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custom-properties" Target="docProps/custom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00001 - DSO 01.2a Stoka B" sheetId="2" r:id="rId2"/>
    <sheet name="00002 - DSO 01.2b Stoka B..." sheetId="3" r:id="rId3"/>
    <sheet name="00003 - DSO 01.2c Stoka B3" sheetId="4" r:id="rId4"/>
    <sheet name="00001 - DSO 01.2.1a Kanal..." sheetId="5" r:id="rId5"/>
    <sheet name="00003 - DSO 01.2.1c Kanal..." sheetId="6" r:id="rId6"/>
    <sheet name="00001 - DSO 01.4a Stoka E" sheetId="7" r:id="rId7"/>
    <sheet name="00002 - DSO 01.4b Stoka E2" sheetId="8" r:id="rId8"/>
    <sheet name="00003 - DSO 01.4c Stoka E4" sheetId="9" r:id="rId9"/>
    <sheet name="00004 - DSO 01.4d Stoka E6" sheetId="10" r:id="rId10"/>
    <sheet name="00001 - DSO 01.4.1a Kanal..." sheetId="11" r:id="rId11"/>
    <sheet name="00002 - DSO 01.4.1b Kanal..." sheetId="12" r:id="rId12"/>
    <sheet name="00003 - DSO 01.4.1c Kanal..." sheetId="13" r:id="rId13"/>
    <sheet name="00004 - DSO 01.4.1d Kanal..." sheetId="14" r:id="rId14"/>
    <sheet name="0001 - DSO 03.1 Čerpací s..." sheetId="15" r:id="rId15"/>
    <sheet name="0002 - DSO 03.2 Čerpací s..." sheetId="16" r:id="rId16"/>
    <sheet name="0003 - DSO 03.3 Čerpací s..." sheetId="17" r:id="rId17"/>
    <sheet name="0001 - DSO 08.1 Čerpací s..." sheetId="18" r:id="rId18"/>
    <sheet name="0002 - DSO 08.2 Čerpací s..." sheetId="19" r:id="rId19"/>
    <sheet name="0003 - DSO 08.3 Čerpací s..." sheetId="20" r:id="rId20"/>
    <sheet name="0001 - DSO 10.1 Čerpací s..." sheetId="21" r:id="rId21"/>
    <sheet name="0002 - DSO 10.2 Čerpací s..." sheetId="22" r:id="rId22"/>
    <sheet name="0003 - DSO 10.3 Čerpací s..." sheetId="23" r:id="rId23"/>
    <sheet name="0002 - DSO 11.2 Výtlak V3" sheetId="24" r:id="rId24"/>
    <sheet name="0007 - DSO 11.7 Výtlak V10" sheetId="25" r:id="rId25"/>
    <sheet name="0009 - DSO 11.9 Výtlak V12" sheetId="26" r:id="rId26"/>
    <sheet name="0001 - PS Strojně-technol..." sheetId="27" r:id="rId27"/>
    <sheet name="0001 - PS 02.1 ČS3 - elek..." sheetId="28" r:id="rId28"/>
    <sheet name="0001 - PS 07.1 ČS10 - ele..." sheetId="29" r:id="rId29"/>
    <sheet name="0001 - PS 09.1 ČS12 - ele..." sheetId="30" r:id="rId30"/>
    <sheet name="025 - Ostatní a vedlejší ..." sheetId="31" r:id="rId31"/>
  </sheets>
  <definedNames>
    <definedName name="_xlnm.Print_Area" localSheetId="0">'Rekapitulace stavby'!$D$4:$AO$76,'Rekapitulace stavby'!$C$82:$AQ$139</definedName>
    <definedName name="_xlnm.Print_Titles" localSheetId="0">'Rekapitulace stavby'!$92:$92</definedName>
    <definedName name="_xlnm._FilterDatabase" localSheetId="1" hidden="1">'00001 - DSO 01.2a Stoka B'!$C$131:$K$573</definedName>
    <definedName name="_xlnm.Print_Area" localSheetId="1">'00001 - DSO 01.2a Stoka B'!$C$4:$J$75,'00001 - DSO 01.2a Stoka B'!$C$81:$J$109,'00001 - DSO 01.2a Stoka B'!$C$115:$K$573</definedName>
    <definedName name="_xlnm.Print_Titles" localSheetId="1">'00001 - DSO 01.2a Stoka B'!$131:$131</definedName>
    <definedName name="_xlnm._FilterDatabase" localSheetId="2" hidden="1">'00002 - DSO 01.2b Stoka B...'!$C$131:$K$427</definedName>
    <definedName name="_xlnm.Print_Area" localSheetId="2">'00002 - DSO 01.2b Stoka B...'!$C$4:$J$75,'00002 - DSO 01.2b Stoka B...'!$C$81:$J$109,'00002 - DSO 01.2b Stoka B...'!$C$115:$K$427</definedName>
    <definedName name="_xlnm.Print_Titles" localSheetId="2">'00002 - DSO 01.2b Stoka B...'!$131:$131</definedName>
    <definedName name="_xlnm._FilterDatabase" localSheetId="3" hidden="1">'00003 - DSO 01.2c Stoka B3'!$C$131:$K$489</definedName>
    <definedName name="_xlnm.Print_Area" localSheetId="3">'00003 - DSO 01.2c Stoka B3'!$C$4:$J$75,'00003 - DSO 01.2c Stoka B3'!$C$81:$J$109,'00003 - DSO 01.2c Stoka B3'!$C$115:$K$489</definedName>
    <definedName name="_xlnm.Print_Titles" localSheetId="3">'00003 - DSO 01.2c Stoka B3'!$131:$131</definedName>
    <definedName name="_xlnm._FilterDatabase" localSheetId="4" hidden="1">'00001 - DSO 01.2.1a Kanal...'!$C$131:$K$538</definedName>
    <definedName name="_xlnm.Print_Area" localSheetId="4">'00001 - DSO 01.2.1a Kanal...'!$C$4:$J$75,'00001 - DSO 01.2.1a Kanal...'!$C$81:$J$109,'00001 - DSO 01.2.1a Kanal...'!$C$115:$K$538</definedName>
    <definedName name="_xlnm.Print_Titles" localSheetId="4">'00001 - DSO 01.2.1a Kanal...'!$131:$131</definedName>
    <definedName name="_xlnm._FilterDatabase" localSheetId="5" hidden="1">'00003 - DSO 01.2.1c Kanal...'!$C$131:$K$357</definedName>
    <definedName name="_xlnm.Print_Area" localSheetId="5">'00003 - DSO 01.2.1c Kanal...'!$C$4:$J$75,'00003 - DSO 01.2.1c Kanal...'!$C$81:$J$109,'00003 - DSO 01.2.1c Kanal...'!$C$115:$K$357</definedName>
    <definedName name="_xlnm.Print_Titles" localSheetId="5">'00003 - DSO 01.2.1c Kanal...'!$131:$131</definedName>
    <definedName name="_xlnm._FilterDatabase" localSheetId="6" hidden="1">'00001 - DSO 01.4a Stoka E'!$C$131:$K$482</definedName>
    <definedName name="_xlnm.Print_Area" localSheetId="6">'00001 - DSO 01.4a Stoka E'!$C$4:$J$75,'00001 - DSO 01.4a Stoka E'!$C$81:$J$109,'00001 - DSO 01.4a Stoka E'!$C$115:$K$482</definedName>
    <definedName name="_xlnm.Print_Titles" localSheetId="6">'00001 - DSO 01.4a Stoka E'!$131:$131</definedName>
    <definedName name="_xlnm._FilterDatabase" localSheetId="7" hidden="1">'00002 - DSO 01.4b Stoka E2'!$C$131:$K$397</definedName>
    <definedName name="_xlnm.Print_Area" localSheetId="7">'00002 - DSO 01.4b Stoka E2'!$C$4:$J$75,'00002 - DSO 01.4b Stoka E2'!$C$81:$J$109,'00002 - DSO 01.4b Stoka E2'!$C$115:$K$397</definedName>
    <definedName name="_xlnm.Print_Titles" localSheetId="7">'00002 - DSO 01.4b Stoka E2'!$131:$131</definedName>
    <definedName name="_xlnm._FilterDatabase" localSheetId="8" hidden="1">'00003 - DSO 01.4c Stoka E4'!$C$130:$K$399</definedName>
    <definedName name="_xlnm.Print_Area" localSheetId="8">'00003 - DSO 01.4c Stoka E4'!$C$4:$J$75,'00003 - DSO 01.4c Stoka E4'!$C$81:$J$108,'00003 - DSO 01.4c Stoka E4'!$C$114:$K$399</definedName>
    <definedName name="_xlnm.Print_Titles" localSheetId="8">'00003 - DSO 01.4c Stoka E4'!$130:$130</definedName>
    <definedName name="_xlnm._FilterDatabase" localSheetId="9" hidden="1">'00004 - DSO 01.4d Stoka E6'!$C$131:$K$537</definedName>
    <definedName name="_xlnm.Print_Area" localSheetId="9">'00004 - DSO 01.4d Stoka E6'!$C$4:$J$75,'00004 - DSO 01.4d Stoka E6'!$C$81:$J$109,'00004 - DSO 01.4d Stoka E6'!$C$115:$K$537</definedName>
    <definedName name="_xlnm.Print_Titles" localSheetId="9">'00004 - DSO 01.4d Stoka E6'!$131:$131</definedName>
    <definedName name="_xlnm._FilterDatabase" localSheetId="10" hidden="1">'00001 - DSO 01.4.1a Kanal...'!$C$131:$K$384</definedName>
    <definedName name="_xlnm.Print_Area" localSheetId="10">'00001 - DSO 01.4.1a Kanal...'!$C$4:$J$75,'00001 - DSO 01.4.1a Kanal...'!$C$81:$J$109,'00001 - DSO 01.4.1a Kanal...'!$C$115:$K$384</definedName>
    <definedName name="_xlnm.Print_Titles" localSheetId="10">'00001 - DSO 01.4.1a Kanal...'!$131:$131</definedName>
    <definedName name="_xlnm._FilterDatabase" localSheetId="11" hidden="1">'00002 - DSO 01.4.1b Kanal...'!$C$130:$K$347</definedName>
    <definedName name="_xlnm.Print_Area" localSheetId="11">'00002 - DSO 01.4.1b Kanal...'!$C$4:$J$75,'00002 - DSO 01.4.1b Kanal...'!$C$81:$J$108,'00002 - DSO 01.4.1b Kanal...'!$C$114:$K$347</definedName>
    <definedName name="_xlnm.Print_Titles" localSheetId="11">'00002 - DSO 01.4.1b Kanal...'!$130:$130</definedName>
    <definedName name="_xlnm._FilterDatabase" localSheetId="12" hidden="1">'00003 - DSO 01.4.1c Kanal...'!$C$129:$K$333</definedName>
    <definedName name="_xlnm.Print_Area" localSheetId="12">'00003 - DSO 01.4.1c Kanal...'!$C$4:$J$75,'00003 - DSO 01.4.1c Kanal...'!$C$81:$J$107,'00003 - DSO 01.4.1c Kanal...'!$C$113:$K$333</definedName>
    <definedName name="_xlnm.Print_Titles" localSheetId="12">'00003 - DSO 01.4.1c Kanal...'!$129:$129</definedName>
    <definedName name="_xlnm._FilterDatabase" localSheetId="13" hidden="1">'00004 - DSO 01.4.1d Kanal...'!$C$130:$K$370</definedName>
    <definedName name="_xlnm.Print_Area" localSheetId="13">'00004 - DSO 01.4.1d Kanal...'!$C$4:$J$75,'00004 - DSO 01.4.1d Kanal...'!$C$81:$J$108,'00004 - DSO 01.4.1d Kanal...'!$C$114:$K$370</definedName>
    <definedName name="_xlnm.Print_Titles" localSheetId="13">'00004 - DSO 01.4.1d Kanal...'!$130:$130</definedName>
    <definedName name="_xlnm._FilterDatabase" localSheetId="14" hidden="1">'0001 - DSO 03.1 Čerpací s...'!$C$129:$K$257</definedName>
    <definedName name="_xlnm.Print_Area" localSheetId="14">'0001 - DSO 03.1 Čerpací s...'!$C$4:$J$76,'0001 - DSO 03.1 Čerpací s...'!$C$82:$J$107,'0001 - DSO 03.1 Čerpací s...'!$C$113:$K$257</definedName>
    <definedName name="_xlnm.Print_Titles" localSheetId="14">'0001 - DSO 03.1 Čerpací s...'!$129:$129</definedName>
    <definedName name="_xlnm._FilterDatabase" localSheetId="15" hidden="1">'0002 - DSO 03.2 Čerpací s...'!$C$129:$K$185</definedName>
    <definedName name="_xlnm.Print_Area" localSheetId="15">'0002 - DSO 03.2 Čerpací s...'!$C$4:$J$76,'0002 - DSO 03.2 Čerpací s...'!$C$82:$J$107,'0002 - DSO 03.2 Čerpací s...'!$C$113:$K$185</definedName>
    <definedName name="_xlnm.Print_Titles" localSheetId="15">'0002 - DSO 03.2 Čerpací s...'!$129:$129</definedName>
    <definedName name="_xlnm._FilterDatabase" localSheetId="16" hidden="1">'0003 - DSO 03.3 Čerpací s...'!$C$128:$K$182</definedName>
    <definedName name="_xlnm.Print_Area" localSheetId="16">'0003 - DSO 03.3 Čerpací s...'!$C$4:$J$76,'0003 - DSO 03.3 Čerpací s...'!$C$82:$J$106,'0003 - DSO 03.3 Čerpací s...'!$C$112:$K$182</definedName>
    <definedName name="_xlnm.Print_Titles" localSheetId="16">'0003 - DSO 03.3 Čerpací s...'!$128:$128</definedName>
    <definedName name="_xlnm._FilterDatabase" localSheetId="17" hidden="1">'0001 - DSO 08.1 Čerpací s...'!$C$129:$K$291</definedName>
    <definedName name="_xlnm.Print_Area" localSheetId="17">'0001 - DSO 08.1 Čerpací s...'!$C$4:$J$76,'0001 - DSO 08.1 Čerpací s...'!$C$82:$J$107,'0001 - DSO 08.1 Čerpací s...'!$C$113:$K$291</definedName>
    <definedName name="_xlnm.Print_Titles" localSheetId="17">'0001 - DSO 08.1 Čerpací s...'!$129:$129</definedName>
    <definedName name="_xlnm._FilterDatabase" localSheetId="18" hidden="1">'0002 - DSO 08.2 Čerpací s...'!$C$129:$K$206</definedName>
    <definedName name="_xlnm.Print_Area" localSheetId="18">'0002 - DSO 08.2 Čerpací s...'!$C$4:$J$76,'0002 - DSO 08.2 Čerpací s...'!$C$82:$J$107,'0002 - DSO 08.2 Čerpací s...'!$C$113:$K$206</definedName>
    <definedName name="_xlnm.Print_Titles" localSheetId="18">'0002 - DSO 08.2 Čerpací s...'!$129:$129</definedName>
    <definedName name="_xlnm._FilterDatabase" localSheetId="19" hidden="1">'0003 - DSO 08.3 Čerpací s...'!$C$128:$K$174</definedName>
    <definedName name="_xlnm.Print_Area" localSheetId="19">'0003 - DSO 08.3 Čerpací s...'!$C$4:$J$76,'0003 - DSO 08.3 Čerpací s...'!$C$82:$J$106,'0003 - DSO 08.3 Čerpací s...'!$C$112:$K$174</definedName>
    <definedName name="_xlnm.Print_Titles" localSheetId="19">'0003 - DSO 08.3 Čerpací s...'!$128:$128</definedName>
    <definedName name="_xlnm._FilterDatabase" localSheetId="20" hidden="1">'0001 - DSO 10.1 Čerpací s...'!$C$130:$K$239</definedName>
    <definedName name="_xlnm.Print_Area" localSheetId="20">'0001 - DSO 10.1 Čerpací s...'!$C$4:$J$76,'0001 - DSO 10.1 Čerpací s...'!$C$82:$J$108,'0001 - DSO 10.1 Čerpací s...'!$C$114:$K$239</definedName>
    <definedName name="_xlnm.Print_Titles" localSheetId="20">'0001 - DSO 10.1 Čerpací s...'!$130:$130</definedName>
    <definedName name="_xlnm._FilterDatabase" localSheetId="21" hidden="1">'0002 - DSO 10.2 Čerpací s...'!$C$129:$K$191</definedName>
    <definedName name="_xlnm.Print_Area" localSheetId="21">'0002 - DSO 10.2 Čerpací s...'!$C$4:$J$76,'0002 - DSO 10.2 Čerpací s...'!$C$82:$J$107,'0002 - DSO 10.2 Čerpací s...'!$C$113:$K$191</definedName>
    <definedName name="_xlnm.Print_Titles" localSheetId="21">'0002 - DSO 10.2 Čerpací s...'!$129:$129</definedName>
    <definedName name="_xlnm._FilterDatabase" localSheetId="22" hidden="1">'0003 - DSO 10.3 Čerpací s...'!$C$128:$K$182</definedName>
    <definedName name="_xlnm.Print_Area" localSheetId="22">'0003 - DSO 10.3 Čerpací s...'!$C$4:$J$76,'0003 - DSO 10.3 Čerpací s...'!$C$82:$J$106,'0003 - DSO 10.3 Čerpací s...'!$C$112:$K$182</definedName>
    <definedName name="_xlnm.Print_Titles" localSheetId="22">'0003 - DSO 10.3 Čerpací s...'!$128:$128</definedName>
    <definedName name="_xlnm._FilterDatabase" localSheetId="23" hidden="1">'0002 - DSO 11.2 Výtlak V3'!$C$131:$K$398</definedName>
    <definedName name="_xlnm.Print_Area" localSheetId="23">'0002 - DSO 11.2 Výtlak V3'!$C$4:$J$75,'0002 - DSO 11.2 Výtlak V3'!$C$81:$J$109,'0002 - DSO 11.2 Výtlak V3'!$C$115:$K$398</definedName>
    <definedName name="_xlnm.Print_Titles" localSheetId="23">'0002 - DSO 11.2 Výtlak V3'!$131:$131</definedName>
    <definedName name="_xlnm._FilterDatabase" localSheetId="24" hidden="1">'0007 - DSO 11.7 Výtlak V10'!$C$130:$K$335</definedName>
    <definedName name="_xlnm.Print_Area" localSheetId="24">'0007 - DSO 11.7 Výtlak V10'!$C$4:$J$75,'0007 - DSO 11.7 Výtlak V10'!$C$81:$J$108,'0007 - DSO 11.7 Výtlak V10'!$C$114:$K$335</definedName>
    <definedName name="_xlnm.Print_Titles" localSheetId="24">'0007 - DSO 11.7 Výtlak V10'!$130:$130</definedName>
    <definedName name="_xlnm._FilterDatabase" localSheetId="25" hidden="1">'0009 - DSO 11.9 Výtlak V12'!$C$131:$K$372</definedName>
    <definedName name="_xlnm.Print_Area" localSheetId="25">'0009 - DSO 11.9 Výtlak V12'!$C$4:$J$75,'0009 - DSO 11.9 Výtlak V12'!$C$81:$J$109,'0009 - DSO 11.9 Výtlak V12'!$C$115:$K$372</definedName>
    <definedName name="_xlnm.Print_Titles" localSheetId="25">'0009 - DSO 11.9 Výtlak V12'!$131:$131</definedName>
    <definedName name="_xlnm._FilterDatabase" localSheetId="26" hidden="1">'0001 - PS Strojně-technol...'!$C$125:$K$129</definedName>
    <definedName name="_xlnm.Print_Area" localSheetId="26">'0001 - PS Strojně-technol...'!$C$4:$J$76,'0001 - PS Strojně-technol...'!$C$82:$J$103,'0001 - PS Strojně-technol...'!$C$109:$K$129</definedName>
    <definedName name="_xlnm.Print_Titles" localSheetId="26">'0001 - PS Strojně-technol...'!$125:$125</definedName>
    <definedName name="_xlnm._FilterDatabase" localSheetId="27" hidden="1">'0001 - PS 02.1 ČS3 - elek...'!$C$132:$K$330</definedName>
    <definedName name="_xlnm.Print_Area" localSheetId="27">'0001 - PS 02.1 ČS3 - elek...'!$C$4:$J$76,'0001 - PS 02.1 ČS3 - elek...'!$C$82:$J$110,'0001 - PS 02.1 ČS3 - elek...'!$C$116:$K$330</definedName>
    <definedName name="_xlnm.Print_Titles" localSheetId="27">'0001 - PS 02.1 ČS3 - elek...'!$132:$132</definedName>
    <definedName name="_xlnm._FilterDatabase" localSheetId="28" hidden="1">'0001 - PS 07.1 ČS10 - ele...'!$C$132:$K$330</definedName>
    <definedName name="_xlnm.Print_Area" localSheetId="28">'0001 - PS 07.1 ČS10 - ele...'!$C$4:$J$76,'0001 - PS 07.1 ČS10 - ele...'!$C$82:$J$110,'0001 - PS 07.1 ČS10 - ele...'!$C$116:$K$330</definedName>
    <definedName name="_xlnm.Print_Titles" localSheetId="28">'0001 - PS 07.1 ČS10 - ele...'!$132:$132</definedName>
    <definedName name="_xlnm._FilterDatabase" localSheetId="29" hidden="1">'0001 - PS 09.1 ČS12 - ele...'!$C$133:$K$358</definedName>
    <definedName name="_xlnm.Print_Area" localSheetId="29">'0001 - PS 09.1 ČS12 - ele...'!$C$4:$J$76,'0001 - PS 09.1 ČS12 - ele...'!$C$82:$J$111,'0001 - PS 09.1 ČS12 - ele...'!$C$117:$K$358</definedName>
    <definedName name="_xlnm.Print_Titles" localSheetId="29">'0001 - PS 09.1 ČS12 - ele...'!$133:$133</definedName>
    <definedName name="_xlnm._FilterDatabase" localSheetId="30" hidden="1">'025 - Ostatní a vedlejší ...'!$C$141:$K$222</definedName>
    <definedName name="_xlnm.Print_Area" localSheetId="30">'025 - Ostatní a vedlejší ...'!$C$4:$J$76,'025 - Ostatní a vedlejší ...'!$C$82:$J$121,'025 - Ostatní a vedlejší ...'!$C$127:$K$222</definedName>
    <definedName name="_xlnm.Print_Titles" localSheetId="30">'025 - Ostatní a vedlejší ...'!$141:$141</definedName>
  </definedNames>
  <calcPr/>
</workbook>
</file>

<file path=xl/calcChain.xml><?xml version="1.0" encoding="utf-8"?>
<calcChain xmlns="http://schemas.openxmlformats.org/spreadsheetml/2006/main">
  <c i="31" l="1" r="J39"/>
  <c r="J38"/>
  <c i="1" r="AY138"/>
  <c i="31" r="J37"/>
  <c i="1" r="AX138"/>
  <c i="31" r="BI221"/>
  <c r="BH221"/>
  <c r="BG221"/>
  <c r="BF221"/>
  <c r="T221"/>
  <c r="T220"/>
  <c r="R221"/>
  <c r="R220"/>
  <c r="P221"/>
  <c r="P220"/>
  <c r="BI218"/>
  <c r="BH218"/>
  <c r="BG218"/>
  <c r="BF218"/>
  <c r="T218"/>
  <c r="T217"/>
  <c r="R218"/>
  <c r="R217"/>
  <c r="P218"/>
  <c r="P217"/>
  <c r="BI215"/>
  <c r="BH215"/>
  <c r="BG215"/>
  <c r="BF215"/>
  <c r="T215"/>
  <c r="T214"/>
  <c r="R215"/>
  <c r="R214"/>
  <c r="P215"/>
  <c r="P214"/>
  <c r="BI212"/>
  <c r="BH212"/>
  <c r="BG212"/>
  <c r="BF212"/>
  <c r="T212"/>
  <c r="T211"/>
  <c r="R212"/>
  <c r="R211"/>
  <c r="P212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T192"/>
  <c r="R193"/>
  <c r="R192"/>
  <c r="P193"/>
  <c r="P192"/>
  <c r="BI189"/>
  <c r="BH189"/>
  <c r="BG189"/>
  <c r="BF189"/>
  <c r="T189"/>
  <c r="T188"/>
  <c r="T187"/>
  <c r="R189"/>
  <c r="R188"/>
  <c r="R187"/>
  <c r="P189"/>
  <c r="P188"/>
  <c r="P187"/>
  <c r="BI185"/>
  <c r="BH185"/>
  <c r="BG185"/>
  <c r="BF185"/>
  <c r="T185"/>
  <c r="T184"/>
  <c r="R185"/>
  <c r="R184"/>
  <c r="P185"/>
  <c r="P184"/>
  <c r="BI182"/>
  <c r="BH182"/>
  <c r="BG182"/>
  <c r="BF182"/>
  <c r="T182"/>
  <c r="T181"/>
  <c r="R182"/>
  <c r="R181"/>
  <c r="P182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5"/>
  <c r="BH165"/>
  <c r="BG165"/>
  <c r="BF165"/>
  <c r="T165"/>
  <c r="T164"/>
  <c r="R165"/>
  <c r="R164"/>
  <c r="P165"/>
  <c r="P164"/>
  <c r="BI162"/>
  <c r="BH162"/>
  <c r="BG162"/>
  <c r="BF162"/>
  <c r="T162"/>
  <c r="T161"/>
  <c r="R162"/>
  <c r="R161"/>
  <c r="P162"/>
  <c r="P161"/>
  <c r="BI159"/>
  <c r="BH159"/>
  <c r="BG159"/>
  <c r="BF159"/>
  <c r="T159"/>
  <c r="R159"/>
  <c r="P159"/>
  <c r="BI157"/>
  <c r="BH157"/>
  <c r="BG157"/>
  <c r="BF157"/>
  <c r="T157"/>
  <c r="R157"/>
  <c r="P157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T148"/>
  <c r="R149"/>
  <c r="R148"/>
  <c r="P149"/>
  <c r="P148"/>
  <c r="BI146"/>
  <c r="BH146"/>
  <c r="BG146"/>
  <c r="BF146"/>
  <c r="T146"/>
  <c r="T145"/>
  <c r="R146"/>
  <c r="R145"/>
  <c r="P146"/>
  <c r="P145"/>
  <c r="F136"/>
  <c r="E134"/>
  <c r="F91"/>
  <c r="E89"/>
  <c r="J26"/>
  <c r="E26"/>
  <c r="J94"/>
  <c r="J25"/>
  <c r="J23"/>
  <c r="E23"/>
  <c r="J138"/>
  <c r="J22"/>
  <c r="J20"/>
  <c r="E20"/>
  <c r="F94"/>
  <c r="J19"/>
  <c r="J17"/>
  <c r="E17"/>
  <c r="F138"/>
  <c r="J16"/>
  <c r="J14"/>
  <c r="J136"/>
  <c r="E7"/>
  <c r="E130"/>
  <c i="30" r="J41"/>
  <c r="J40"/>
  <c i="1" r="AY137"/>
  <c i="30" r="J39"/>
  <c i="1" r="AX137"/>
  <c i="30"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F128"/>
  <c r="E126"/>
  <c r="F93"/>
  <c r="E91"/>
  <c r="J28"/>
  <c r="E28"/>
  <c r="J96"/>
  <c r="J27"/>
  <c r="J25"/>
  <c r="E25"/>
  <c r="J130"/>
  <c r="J24"/>
  <c r="J22"/>
  <c r="E22"/>
  <c r="F96"/>
  <c r="J21"/>
  <c r="J19"/>
  <c r="E19"/>
  <c r="F130"/>
  <c r="J18"/>
  <c r="J16"/>
  <c r="J93"/>
  <c r="E7"/>
  <c r="E120"/>
  <c i="29" r="J41"/>
  <c r="J40"/>
  <c i="1" r="AY135"/>
  <c i="29" r="J39"/>
  <c i="1" r="AX135"/>
  <c i="29" r="BI329"/>
  <c r="BH329"/>
  <c r="BG329"/>
  <c r="BF329"/>
  <c r="T329"/>
  <c r="R329"/>
  <c r="P329"/>
  <c r="BI327"/>
  <c r="BH327"/>
  <c r="BG327"/>
  <c r="BF327"/>
  <c r="T327"/>
  <c r="R327"/>
  <c r="P327"/>
  <c r="BI325"/>
  <c r="BH325"/>
  <c r="BG325"/>
  <c r="BF325"/>
  <c r="T325"/>
  <c r="R325"/>
  <c r="P325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305"/>
  <c r="BH305"/>
  <c r="BG305"/>
  <c r="BF305"/>
  <c r="T305"/>
  <c r="R305"/>
  <c r="P305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F127"/>
  <c r="E125"/>
  <c r="F93"/>
  <c r="E91"/>
  <c r="J28"/>
  <c r="E28"/>
  <c r="J130"/>
  <c r="J27"/>
  <c r="J25"/>
  <c r="E25"/>
  <c r="J95"/>
  <c r="J24"/>
  <c r="J22"/>
  <c r="E22"/>
  <c r="F96"/>
  <c r="J21"/>
  <c r="J19"/>
  <c r="E19"/>
  <c r="F95"/>
  <c r="J18"/>
  <c r="J16"/>
  <c r="J127"/>
  <c r="E7"/>
  <c r="E85"/>
  <c i="28" r="J41"/>
  <c r="J40"/>
  <c i="1" r="AY133"/>
  <c i="28" r="J39"/>
  <c i="1" r="AX133"/>
  <c i="28" r="BI329"/>
  <c r="BH329"/>
  <c r="BG329"/>
  <c r="BF329"/>
  <c r="T329"/>
  <c r="R329"/>
  <c r="P329"/>
  <c r="BI327"/>
  <c r="BH327"/>
  <c r="BG327"/>
  <c r="BF327"/>
  <c r="T327"/>
  <c r="R327"/>
  <c r="P327"/>
  <c r="BI325"/>
  <c r="BH325"/>
  <c r="BG325"/>
  <c r="BF325"/>
  <c r="T325"/>
  <c r="R325"/>
  <c r="P325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305"/>
  <c r="BH305"/>
  <c r="BG305"/>
  <c r="BF305"/>
  <c r="T305"/>
  <c r="R305"/>
  <c r="P305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F127"/>
  <c r="E125"/>
  <c r="F93"/>
  <c r="E91"/>
  <c r="J28"/>
  <c r="E28"/>
  <c r="J96"/>
  <c r="J27"/>
  <c r="J25"/>
  <c r="E25"/>
  <c r="J129"/>
  <c r="J24"/>
  <c r="J22"/>
  <c r="E22"/>
  <c r="F130"/>
  <c r="J21"/>
  <c r="J19"/>
  <c r="E19"/>
  <c r="F129"/>
  <c r="J18"/>
  <c r="J16"/>
  <c r="J93"/>
  <c r="E7"/>
  <c r="E85"/>
  <c i="27" r="J41"/>
  <c r="J40"/>
  <c i="1" r="AY131"/>
  <c i="27" r="J39"/>
  <c i="1" r="AX131"/>
  <c i="27" r="BI129"/>
  <c r="BH129"/>
  <c r="BG129"/>
  <c r="BF129"/>
  <c r="T129"/>
  <c r="T128"/>
  <c r="T127"/>
  <c r="T126"/>
  <c r="R129"/>
  <c r="R128"/>
  <c r="R127"/>
  <c r="R126"/>
  <c r="P129"/>
  <c r="P128"/>
  <c r="P127"/>
  <c r="P126"/>
  <c i="1" r="AU131"/>
  <c i="27" r="J122"/>
  <c r="F122"/>
  <c r="F120"/>
  <c r="E118"/>
  <c r="J95"/>
  <c r="F95"/>
  <c r="F93"/>
  <c r="E91"/>
  <c r="J28"/>
  <c r="E28"/>
  <c r="J123"/>
  <c r="J27"/>
  <c r="J22"/>
  <c r="E22"/>
  <c r="F96"/>
  <c r="J21"/>
  <c r="J16"/>
  <c r="J120"/>
  <c r="E7"/>
  <c r="E85"/>
  <c i="26" r="J41"/>
  <c r="J40"/>
  <c i="1" r="AY129"/>
  <c i="26" r="J39"/>
  <c i="1" r="AX129"/>
  <c i="26" r="BI369"/>
  <c r="BH369"/>
  <c r="BG369"/>
  <c r="BF369"/>
  <c r="T369"/>
  <c r="T368"/>
  <c r="R369"/>
  <c r="R368"/>
  <c r="P369"/>
  <c r="P368"/>
  <c r="BI365"/>
  <c r="BH365"/>
  <c r="BG365"/>
  <c r="BF365"/>
  <c r="T365"/>
  <c r="R365"/>
  <c r="P365"/>
  <c r="BI362"/>
  <c r="BH362"/>
  <c r="BG362"/>
  <c r="BF362"/>
  <c r="T362"/>
  <c r="R362"/>
  <c r="P362"/>
  <c r="BI360"/>
  <c r="BH360"/>
  <c r="BG360"/>
  <c r="BF360"/>
  <c r="T360"/>
  <c r="R360"/>
  <c r="P360"/>
  <c r="BI354"/>
  <c r="BH354"/>
  <c r="BG354"/>
  <c r="BF354"/>
  <c r="T354"/>
  <c r="R354"/>
  <c r="P354"/>
  <c r="BI349"/>
  <c r="BH349"/>
  <c r="BG349"/>
  <c r="BF349"/>
  <c r="T349"/>
  <c r="R349"/>
  <c r="P349"/>
  <c r="BI343"/>
  <c r="BH343"/>
  <c r="BG343"/>
  <c r="BF343"/>
  <c r="T343"/>
  <c r="T342"/>
  <c r="R343"/>
  <c r="R342"/>
  <c r="P343"/>
  <c r="P342"/>
  <c r="BI338"/>
  <c r="BH338"/>
  <c r="BG338"/>
  <c r="BF338"/>
  <c r="T338"/>
  <c r="R338"/>
  <c r="P338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6"/>
  <c r="BH326"/>
  <c r="BG326"/>
  <c r="BF326"/>
  <c r="T326"/>
  <c r="R326"/>
  <c r="P326"/>
  <c r="BI322"/>
  <c r="BH322"/>
  <c r="BG322"/>
  <c r="BF322"/>
  <c r="T322"/>
  <c r="R322"/>
  <c r="P322"/>
  <c r="BI320"/>
  <c r="BH320"/>
  <c r="BG320"/>
  <c r="BF320"/>
  <c r="T320"/>
  <c r="R320"/>
  <c r="P320"/>
  <c r="BI317"/>
  <c r="BH317"/>
  <c r="BG317"/>
  <c r="BF317"/>
  <c r="T317"/>
  <c r="R317"/>
  <c r="P317"/>
  <c r="BI315"/>
  <c r="BH315"/>
  <c r="BG315"/>
  <c r="BF315"/>
  <c r="T315"/>
  <c r="R315"/>
  <c r="P315"/>
  <c r="BI313"/>
  <c r="BH313"/>
  <c r="BG313"/>
  <c r="BF313"/>
  <c r="T313"/>
  <c r="R313"/>
  <c r="P313"/>
  <c r="BI309"/>
  <c r="BH309"/>
  <c r="BG309"/>
  <c r="BF309"/>
  <c r="T309"/>
  <c r="R309"/>
  <c r="P309"/>
  <c r="BI307"/>
  <c r="BH307"/>
  <c r="BG307"/>
  <c r="BF307"/>
  <c r="T307"/>
  <c r="R307"/>
  <c r="P307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3"/>
  <c r="BH283"/>
  <c r="BG283"/>
  <c r="BF283"/>
  <c r="T283"/>
  <c r="R283"/>
  <c r="P283"/>
  <c r="BI280"/>
  <c r="BH280"/>
  <c r="BG280"/>
  <c r="BF280"/>
  <c r="T280"/>
  <c r="R280"/>
  <c r="P280"/>
  <c r="BI276"/>
  <c r="BH276"/>
  <c r="BG276"/>
  <c r="BF276"/>
  <c r="T276"/>
  <c r="R276"/>
  <c r="P276"/>
  <c r="BI270"/>
  <c r="BH270"/>
  <c r="BG270"/>
  <c r="BF270"/>
  <c r="T270"/>
  <c r="R270"/>
  <c r="P270"/>
  <c r="BI268"/>
  <c r="BH268"/>
  <c r="BG268"/>
  <c r="BF268"/>
  <c r="T268"/>
  <c r="R268"/>
  <c r="P268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3"/>
  <c r="BH243"/>
  <c r="BG243"/>
  <c r="BF243"/>
  <c r="T243"/>
  <c r="T242"/>
  <c r="R243"/>
  <c r="R242"/>
  <c r="P243"/>
  <c r="P242"/>
  <c r="BI239"/>
  <c r="BH239"/>
  <c r="BG239"/>
  <c r="BF239"/>
  <c r="T239"/>
  <c r="R239"/>
  <c r="P239"/>
  <c r="BI236"/>
  <c r="BH236"/>
  <c r="BG236"/>
  <c r="BF236"/>
  <c r="T236"/>
  <c r="R236"/>
  <c r="P236"/>
  <c r="BI232"/>
  <c r="BH232"/>
  <c r="BG232"/>
  <c r="BF232"/>
  <c r="T232"/>
  <c r="R232"/>
  <c r="P232"/>
  <c r="BI228"/>
  <c r="BH228"/>
  <c r="BG228"/>
  <c r="BF228"/>
  <c r="T228"/>
  <c r="R228"/>
  <c r="P228"/>
  <c r="BI215"/>
  <c r="BH215"/>
  <c r="BG215"/>
  <c r="BF215"/>
  <c r="T215"/>
  <c r="R215"/>
  <c r="P215"/>
  <c r="BI212"/>
  <c r="BH212"/>
  <c r="BG212"/>
  <c r="BF212"/>
  <c r="T212"/>
  <c r="R212"/>
  <c r="P212"/>
  <c r="BI208"/>
  <c r="BH208"/>
  <c r="BG208"/>
  <c r="BF208"/>
  <c r="T208"/>
  <c r="R208"/>
  <c r="P208"/>
  <c r="BI205"/>
  <c r="BH205"/>
  <c r="BG205"/>
  <c r="BF205"/>
  <c r="T205"/>
  <c r="R205"/>
  <c r="P205"/>
  <c r="BI201"/>
  <c r="BH201"/>
  <c r="BG201"/>
  <c r="BF201"/>
  <c r="T201"/>
  <c r="R201"/>
  <c r="P201"/>
  <c r="BI199"/>
  <c r="BH199"/>
  <c r="BG199"/>
  <c r="BF199"/>
  <c r="T199"/>
  <c r="R199"/>
  <c r="P199"/>
  <c r="BI195"/>
  <c r="BH195"/>
  <c r="BG195"/>
  <c r="BF195"/>
  <c r="T195"/>
  <c r="R195"/>
  <c r="P195"/>
  <c r="BI191"/>
  <c r="BH191"/>
  <c r="BG191"/>
  <c r="BF191"/>
  <c r="T191"/>
  <c r="R191"/>
  <c r="P191"/>
  <c r="BI188"/>
  <c r="BH188"/>
  <c r="BG188"/>
  <c r="BF188"/>
  <c r="T188"/>
  <c r="R188"/>
  <c r="P188"/>
  <c r="BI180"/>
  <c r="BH180"/>
  <c r="BG180"/>
  <c r="BF180"/>
  <c r="T180"/>
  <c r="R180"/>
  <c r="P180"/>
  <c r="BI176"/>
  <c r="BH176"/>
  <c r="BG176"/>
  <c r="BF176"/>
  <c r="T176"/>
  <c r="R176"/>
  <c r="P176"/>
  <c r="BI172"/>
  <c r="BH172"/>
  <c r="BG172"/>
  <c r="BF172"/>
  <c r="T172"/>
  <c r="R172"/>
  <c r="P172"/>
  <c r="BI170"/>
  <c r="BH170"/>
  <c r="BG170"/>
  <c r="BF170"/>
  <c r="T170"/>
  <c r="R170"/>
  <c r="P170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2"/>
  <c r="BH152"/>
  <c r="BG152"/>
  <c r="BF152"/>
  <c r="T152"/>
  <c r="R152"/>
  <c r="P152"/>
  <c r="BI145"/>
  <c r="BH145"/>
  <c r="BG145"/>
  <c r="BF145"/>
  <c r="T145"/>
  <c r="R145"/>
  <c r="P145"/>
  <c r="BI143"/>
  <c r="BH143"/>
  <c r="BG143"/>
  <c r="BF143"/>
  <c r="T143"/>
  <c r="R143"/>
  <c r="P143"/>
  <c r="BI139"/>
  <c r="BH139"/>
  <c r="BG139"/>
  <c r="BF139"/>
  <c r="T139"/>
  <c r="R139"/>
  <c r="P139"/>
  <c r="BI135"/>
  <c r="BH135"/>
  <c r="BG135"/>
  <c r="BF135"/>
  <c r="T135"/>
  <c r="R135"/>
  <c r="P135"/>
  <c r="J128"/>
  <c r="F128"/>
  <c r="F126"/>
  <c r="E124"/>
  <c r="J94"/>
  <c r="F94"/>
  <c r="F92"/>
  <c r="E90"/>
  <c r="J28"/>
  <c r="E28"/>
  <c r="J129"/>
  <c r="J27"/>
  <c r="J22"/>
  <c r="E22"/>
  <c r="F129"/>
  <c r="J21"/>
  <c r="J16"/>
  <c r="J126"/>
  <c r="E7"/>
  <c r="E118"/>
  <c i="25" r="J41"/>
  <c r="J40"/>
  <c i="1" r="AY128"/>
  <c i="25" r="J39"/>
  <c i="1" r="AX128"/>
  <c i="25" r="BI332"/>
  <c r="BH332"/>
  <c r="BG332"/>
  <c r="BF332"/>
  <c r="T332"/>
  <c r="T331"/>
  <c r="R332"/>
  <c r="R331"/>
  <c r="P332"/>
  <c r="P331"/>
  <c r="BI328"/>
  <c r="BH328"/>
  <c r="BG328"/>
  <c r="BF328"/>
  <c r="T328"/>
  <c r="R328"/>
  <c r="P328"/>
  <c r="BI325"/>
  <c r="BH325"/>
  <c r="BG325"/>
  <c r="BF325"/>
  <c r="T325"/>
  <c r="R325"/>
  <c r="P325"/>
  <c r="BI323"/>
  <c r="BH323"/>
  <c r="BG323"/>
  <c r="BF323"/>
  <c r="T323"/>
  <c r="R323"/>
  <c r="P323"/>
  <c r="BI317"/>
  <c r="BH317"/>
  <c r="BG317"/>
  <c r="BF317"/>
  <c r="T317"/>
  <c r="R317"/>
  <c r="P317"/>
  <c r="BI312"/>
  <c r="BH312"/>
  <c r="BG312"/>
  <c r="BF312"/>
  <c r="T312"/>
  <c r="R312"/>
  <c r="P312"/>
  <c r="BI306"/>
  <c r="BH306"/>
  <c r="BG306"/>
  <c r="BF306"/>
  <c r="T306"/>
  <c r="T305"/>
  <c r="R306"/>
  <c r="R305"/>
  <c r="P306"/>
  <c r="P305"/>
  <c r="BI301"/>
  <c r="BH301"/>
  <c r="BG301"/>
  <c r="BF301"/>
  <c r="T301"/>
  <c r="R301"/>
  <c r="P301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7"/>
  <c r="BH277"/>
  <c r="BG277"/>
  <c r="BF277"/>
  <c r="T277"/>
  <c r="R277"/>
  <c r="P277"/>
  <c r="BI275"/>
  <c r="BH275"/>
  <c r="BG275"/>
  <c r="BF275"/>
  <c r="T275"/>
  <c r="R275"/>
  <c r="P275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7"/>
  <c r="BH257"/>
  <c r="BG257"/>
  <c r="BF257"/>
  <c r="T257"/>
  <c r="R257"/>
  <c r="P257"/>
  <c r="BI254"/>
  <c r="BH254"/>
  <c r="BG254"/>
  <c r="BF254"/>
  <c r="T254"/>
  <c r="R254"/>
  <c r="P254"/>
  <c r="BI250"/>
  <c r="BH250"/>
  <c r="BG250"/>
  <c r="BF250"/>
  <c r="T250"/>
  <c r="R250"/>
  <c r="P250"/>
  <c r="BI245"/>
  <c r="BH245"/>
  <c r="BG245"/>
  <c r="BF245"/>
  <c r="T245"/>
  <c r="R245"/>
  <c r="P245"/>
  <c r="BI241"/>
  <c r="BH241"/>
  <c r="BG241"/>
  <c r="BF241"/>
  <c r="T241"/>
  <c r="R241"/>
  <c r="P241"/>
  <c r="BI236"/>
  <c r="BH236"/>
  <c r="BG236"/>
  <c r="BF236"/>
  <c r="T236"/>
  <c r="T235"/>
  <c r="R236"/>
  <c r="R235"/>
  <c r="P236"/>
  <c r="P235"/>
  <c r="BI232"/>
  <c r="BH232"/>
  <c r="BG232"/>
  <c r="BF232"/>
  <c r="T232"/>
  <c r="R232"/>
  <c r="P232"/>
  <c r="BI229"/>
  <c r="BH229"/>
  <c r="BG229"/>
  <c r="BF229"/>
  <c r="T229"/>
  <c r="R229"/>
  <c r="P229"/>
  <c r="BI225"/>
  <c r="BH225"/>
  <c r="BG225"/>
  <c r="BF225"/>
  <c r="T225"/>
  <c r="R225"/>
  <c r="P225"/>
  <c r="BI221"/>
  <c r="BH221"/>
  <c r="BG221"/>
  <c r="BF221"/>
  <c r="T221"/>
  <c r="R221"/>
  <c r="P221"/>
  <c r="BI208"/>
  <c r="BH208"/>
  <c r="BG208"/>
  <c r="BF208"/>
  <c r="T208"/>
  <c r="R208"/>
  <c r="P208"/>
  <c r="BI205"/>
  <c r="BH205"/>
  <c r="BG205"/>
  <c r="BF205"/>
  <c r="T205"/>
  <c r="R205"/>
  <c r="P205"/>
  <c r="BI201"/>
  <c r="BH201"/>
  <c r="BG201"/>
  <c r="BF201"/>
  <c r="T201"/>
  <c r="R201"/>
  <c r="P201"/>
  <c r="BI198"/>
  <c r="BH198"/>
  <c r="BG198"/>
  <c r="BF198"/>
  <c r="T198"/>
  <c r="R198"/>
  <c r="P198"/>
  <c r="BI194"/>
  <c r="BH194"/>
  <c r="BG194"/>
  <c r="BF194"/>
  <c r="T194"/>
  <c r="R194"/>
  <c r="P194"/>
  <c r="BI192"/>
  <c r="BH192"/>
  <c r="BG192"/>
  <c r="BF192"/>
  <c r="T192"/>
  <c r="R192"/>
  <c r="P192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3"/>
  <c r="BH173"/>
  <c r="BG173"/>
  <c r="BF173"/>
  <c r="T173"/>
  <c r="R173"/>
  <c r="P173"/>
  <c r="BI169"/>
  <c r="BH169"/>
  <c r="BG169"/>
  <c r="BF169"/>
  <c r="T169"/>
  <c r="R169"/>
  <c r="P169"/>
  <c r="BI167"/>
  <c r="BH167"/>
  <c r="BG167"/>
  <c r="BF167"/>
  <c r="T167"/>
  <c r="R167"/>
  <c r="P167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48"/>
  <c r="BH148"/>
  <c r="BG148"/>
  <c r="BF148"/>
  <c r="T148"/>
  <c r="R148"/>
  <c r="P148"/>
  <c r="BI140"/>
  <c r="BH140"/>
  <c r="BG140"/>
  <c r="BF140"/>
  <c r="T140"/>
  <c r="R140"/>
  <c r="P140"/>
  <c r="BI138"/>
  <c r="BH138"/>
  <c r="BG138"/>
  <c r="BF138"/>
  <c r="T138"/>
  <c r="R138"/>
  <c r="P138"/>
  <c r="BI134"/>
  <c r="BH134"/>
  <c r="BG134"/>
  <c r="BF134"/>
  <c r="T134"/>
  <c r="R134"/>
  <c r="P134"/>
  <c r="J127"/>
  <c r="F127"/>
  <c r="F125"/>
  <c r="E123"/>
  <c r="J94"/>
  <c r="F94"/>
  <c r="F92"/>
  <c r="E90"/>
  <c r="J28"/>
  <c r="E28"/>
  <c r="J128"/>
  <c r="J27"/>
  <c r="J22"/>
  <c r="E22"/>
  <c r="F128"/>
  <c r="J21"/>
  <c r="J16"/>
  <c r="J125"/>
  <c r="E7"/>
  <c r="E117"/>
  <c i="24" r="J41"/>
  <c r="J40"/>
  <c i="1" r="AY127"/>
  <c i="24" r="J39"/>
  <c i="1" r="AX127"/>
  <c i="24" r="BI395"/>
  <c r="BH395"/>
  <c r="BG395"/>
  <c r="BF395"/>
  <c r="T395"/>
  <c r="T394"/>
  <c r="R395"/>
  <c r="R394"/>
  <c r="P395"/>
  <c r="P394"/>
  <c r="BI391"/>
  <c r="BH391"/>
  <c r="BG391"/>
  <c r="BF391"/>
  <c r="T391"/>
  <c r="R391"/>
  <c r="P391"/>
  <c r="BI388"/>
  <c r="BH388"/>
  <c r="BG388"/>
  <c r="BF388"/>
  <c r="T388"/>
  <c r="R388"/>
  <c r="P388"/>
  <c r="BI386"/>
  <c r="BH386"/>
  <c r="BG386"/>
  <c r="BF386"/>
  <c r="T386"/>
  <c r="R386"/>
  <c r="P386"/>
  <c r="BI380"/>
  <c r="BH380"/>
  <c r="BG380"/>
  <c r="BF380"/>
  <c r="T380"/>
  <c r="R380"/>
  <c r="P380"/>
  <c r="BI375"/>
  <c r="BH375"/>
  <c r="BG375"/>
  <c r="BF375"/>
  <c r="T375"/>
  <c r="R375"/>
  <c r="P375"/>
  <c r="BI369"/>
  <c r="BH369"/>
  <c r="BG369"/>
  <c r="BF369"/>
  <c r="T369"/>
  <c r="R369"/>
  <c r="P369"/>
  <c r="BI365"/>
  <c r="BH365"/>
  <c r="BG365"/>
  <c r="BF365"/>
  <c r="T365"/>
  <c r="R365"/>
  <c r="P365"/>
  <c r="BI360"/>
  <c r="BH360"/>
  <c r="BG360"/>
  <c r="BF360"/>
  <c r="T360"/>
  <c r="R360"/>
  <c r="P360"/>
  <c r="BI355"/>
  <c r="BH355"/>
  <c r="BG355"/>
  <c r="BF355"/>
  <c r="T355"/>
  <c r="R355"/>
  <c r="P355"/>
  <c r="BI351"/>
  <c r="BH351"/>
  <c r="BG351"/>
  <c r="BF351"/>
  <c r="T351"/>
  <c r="R351"/>
  <c r="P351"/>
  <c r="BI347"/>
  <c r="BH347"/>
  <c r="BG347"/>
  <c r="BF347"/>
  <c r="T347"/>
  <c r="R347"/>
  <c r="P347"/>
  <c r="BI345"/>
  <c r="BH345"/>
  <c r="BG345"/>
  <c r="BF345"/>
  <c r="T345"/>
  <c r="R345"/>
  <c r="P345"/>
  <c r="BI342"/>
  <c r="BH342"/>
  <c r="BG342"/>
  <c r="BF342"/>
  <c r="T342"/>
  <c r="R342"/>
  <c r="P342"/>
  <c r="BI340"/>
  <c r="BH340"/>
  <c r="BG340"/>
  <c r="BF340"/>
  <c r="T340"/>
  <c r="R340"/>
  <c r="P340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2"/>
  <c r="BH322"/>
  <c r="BG322"/>
  <c r="BF322"/>
  <c r="T322"/>
  <c r="R322"/>
  <c r="P322"/>
  <c r="BI319"/>
  <c r="BH319"/>
  <c r="BG319"/>
  <c r="BF319"/>
  <c r="T319"/>
  <c r="R319"/>
  <c r="P319"/>
  <c r="BI315"/>
  <c r="BH315"/>
  <c r="BG315"/>
  <c r="BF315"/>
  <c r="T315"/>
  <c r="R315"/>
  <c r="P315"/>
  <c r="BI309"/>
  <c r="BH309"/>
  <c r="BG309"/>
  <c r="BF309"/>
  <c r="T309"/>
  <c r="R309"/>
  <c r="P309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6"/>
  <c r="BH276"/>
  <c r="BG276"/>
  <c r="BF276"/>
  <c r="T276"/>
  <c r="R276"/>
  <c r="P276"/>
  <c r="BI272"/>
  <c r="BH272"/>
  <c r="BG272"/>
  <c r="BF272"/>
  <c r="T272"/>
  <c r="R272"/>
  <c r="P272"/>
  <c r="BI267"/>
  <c r="BH267"/>
  <c r="BG267"/>
  <c r="BF267"/>
  <c r="T267"/>
  <c r="T266"/>
  <c r="R267"/>
  <c r="R266"/>
  <c r="P267"/>
  <c r="P266"/>
  <c r="BI263"/>
  <c r="BH263"/>
  <c r="BG263"/>
  <c r="BF263"/>
  <c r="T263"/>
  <c r="R263"/>
  <c r="P263"/>
  <c r="BI260"/>
  <c r="BH260"/>
  <c r="BG260"/>
  <c r="BF260"/>
  <c r="T260"/>
  <c r="R260"/>
  <c r="P260"/>
  <c r="BI256"/>
  <c r="BH256"/>
  <c r="BG256"/>
  <c r="BF256"/>
  <c r="T256"/>
  <c r="R256"/>
  <c r="P256"/>
  <c r="BI243"/>
  <c r="BH243"/>
  <c r="BG243"/>
  <c r="BF243"/>
  <c r="T243"/>
  <c r="R243"/>
  <c r="P243"/>
  <c r="BI228"/>
  <c r="BH228"/>
  <c r="BG228"/>
  <c r="BF228"/>
  <c r="T228"/>
  <c r="R228"/>
  <c r="P228"/>
  <c r="BI225"/>
  <c r="BH225"/>
  <c r="BG225"/>
  <c r="BF225"/>
  <c r="T225"/>
  <c r="R225"/>
  <c r="P225"/>
  <c r="BI221"/>
  <c r="BH221"/>
  <c r="BG221"/>
  <c r="BF221"/>
  <c r="T221"/>
  <c r="R221"/>
  <c r="P221"/>
  <c r="BI218"/>
  <c r="BH218"/>
  <c r="BG218"/>
  <c r="BF218"/>
  <c r="T218"/>
  <c r="R218"/>
  <c r="P218"/>
  <c r="BI214"/>
  <c r="BH214"/>
  <c r="BG214"/>
  <c r="BF214"/>
  <c r="T214"/>
  <c r="R214"/>
  <c r="P214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1"/>
  <c r="BH201"/>
  <c r="BG201"/>
  <c r="BF201"/>
  <c r="T201"/>
  <c r="R201"/>
  <c r="P201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80"/>
  <c r="BH180"/>
  <c r="BG180"/>
  <c r="BF180"/>
  <c r="T180"/>
  <c r="R180"/>
  <c r="P180"/>
  <c r="BI177"/>
  <c r="BH177"/>
  <c r="BG177"/>
  <c r="BF177"/>
  <c r="T177"/>
  <c r="R177"/>
  <c r="P177"/>
  <c r="BI173"/>
  <c r="BH173"/>
  <c r="BG173"/>
  <c r="BF173"/>
  <c r="T173"/>
  <c r="R173"/>
  <c r="P173"/>
  <c r="BI169"/>
  <c r="BH169"/>
  <c r="BG169"/>
  <c r="BF169"/>
  <c r="T169"/>
  <c r="R169"/>
  <c r="P169"/>
  <c r="BI164"/>
  <c r="BH164"/>
  <c r="BG164"/>
  <c r="BF164"/>
  <c r="T164"/>
  <c r="R164"/>
  <c r="P164"/>
  <c r="BI159"/>
  <c r="BH159"/>
  <c r="BG159"/>
  <c r="BF159"/>
  <c r="T159"/>
  <c r="R159"/>
  <c r="P159"/>
  <c r="BI152"/>
  <c r="BH152"/>
  <c r="BG152"/>
  <c r="BF152"/>
  <c r="T152"/>
  <c r="R152"/>
  <c r="P152"/>
  <c r="BI150"/>
  <c r="BH150"/>
  <c r="BG150"/>
  <c r="BF150"/>
  <c r="T150"/>
  <c r="R150"/>
  <c r="P150"/>
  <c r="BI143"/>
  <c r="BH143"/>
  <c r="BG143"/>
  <c r="BF143"/>
  <c r="T143"/>
  <c r="R143"/>
  <c r="P143"/>
  <c r="BI139"/>
  <c r="BH139"/>
  <c r="BG139"/>
  <c r="BF139"/>
  <c r="T139"/>
  <c r="R139"/>
  <c r="P139"/>
  <c r="BI135"/>
  <c r="BH135"/>
  <c r="BG135"/>
  <c r="BF135"/>
  <c r="T135"/>
  <c r="R135"/>
  <c r="P135"/>
  <c r="J128"/>
  <c r="F128"/>
  <c r="F126"/>
  <c r="E124"/>
  <c r="J94"/>
  <c r="F94"/>
  <c r="F92"/>
  <c r="E90"/>
  <c r="J28"/>
  <c r="E28"/>
  <c r="J95"/>
  <c r="J27"/>
  <c r="J22"/>
  <c r="E22"/>
  <c r="F129"/>
  <c r="J21"/>
  <c r="J16"/>
  <c r="J126"/>
  <c r="E7"/>
  <c r="E118"/>
  <c i="23" r="J41"/>
  <c r="J40"/>
  <c i="1" r="AY125"/>
  <c i="23" r="J39"/>
  <c i="1" r="AX125"/>
  <c i="23"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T131"/>
  <c r="R132"/>
  <c r="R131"/>
  <c r="P132"/>
  <c r="P131"/>
  <c r="F123"/>
  <c r="E121"/>
  <c r="F93"/>
  <c r="E91"/>
  <c r="J28"/>
  <c r="E28"/>
  <c r="J126"/>
  <c r="J27"/>
  <c r="J25"/>
  <c r="E25"/>
  <c r="J125"/>
  <c r="J24"/>
  <c r="J22"/>
  <c r="E22"/>
  <c r="F96"/>
  <c r="J21"/>
  <c r="J19"/>
  <c r="E19"/>
  <c r="F95"/>
  <c r="J18"/>
  <c r="J16"/>
  <c r="J123"/>
  <c r="E7"/>
  <c r="E115"/>
  <c i="22" r="J41"/>
  <c r="J40"/>
  <c i="1" r="AY124"/>
  <c i="22" r="J39"/>
  <c i="1" r="AX124"/>
  <c i="22" r="BI190"/>
  <c r="BH190"/>
  <c r="BG190"/>
  <c r="BF190"/>
  <c r="T190"/>
  <c r="T189"/>
  <c r="R190"/>
  <c r="R189"/>
  <c r="P190"/>
  <c r="P189"/>
  <c r="BI184"/>
  <c r="BH184"/>
  <c r="BG184"/>
  <c r="BF184"/>
  <c r="T184"/>
  <c r="R184"/>
  <c r="P184"/>
  <c r="BI181"/>
  <c r="BH181"/>
  <c r="BG181"/>
  <c r="BF181"/>
  <c r="T181"/>
  <c r="R181"/>
  <c r="P181"/>
  <c r="BI177"/>
  <c r="BH177"/>
  <c r="BG177"/>
  <c r="BF177"/>
  <c r="T177"/>
  <c r="R177"/>
  <c r="P177"/>
  <c r="BI174"/>
  <c r="BH174"/>
  <c r="BG174"/>
  <c r="BF174"/>
  <c r="T174"/>
  <c r="R174"/>
  <c r="P174"/>
  <c r="BI170"/>
  <c r="BH170"/>
  <c r="BG170"/>
  <c r="BF170"/>
  <c r="T170"/>
  <c r="R170"/>
  <c r="P170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0"/>
  <c r="BH150"/>
  <c r="BG150"/>
  <c r="BF150"/>
  <c r="T150"/>
  <c r="T149"/>
  <c r="R150"/>
  <c r="R149"/>
  <c r="P150"/>
  <c r="P149"/>
  <c r="BI146"/>
  <c r="BH146"/>
  <c r="BG146"/>
  <c r="BF146"/>
  <c r="T146"/>
  <c r="R146"/>
  <c r="P146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3"/>
  <c r="BH133"/>
  <c r="BG133"/>
  <c r="BF133"/>
  <c r="T133"/>
  <c r="R133"/>
  <c r="P133"/>
  <c r="J126"/>
  <c r="F126"/>
  <c r="F124"/>
  <c r="E122"/>
  <c r="J95"/>
  <c r="F95"/>
  <c r="F93"/>
  <c r="E91"/>
  <c r="J28"/>
  <c r="E28"/>
  <c r="J96"/>
  <c r="J27"/>
  <c r="J22"/>
  <c r="E22"/>
  <c r="F127"/>
  <c r="J21"/>
  <c r="J16"/>
  <c r="J93"/>
  <c r="E7"/>
  <c r="E116"/>
  <c i="21" r="J41"/>
  <c r="J40"/>
  <c i="1" r="AY123"/>
  <c i="21" r="J39"/>
  <c i="1" r="AX123"/>
  <c i="21" r="BI237"/>
  <c r="BH237"/>
  <c r="BG237"/>
  <c r="BF237"/>
  <c r="T237"/>
  <c r="T236"/>
  <c r="R237"/>
  <c r="R236"/>
  <c r="P237"/>
  <c r="P236"/>
  <c r="BI232"/>
  <c r="BH232"/>
  <c r="BG232"/>
  <c r="BF232"/>
  <c r="T232"/>
  <c r="R232"/>
  <c r="P232"/>
  <c r="BI227"/>
  <c r="BH227"/>
  <c r="BG227"/>
  <c r="BF227"/>
  <c r="T227"/>
  <c r="R227"/>
  <c r="P227"/>
  <c r="BI221"/>
  <c r="BH221"/>
  <c r="BG221"/>
  <c r="BF221"/>
  <c r="T221"/>
  <c r="T220"/>
  <c r="R221"/>
  <c r="R220"/>
  <c r="P221"/>
  <c r="P220"/>
  <c r="BI216"/>
  <c r="BH216"/>
  <c r="BG216"/>
  <c r="BF216"/>
  <c r="T216"/>
  <c r="R216"/>
  <c r="P216"/>
  <c r="BI211"/>
  <c r="BH211"/>
  <c r="BG211"/>
  <c r="BF211"/>
  <c r="T211"/>
  <c r="R211"/>
  <c r="P211"/>
  <c r="BI206"/>
  <c r="BH206"/>
  <c r="BG206"/>
  <c r="BF206"/>
  <c r="T206"/>
  <c r="R206"/>
  <c r="P206"/>
  <c r="BI204"/>
  <c r="BH204"/>
  <c r="BG204"/>
  <c r="BF204"/>
  <c r="T204"/>
  <c r="R204"/>
  <c r="P204"/>
  <c r="BI199"/>
  <c r="BH199"/>
  <c r="BG199"/>
  <c r="BF199"/>
  <c r="T199"/>
  <c r="R199"/>
  <c r="P199"/>
  <c r="BI194"/>
  <c r="BH194"/>
  <c r="BG194"/>
  <c r="BF194"/>
  <c r="T194"/>
  <c r="R194"/>
  <c r="P194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8"/>
  <c r="BH178"/>
  <c r="BG178"/>
  <c r="BF178"/>
  <c r="T178"/>
  <c r="R178"/>
  <c r="P178"/>
  <c r="BI168"/>
  <c r="BH168"/>
  <c r="BG168"/>
  <c r="BF168"/>
  <c r="T168"/>
  <c r="R168"/>
  <c r="P168"/>
  <c r="BI163"/>
  <c r="BH163"/>
  <c r="BG163"/>
  <c r="BF163"/>
  <c r="T163"/>
  <c r="R163"/>
  <c r="P163"/>
  <c r="BI159"/>
  <c r="BH159"/>
  <c r="BG159"/>
  <c r="BF159"/>
  <c r="T159"/>
  <c r="R159"/>
  <c r="P159"/>
  <c r="BI156"/>
  <c r="BH156"/>
  <c r="BG156"/>
  <c r="BF156"/>
  <c r="T156"/>
  <c r="R156"/>
  <c r="P156"/>
  <c r="BI152"/>
  <c r="BH152"/>
  <c r="BG152"/>
  <c r="BF152"/>
  <c r="T152"/>
  <c r="R152"/>
  <c r="P152"/>
  <c r="BI149"/>
  <c r="BH149"/>
  <c r="BG149"/>
  <c r="BF149"/>
  <c r="T149"/>
  <c r="R149"/>
  <c r="P149"/>
  <c r="BI143"/>
  <c r="BH143"/>
  <c r="BG143"/>
  <c r="BF143"/>
  <c r="T143"/>
  <c r="R143"/>
  <c r="P143"/>
  <c r="BI141"/>
  <c r="BH141"/>
  <c r="BG141"/>
  <c r="BF141"/>
  <c r="T141"/>
  <c r="R141"/>
  <c r="P141"/>
  <c r="BI138"/>
  <c r="BH138"/>
  <c r="BG138"/>
  <c r="BF138"/>
  <c r="T138"/>
  <c r="R138"/>
  <c r="P138"/>
  <c r="BI134"/>
  <c r="BH134"/>
  <c r="BG134"/>
  <c r="BF134"/>
  <c r="T134"/>
  <c r="R134"/>
  <c r="P134"/>
  <c r="J127"/>
  <c r="F127"/>
  <c r="F125"/>
  <c r="E123"/>
  <c r="J95"/>
  <c r="F95"/>
  <c r="F93"/>
  <c r="E91"/>
  <c r="J28"/>
  <c r="E28"/>
  <c r="J128"/>
  <c r="J27"/>
  <c r="J22"/>
  <c r="E22"/>
  <c r="F128"/>
  <c r="J21"/>
  <c r="J16"/>
  <c r="J93"/>
  <c r="E7"/>
  <c r="E117"/>
  <c i="20" r="J41"/>
  <c r="J40"/>
  <c i="1" r="AY121"/>
  <c i="20" r="J39"/>
  <c i="1" r="AX121"/>
  <c i="20"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T131"/>
  <c r="R132"/>
  <c r="R131"/>
  <c r="P132"/>
  <c r="P131"/>
  <c r="F123"/>
  <c r="E121"/>
  <c r="F93"/>
  <c r="E91"/>
  <c r="J28"/>
  <c r="E28"/>
  <c r="J96"/>
  <c r="J27"/>
  <c r="J25"/>
  <c r="E25"/>
  <c r="J125"/>
  <c r="J24"/>
  <c r="J22"/>
  <c r="E22"/>
  <c r="F126"/>
  <c r="J21"/>
  <c r="J19"/>
  <c r="E19"/>
  <c r="F95"/>
  <c r="J18"/>
  <c r="J16"/>
  <c r="J123"/>
  <c r="E7"/>
  <c r="E115"/>
  <c i="19" r="J41"/>
  <c r="J40"/>
  <c i="1" r="AY120"/>
  <c i="19" r="J39"/>
  <c i="1" r="AX120"/>
  <c i="19" r="BI205"/>
  <c r="BH205"/>
  <c r="BG205"/>
  <c r="BF205"/>
  <c r="T205"/>
  <c r="T204"/>
  <c r="R205"/>
  <c r="R204"/>
  <c r="P205"/>
  <c r="P204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0"/>
  <c r="BH190"/>
  <c r="BG190"/>
  <c r="BF190"/>
  <c r="T190"/>
  <c r="R190"/>
  <c r="P190"/>
  <c r="BI185"/>
  <c r="BH185"/>
  <c r="BG185"/>
  <c r="BF185"/>
  <c r="T185"/>
  <c r="R185"/>
  <c r="P185"/>
  <c r="BI181"/>
  <c r="BH181"/>
  <c r="BG181"/>
  <c r="BF181"/>
  <c r="T181"/>
  <c r="R181"/>
  <c r="P181"/>
  <c r="BI178"/>
  <c r="BH178"/>
  <c r="BG178"/>
  <c r="BF178"/>
  <c r="T178"/>
  <c r="R178"/>
  <c r="P178"/>
  <c r="BI171"/>
  <c r="BH171"/>
  <c r="BG171"/>
  <c r="BF171"/>
  <c r="T171"/>
  <c r="R171"/>
  <c r="P171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1"/>
  <c r="BH151"/>
  <c r="BG151"/>
  <c r="BF151"/>
  <c r="T151"/>
  <c r="R151"/>
  <c r="P151"/>
  <c r="BI144"/>
  <c r="BH144"/>
  <c r="BG144"/>
  <c r="BF144"/>
  <c r="T144"/>
  <c r="R144"/>
  <c r="P144"/>
  <c r="BI141"/>
  <c r="BH141"/>
  <c r="BG141"/>
  <c r="BF141"/>
  <c r="T141"/>
  <c r="R141"/>
  <c r="P141"/>
  <c r="BI133"/>
  <c r="BH133"/>
  <c r="BG133"/>
  <c r="BF133"/>
  <c r="T133"/>
  <c r="R133"/>
  <c r="P133"/>
  <c r="J126"/>
  <c r="F126"/>
  <c r="F124"/>
  <c r="E122"/>
  <c r="J95"/>
  <c r="F95"/>
  <c r="F93"/>
  <c r="E91"/>
  <c r="J28"/>
  <c r="E28"/>
  <c r="J127"/>
  <c r="J27"/>
  <c r="J22"/>
  <c r="E22"/>
  <c r="F127"/>
  <c r="J21"/>
  <c r="J16"/>
  <c r="J93"/>
  <c r="E7"/>
  <c r="E116"/>
  <c i="18" r="J41"/>
  <c r="J40"/>
  <c i="1" r="AY119"/>
  <c i="18" r="J39"/>
  <c i="1" r="AX119"/>
  <c i="18" r="BI288"/>
  <c r="BH288"/>
  <c r="BG288"/>
  <c r="BF288"/>
  <c r="T288"/>
  <c r="T287"/>
  <c r="R288"/>
  <c r="R287"/>
  <c r="P288"/>
  <c r="P287"/>
  <c r="BI283"/>
  <c r="BH283"/>
  <c r="BG283"/>
  <c r="BF283"/>
  <c r="T283"/>
  <c r="R283"/>
  <c r="P283"/>
  <c r="BI278"/>
  <c r="BH278"/>
  <c r="BG278"/>
  <c r="BF278"/>
  <c r="T278"/>
  <c r="R278"/>
  <c r="P278"/>
  <c r="BI273"/>
  <c r="BH273"/>
  <c r="BG273"/>
  <c r="BF273"/>
  <c r="T273"/>
  <c r="R273"/>
  <c r="P273"/>
  <c r="BI268"/>
  <c r="BH268"/>
  <c r="BG268"/>
  <c r="BF268"/>
  <c r="T268"/>
  <c r="R268"/>
  <c r="P268"/>
  <c r="BI265"/>
  <c r="BH265"/>
  <c r="BG265"/>
  <c r="BF265"/>
  <c r="T265"/>
  <c r="R265"/>
  <c r="P265"/>
  <c r="BI263"/>
  <c r="BH263"/>
  <c r="BG263"/>
  <c r="BF263"/>
  <c r="T263"/>
  <c r="R263"/>
  <c r="P263"/>
  <c r="BI259"/>
  <c r="BH259"/>
  <c r="BG259"/>
  <c r="BF259"/>
  <c r="T259"/>
  <c r="R259"/>
  <c r="P259"/>
  <c r="BI255"/>
  <c r="BH255"/>
  <c r="BG255"/>
  <c r="BF255"/>
  <c r="T255"/>
  <c r="R255"/>
  <c r="P255"/>
  <c r="BI251"/>
  <c r="BH251"/>
  <c r="BG251"/>
  <c r="BF251"/>
  <c r="T251"/>
  <c r="R251"/>
  <c r="P251"/>
  <c r="BI247"/>
  <c r="BH247"/>
  <c r="BG247"/>
  <c r="BF247"/>
  <c r="T247"/>
  <c r="R247"/>
  <c r="P247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3"/>
  <c r="BH233"/>
  <c r="BG233"/>
  <c r="BF233"/>
  <c r="T233"/>
  <c r="R233"/>
  <c r="P233"/>
  <c r="BI229"/>
  <c r="BH229"/>
  <c r="BG229"/>
  <c r="BF229"/>
  <c r="T229"/>
  <c r="R229"/>
  <c r="P229"/>
  <c r="BI225"/>
  <c r="BH225"/>
  <c r="BG225"/>
  <c r="BF225"/>
  <c r="T225"/>
  <c r="R225"/>
  <c r="P225"/>
  <c r="BI220"/>
  <c r="BH220"/>
  <c r="BG220"/>
  <c r="BF220"/>
  <c r="T220"/>
  <c r="R220"/>
  <c r="P220"/>
  <c r="BI218"/>
  <c r="BH218"/>
  <c r="BG218"/>
  <c r="BF218"/>
  <c r="T218"/>
  <c r="R218"/>
  <c r="P218"/>
  <c r="BI214"/>
  <c r="BH214"/>
  <c r="BG214"/>
  <c r="BF214"/>
  <c r="T214"/>
  <c r="R214"/>
  <c r="P214"/>
  <c r="BI204"/>
  <c r="BH204"/>
  <c r="BG204"/>
  <c r="BF204"/>
  <c r="T204"/>
  <c r="R204"/>
  <c r="P204"/>
  <c r="BI199"/>
  <c r="BH199"/>
  <c r="BG199"/>
  <c r="BF199"/>
  <c r="T199"/>
  <c r="R199"/>
  <c r="P199"/>
  <c r="BI195"/>
  <c r="BH195"/>
  <c r="BG195"/>
  <c r="BF195"/>
  <c r="T195"/>
  <c r="R195"/>
  <c r="P195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3"/>
  <c r="BH183"/>
  <c r="BG183"/>
  <c r="BF183"/>
  <c r="T183"/>
  <c r="R183"/>
  <c r="P183"/>
  <c r="BI176"/>
  <c r="BH176"/>
  <c r="BG176"/>
  <c r="BF176"/>
  <c r="T176"/>
  <c r="R176"/>
  <c r="P176"/>
  <c r="BI173"/>
  <c r="BH173"/>
  <c r="BG173"/>
  <c r="BF173"/>
  <c r="T173"/>
  <c r="R173"/>
  <c r="P173"/>
  <c r="BI169"/>
  <c r="BH169"/>
  <c r="BG169"/>
  <c r="BF169"/>
  <c r="T169"/>
  <c r="R169"/>
  <c r="P169"/>
  <c r="BI166"/>
  <c r="BH166"/>
  <c r="BG166"/>
  <c r="BF166"/>
  <c r="T166"/>
  <c r="R166"/>
  <c r="P166"/>
  <c r="BI159"/>
  <c r="BH159"/>
  <c r="BG159"/>
  <c r="BF159"/>
  <c r="T159"/>
  <c r="R159"/>
  <c r="P159"/>
  <c r="BI154"/>
  <c r="BH154"/>
  <c r="BG154"/>
  <c r="BF154"/>
  <c r="T154"/>
  <c r="R154"/>
  <c r="P154"/>
  <c r="BI152"/>
  <c r="BH152"/>
  <c r="BG152"/>
  <c r="BF152"/>
  <c r="T152"/>
  <c r="R152"/>
  <c r="P152"/>
  <c r="BI148"/>
  <c r="BH148"/>
  <c r="BG148"/>
  <c r="BF148"/>
  <c r="T148"/>
  <c r="R148"/>
  <c r="P148"/>
  <c r="BI146"/>
  <c r="BH146"/>
  <c r="BG146"/>
  <c r="BF146"/>
  <c r="T146"/>
  <c r="R146"/>
  <c r="P146"/>
  <c r="BI142"/>
  <c r="BH142"/>
  <c r="BG142"/>
  <c r="BF142"/>
  <c r="T142"/>
  <c r="R142"/>
  <c r="P142"/>
  <c r="BI140"/>
  <c r="BH140"/>
  <c r="BG140"/>
  <c r="BF140"/>
  <c r="T140"/>
  <c r="R140"/>
  <c r="P140"/>
  <c r="BI137"/>
  <c r="BH137"/>
  <c r="BG137"/>
  <c r="BF137"/>
  <c r="T137"/>
  <c r="R137"/>
  <c r="P137"/>
  <c r="BI133"/>
  <c r="BH133"/>
  <c r="BG133"/>
  <c r="BF133"/>
  <c r="T133"/>
  <c r="R133"/>
  <c r="P133"/>
  <c r="J126"/>
  <c r="F126"/>
  <c r="F124"/>
  <c r="E122"/>
  <c r="J95"/>
  <c r="F95"/>
  <c r="F93"/>
  <c r="E91"/>
  <c r="J28"/>
  <c r="E28"/>
  <c r="J127"/>
  <c r="J27"/>
  <c r="J22"/>
  <c r="E22"/>
  <c r="F127"/>
  <c r="J21"/>
  <c r="J16"/>
  <c r="J124"/>
  <c r="E7"/>
  <c r="E85"/>
  <c i="17" r="J41"/>
  <c r="J40"/>
  <c i="1" r="AY117"/>
  <c i="17" r="J39"/>
  <c i="1" r="AX117"/>
  <c i="17"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T131"/>
  <c r="R132"/>
  <c r="R131"/>
  <c r="P132"/>
  <c r="P131"/>
  <c r="F123"/>
  <c r="E121"/>
  <c r="F93"/>
  <c r="E91"/>
  <c r="J28"/>
  <c r="E28"/>
  <c r="J126"/>
  <c r="J27"/>
  <c r="J25"/>
  <c r="E25"/>
  <c r="J125"/>
  <c r="J24"/>
  <c r="J22"/>
  <c r="E22"/>
  <c r="F126"/>
  <c r="J21"/>
  <c r="J19"/>
  <c r="E19"/>
  <c r="F125"/>
  <c r="J18"/>
  <c r="J16"/>
  <c r="J93"/>
  <c r="E7"/>
  <c r="E115"/>
  <c i="16" r="J41"/>
  <c r="J40"/>
  <c i="1" r="AY116"/>
  <c i="16" r="J39"/>
  <c i="1" r="AX116"/>
  <c i="16" r="BI184"/>
  <c r="BH184"/>
  <c r="BG184"/>
  <c r="BF184"/>
  <c r="T184"/>
  <c r="T183"/>
  <c r="R184"/>
  <c r="R183"/>
  <c r="P184"/>
  <c r="P183"/>
  <c r="BI178"/>
  <c r="BH178"/>
  <c r="BG178"/>
  <c r="BF178"/>
  <c r="T178"/>
  <c r="R178"/>
  <c r="P178"/>
  <c r="BI175"/>
  <c r="BH175"/>
  <c r="BG175"/>
  <c r="BF175"/>
  <c r="T175"/>
  <c r="R175"/>
  <c r="P175"/>
  <c r="BI171"/>
  <c r="BH171"/>
  <c r="BG171"/>
  <c r="BF171"/>
  <c r="T171"/>
  <c r="R171"/>
  <c r="P171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1"/>
  <c r="BH151"/>
  <c r="BG151"/>
  <c r="BF151"/>
  <c r="T151"/>
  <c r="T150"/>
  <c r="R151"/>
  <c r="R150"/>
  <c r="P151"/>
  <c r="P150"/>
  <c r="BI147"/>
  <c r="BH147"/>
  <c r="BG147"/>
  <c r="BF147"/>
  <c r="T147"/>
  <c r="R147"/>
  <c r="P147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3"/>
  <c r="BH133"/>
  <c r="BG133"/>
  <c r="BF133"/>
  <c r="T133"/>
  <c r="R133"/>
  <c r="P133"/>
  <c r="J126"/>
  <c r="F126"/>
  <c r="F124"/>
  <c r="E122"/>
  <c r="J95"/>
  <c r="F95"/>
  <c r="F93"/>
  <c r="E91"/>
  <c r="J28"/>
  <c r="E28"/>
  <c r="J96"/>
  <c r="J27"/>
  <c r="J22"/>
  <c r="E22"/>
  <c r="F127"/>
  <c r="J21"/>
  <c r="J16"/>
  <c r="J93"/>
  <c r="E7"/>
  <c r="E85"/>
  <c i="15" r="J41"/>
  <c r="J40"/>
  <c i="1" r="AY115"/>
  <c i="15" r="J39"/>
  <c i="1" r="AX115"/>
  <c i="15" r="BI255"/>
  <c r="BH255"/>
  <c r="BG255"/>
  <c r="BF255"/>
  <c r="T255"/>
  <c r="T254"/>
  <c r="R255"/>
  <c r="R254"/>
  <c r="P255"/>
  <c r="P254"/>
  <c r="BI250"/>
  <c r="BH250"/>
  <c r="BG250"/>
  <c r="BF250"/>
  <c r="T250"/>
  <c r="R250"/>
  <c r="P250"/>
  <c r="BI245"/>
  <c r="BH245"/>
  <c r="BG245"/>
  <c r="BF245"/>
  <c r="T245"/>
  <c r="R245"/>
  <c r="P245"/>
  <c r="BI240"/>
  <c r="BH240"/>
  <c r="BG240"/>
  <c r="BF240"/>
  <c r="T240"/>
  <c r="R240"/>
  <c r="P240"/>
  <c r="BI235"/>
  <c r="BH235"/>
  <c r="BG235"/>
  <c r="BF235"/>
  <c r="T235"/>
  <c r="R235"/>
  <c r="P235"/>
  <c r="BI230"/>
  <c r="BH230"/>
  <c r="BG230"/>
  <c r="BF230"/>
  <c r="T230"/>
  <c r="R230"/>
  <c r="P230"/>
  <c r="BI228"/>
  <c r="BH228"/>
  <c r="BG228"/>
  <c r="BF228"/>
  <c r="T228"/>
  <c r="R228"/>
  <c r="P228"/>
  <c r="BI223"/>
  <c r="BH223"/>
  <c r="BG223"/>
  <c r="BF223"/>
  <c r="T223"/>
  <c r="R223"/>
  <c r="P223"/>
  <c r="BI218"/>
  <c r="BH218"/>
  <c r="BG218"/>
  <c r="BF218"/>
  <c r="T218"/>
  <c r="R218"/>
  <c r="P218"/>
  <c r="BI214"/>
  <c r="BH214"/>
  <c r="BG214"/>
  <c r="BF214"/>
  <c r="T214"/>
  <c r="R214"/>
  <c r="P214"/>
  <c r="BI210"/>
  <c r="BH210"/>
  <c r="BG210"/>
  <c r="BF210"/>
  <c r="T210"/>
  <c r="R210"/>
  <c r="P210"/>
  <c r="BI206"/>
  <c r="BH206"/>
  <c r="BG206"/>
  <c r="BF206"/>
  <c r="T206"/>
  <c r="R206"/>
  <c r="P206"/>
  <c r="BI201"/>
  <c r="BH201"/>
  <c r="BG201"/>
  <c r="BF201"/>
  <c r="T201"/>
  <c r="R201"/>
  <c r="P201"/>
  <c r="BI199"/>
  <c r="BH199"/>
  <c r="BG199"/>
  <c r="BF199"/>
  <c r="T199"/>
  <c r="R199"/>
  <c r="P199"/>
  <c r="BI195"/>
  <c r="BH195"/>
  <c r="BG195"/>
  <c r="BF195"/>
  <c r="T195"/>
  <c r="R195"/>
  <c r="P195"/>
  <c r="BI185"/>
  <c r="BH185"/>
  <c r="BG185"/>
  <c r="BF185"/>
  <c r="T185"/>
  <c r="R185"/>
  <c r="P185"/>
  <c r="BI180"/>
  <c r="BH180"/>
  <c r="BG180"/>
  <c r="BF180"/>
  <c r="T180"/>
  <c r="R180"/>
  <c r="P180"/>
  <c r="BI176"/>
  <c r="BH176"/>
  <c r="BG176"/>
  <c r="BF176"/>
  <c r="T176"/>
  <c r="R176"/>
  <c r="P176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57"/>
  <c r="BH157"/>
  <c r="BG157"/>
  <c r="BF157"/>
  <c r="T157"/>
  <c r="R157"/>
  <c r="P157"/>
  <c r="BI154"/>
  <c r="BH154"/>
  <c r="BG154"/>
  <c r="BF154"/>
  <c r="T154"/>
  <c r="R154"/>
  <c r="P154"/>
  <c r="BI147"/>
  <c r="BH147"/>
  <c r="BG147"/>
  <c r="BF147"/>
  <c r="T147"/>
  <c r="R147"/>
  <c r="P147"/>
  <c r="BI142"/>
  <c r="BH142"/>
  <c r="BG142"/>
  <c r="BF142"/>
  <c r="T142"/>
  <c r="R142"/>
  <c r="P142"/>
  <c r="BI140"/>
  <c r="BH140"/>
  <c r="BG140"/>
  <c r="BF140"/>
  <c r="T140"/>
  <c r="R140"/>
  <c r="P140"/>
  <c r="BI137"/>
  <c r="BH137"/>
  <c r="BG137"/>
  <c r="BF137"/>
  <c r="T137"/>
  <c r="R137"/>
  <c r="P137"/>
  <c r="BI133"/>
  <c r="BH133"/>
  <c r="BG133"/>
  <c r="BF133"/>
  <c r="T133"/>
  <c r="R133"/>
  <c r="P133"/>
  <c r="J126"/>
  <c r="F126"/>
  <c r="F124"/>
  <c r="E122"/>
  <c r="J95"/>
  <c r="F95"/>
  <c r="F93"/>
  <c r="E91"/>
  <c r="J28"/>
  <c r="E28"/>
  <c r="J127"/>
  <c r="J27"/>
  <c r="J22"/>
  <c r="E22"/>
  <c r="F96"/>
  <c r="J21"/>
  <c r="J16"/>
  <c r="J124"/>
  <c r="E7"/>
  <c r="E85"/>
  <c i="14" r="J41"/>
  <c r="J40"/>
  <c i="1" r="AY113"/>
  <c i="14" r="J39"/>
  <c i="1" r="AX113"/>
  <c i="14" r="BI367"/>
  <c r="BH367"/>
  <c r="BG367"/>
  <c r="BF367"/>
  <c r="T367"/>
  <c r="T366"/>
  <c r="R367"/>
  <c r="R366"/>
  <c r="P367"/>
  <c r="P366"/>
  <c r="BI363"/>
  <c r="BH363"/>
  <c r="BG363"/>
  <c r="BF363"/>
  <c r="T363"/>
  <c r="R363"/>
  <c r="P363"/>
  <c r="BI360"/>
  <c r="BH360"/>
  <c r="BG360"/>
  <c r="BF360"/>
  <c r="T360"/>
  <c r="R360"/>
  <c r="P360"/>
  <c r="BI358"/>
  <c r="BH358"/>
  <c r="BG358"/>
  <c r="BF358"/>
  <c r="T358"/>
  <c r="R358"/>
  <c r="P358"/>
  <c r="BI352"/>
  <c r="BH352"/>
  <c r="BG352"/>
  <c r="BF352"/>
  <c r="T352"/>
  <c r="R352"/>
  <c r="P352"/>
  <c r="BI347"/>
  <c r="BH347"/>
  <c r="BG347"/>
  <c r="BF347"/>
  <c r="T347"/>
  <c r="R347"/>
  <c r="P347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4"/>
  <c r="BH324"/>
  <c r="BG324"/>
  <c r="BF324"/>
  <c r="T324"/>
  <c r="R324"/>
  <c r="P324"/>
  <c r="BI321"/>
  <c r="BH321"/>
  <c r="BG321"/>
  <c r="BF321"/>
  <c r="T321"/>
  <c r="R321"/>
  <c r="P321"/>
  <c r="BI319"/>
  <c r="BH319"/>
  <c r="BG319"/>
  <c r="BF319"/>
  <c r="T319"/>
  <c r="R319"/>
  <c r="P319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299"/>
  <c r="BH299"/>
  <c r="BG299"/>
  <c r="BF299"/>
  <c r="T299"/>
  <c r="R299"/>
  <c r="P299"/>
  <c r="BI295"/>
  <c r="BH295"/>
  <c r="BG295"/>
  <c r="BF295"/>
  <c r="T295"/>
  <c r="R295"/>
  <c r="P295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74"/>
  <c r="BH274"/>
  <c r="BG274"/>
  <c r="BF274"/>
  <c r="T274"/>
  <c r="R274"/>
  <c r="P274"/>
  <c r="BI266"/>
  <c r="BH266"/>
  <c r="BG266"/>
  <c r="BF266"/>
  <c r="T266"/>
  <c r="R266"/>
  <c r="P266"/>
  <c r="BI262"/>
  <c r="BH262"/>
  <c r="BG262"/>
  <c r="BF262"/>
  <c r="T262"/>
  <c r="R262"/>
  <c r="P262"/>
  <c r="BI257"/>
  <c r="BH257"/>
  <c r="BG257"/>
  <c r="BF257"/>
  <c r="T257"/>
  <c r="T256"/>
  <c r="R257"/>
  <c r="R256"/>
  <c r="P257"/>
  <c r="P256"/>
  <c r="BI253"/>
  <c r="BH253"/>
  <c r="BG253"/>
  <c r="BF253"/>
  <c r="T253"/>
  <c r="R253"/>
  <c r="P253"/>
  <c r="BI248"/>
  <c r="BH248"/>
  <c r="BG248"/>
  <c r="BF248"/>
  <c r="T248"/>
  <c r="R248"/>
  <c r="P248"/>
  <c r="BI246"/>
  <c r="BH246"/>
  <c r="BG246"/>
  <c r="BF246"/>
  <c r="T246"/>
  <c r="R246"/>
  <c r="P246"/>
  <c r="BI243"/>
  <c r="BH243"/>
  <c r="BG243"/>
  <c r="BF243"/>
  <c r="T243"/>
  <c r="R243"/>
  <c r="P243"/>
  <c r="BI239"/>
  <c r="BH239"/>
  <c r="BG239"/>
  <c r="BF239"/>
  <c r="T239"/>
  <c r="R239"/>
  <c r="P239"/>
  <c r="BI228"/>
  <c r="BH228"/>
  <c r="BG228"/>
  <c r="BF228"/>
  <c r="T228"/>
  <c r="R228"/>
  <c r="P228"/>
  <c r="BI213"/>
  <c r="BH213"/>
  <c r="BG213"/>
  <c r="BF213"/>
  <c r="T213"/>
  <c r="R213"/>
  <c r="P213"/>
  <c r="BI205"/>
  <c r="BH205"/>
  <c r="BG205"/>
  <c r="BF205"/>
  <c r="T205"/>
  <c r="R205"/>
  <c r="P205"/>
  <c r="BI199"/>
  <c r="BH199"/>
  <c r="BG199"/>
  <c r="BF199"/>
  <c r="T199"/>
  <c r="R199"/>
  <c r="P199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5"/>
  <c r="BH175"/>
  <c r="BG175"/>
  <c r="BF175"/>
  <c r="T175"/>
  <c r="R175"/>
  <c r="P175"/>
  <c r="BI173"/>
  <c r="BH173"/>
  <c r="BG173"/>
  <c r="BF173"/>
  <c r="T173"/>
  <c r="R173"/>
  <c r="P173"/>
  <c r="BI169"/>
  <c r="BH169"/>
  <c r="BG169"/>
  <c r="BF169"/>
  <c r="T169"/>
  <c r="R169"/>
  <c r="P169"/>
  <c r="BI165"/>
  <c r="BH165"/>
  <c r="BG165"/>
  <c r="BF165"/>
  <c r="T165"/>
  <c r="R165"/>
  <c r="P165"/>
  <c r="BI162"/>
  <c r="BH162"/>
  <c r="BG162"/>
  <c r="BF162"/>
  <c r="T162"/>
  <c r="R162"/>
  <c r="P162"/>
  <c r="BI152"/>
  <c r="BH152"/>
  <c r="BG152"/>
  <c r="BF152"/>
  <c r="T152"/>
  <c r="R152"/>
  <c r="P152"/>
  <c r="BI147"/>
  <c r="BH147"/>
  <c r="BG147"/>
  <c r="BF147"/>
  <c r="T147"/>
  <c r="R147"/>
  <c r="P147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J127"/>
  <c r="F127"/>
  <c r="F125"/>
  <c r="E123"/>
  <c r="J94"/>
  <c r="F94"/>
  <c r="F92"/>
  <c r="E90"/>
  <c r="J28"/>
  <c r="E28"/>
  <c r="J128"/>
  <c r="J27"/>
  <c r="J22"/>
  <c r="E22"/>
  <c r="F128"/>
  <c r="J21"/>
  <c r="J16"/>
  <c r="J125"/>
  <c r="E7"/>
  <c r="E84"/>
  <c i="13" r="J41"/>
  <c r="J40"/>
  <c i="1" r="AY112"/>
  <c i="13" r="J39"/>
  <c i="1" r="AX112"/>
  <c i="13" r="BI330"/>
  <c r="BH330"/>
  <c r="BG330"/>
  <c r="BF330"/>
  <c r="T330"/>
  <c r="T329"/>
  <c r="R330"/>
  <c r="R329"/>
  <c r="P330"/>
  <c r="P329"/>
  <c r="BI326"/>
  <c r="BH326"/>
  <c r="BG326"/>
  <c r="BF326"/>
  <c r="T326"/>
  <c r="R326"/>
  <c r="P326"/>
  <c r="BI323"/>
  <c r="BH323"/>
  <c r="BG323"/>
  <c r="BF323"/>
  <c r="T323"/>
  <c r="R323"/>
  <c r="P323"/>
  <c r="BI321"/>
  <c r="BH321"/>
  <c r="BG321"/>
  <c r="BF321"/>
  <c r="T321"/>
  <c r="R321"/>
  <c r="P321"/>
  <c r="BI315"/>
  <c r="BH315"/>
  <c r="BG315"/>
  <c r="BF315"/>
  <c r="T315"/>
  <c r="R315"/>
  <c r="P315"/>
  <c r="BI310"/>
  <c r="BH310"/>
  <c r="BG310"/>
  <c r="BF310"/>
  <c r="T310"/>
  <c r="R310"/>
  <c r="P310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7"/>
  <c r="BH297"/>
  <c r="BG297"/>
  <c r="BF297"/>
  <c r="T297"/>
  <c r="R297"/>
  <c r="P297"/>
  <c r="BI294"/>
  <c r="BH294"/>
  <c r="BG294"/>
  <c r="BF294"/>
  <c r="T294"/>
  <c r="R294"/>
  <c r="P294"/>
  <c r="BI292"/>
  <c r="BH292"/>
  <c r="BG292"/>
  <c r="BF292"/>
  <c r="T292"/>
  <c r="R292"/>
  <c r="P292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72"/>
  <c r="BH272"/>
  <c r="BG272"/>
  <c r="BF272"/>
  <c r="T272"/>
  <c r="R272"/>
  <c r="P272"/>
  <c r="BI268"/>
  <c r="BH268"/>
  <c r="BG268"/>
  <c r="BF268"/>
  <c r="T268"/>
  <c r="R268"/>
  <c r="P268"/>
  <c r="BI262"/>
  <c r="BH262"/>
  <c r="BG262"/>
  <c r="BF262"/>
  <c r="T262"/>
  <c r="R262"/>
  <c r="P262"/>
  <c r="BI257"/>
  <c r="BH257"/>
  <c r="BG257"/>
  <c r="BF257"/>
  <c r="T257"/>
  <c r="R257"/>
  <c r="P257"/>
  <c r="BI253"/>
  <c r="BH253"/>
  <c r="BG253"/>
  <c r="BF253"/>
  <c r="T253"/>
  <c r="R253"/>
  <c r="P253"/>
  <c r="BI248"/>
  <c r="BH248"/>
  <c r="BG248"/>
  <c r="BF248"/>
  <c r="T248"/>
  <c r="T247"/>
  <c r="R248"/>
  <c r="R247"/>
  <c r="P248"/>
  <c r="P247"/>
  <c r="BI244"/>
  <c r="BH244"/>
  <c r="BG244"/>
  <c r="BF244"/>
  <c r="T244"/>
  <c r="R244"/>
  <c r="P244"/>
  <c r="BI239"/>
  <c r="BH239"/>
  <c r="BG239"/>
  <c r="BF239"/>
  <c r="T239"/>
  <c r="R239"/>
  <c r="P239"/>
  <c r="BI237"/>
  <c r="BH237"/>
  <c r="BG237"/>
  <c r="BF237"/>
  <c r="T237"/>
  <c r="R237"/>
  <c r="P237"/>
  <c r="BI234"/>
  <c r="BH234"/>
  <c r="BG234"/>
  <c r="BF234"/>
  <c r="T234"/>
  <c r="R234"/>
  <c r="P234"/>
  <c r="BI230"/>
  <c r="BH230"/>
  <c r="BG230"/>
  <c r="BF230"/>
  <c r="T230"/>
  <c r="R230"/>
  <c r="P230"/>
  <c r="BI219"/>
  <c r="BH219"/>
  <c r="BG219"/>
  <c r="BF219"/>
  <c r="T219"/>
  <c r="R219"/>
  <c r="P219"/>
  <c r="BI205"/>
  <c r="BH205"/>
  <c r="BG205"/>
  <c r="BF205"/>
  <c r="T205"/>
  <c r="R205"/>
  <c r="P205"/>
  <c r="BI197"/>
  <c r="BH197"/>
  <c r="BG197"/>
  <c r="BF197"/>
  <c r="T197"/>
  <c r="R197"/>
  <c r="P197"/>
  <c r="BI193"/>
  <c r="BH193"/>
  <c r="BG193"/>
  <c r="BF193"/>
  <c r="T193"/>
  <c r="R193"/>
  <c r="P193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6"/>
  <c r="BH176"/>
  <c r="BG176"/>
  <c r="BF176"/>
  <c r="T176"/>
  <c r="R176"/>
  <c r="P176"/>
  <c r="BI169"/>
  <c r="BH169"/>
  <c r="BG169"/>
  <c r="BF169"/>
  <c r="T169"/>
  <c r="R169"/>
  <c r="P169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6"/>
  <c r="BH156"/>
  <c r="BG156"/>
  <c r="BF156"/>
  <c r="T156"/>
  <c r="R156"/>
  <c r="P156"/>
  <c r="BI147"/>
  <c r="BH147"/>
  <c r="BG147"/>
  <c r="BF147"/>
  <c r="T147"/>
  <c r="R147"/>
  <c r="P147"/>
  <c r="BI142"/>
  <c r="BH142"/>
  <c r="BG142"/>
  <c r="BF142"/>
  <c r="T142"/>
  <c r="R142"/>
  <c r="P142"/>
  <c r="BI135"/>
  <c r="BH135"/>
  <c r="BG135"/>
  <c r="BF135"/>
  <c r="T135"/>
  <c r="R135"/>
  <c r="P135"/>
  <c r="BI133"/>
  <c r="BH133"/>
  <c r="BG133"/>
  <c r="BF133"/>
  <c r="T133"/>
  <c r="R133"/>
  <c r="P133"/>
  <c r="J126"/>
  <c r="F126"/>
  <c r="F124"/>
  <c r="E122"/>
  <c r="J94"/>
  <c r="F94"/>
  <c r="F92"/>
  <c r="E90"/>
  <c r="J28"/>
  <c r="E28"/>
  <c r="J127"/>
  <c r="J27"/>
  <c r="J22"/>
  <c r="E22"/>
  <c r="F95"/>
  <c r="J21"/>
  <c r="J16"/>
  <c r="J124"/>
  <c r="E7"/>
  <c r="E84"/>
  <c i="12" r="J41"/>
  <c r="J40"/>
  <c i="1" r="AY111"/>
  <c i="12" r="J39"/>
  <c i="1" r="AX111"/>
  <c i="12" r="BI344"/>
  <c r="BH344"/>
  <c r="BG344"/>
  <c r="BF344"/>
  <c r="T344"/>
  <c r="T343"/>
  <c r="R344"/>
  <c r="R343"/>
  <c r="P344"/>
  <c r="P343"/>
  <c r="BI340"/>
  <c r="BH340"/>
  <c r="BG340"/>
  <c r="BF340"/>
  <c r="T340"/>
  <c r="R340"/>
  <c r="P340"/>
  <c r="BI337"/>
  <c r="BH337"/>
  <c r="BG337"/>
  <c r="BF337"/>
  <c r="T337"/>
  <c r="R337"/>
  <c r="P337"/>
  <c r="BI335"/>
  <c r="BH335"/>
  <c r="BG335"/>
  <c r="BF335"/>
  <c r="T335"/>
  <c r="R335"/>
  <c r="P335"/>
  <c r="BI329"/>
  <c r="BH329"/>
  <c r="BG329"/>
  <c r="BF329"/>
  <c r="T329"/>
  <c r="R329"/>
  <c r="P329"/>
  <c r="BI324"/>
  <c r="BH324"/>
  <c r="BG324"/>
  <c r="BF324"/>
  <c r="T324"/>
  <c r="R324"/>
  <c r="P324"/>
  <c r="BI321"/>
  <c r="BH321"/>
  <c r="BG321"/>
  <c r="BF321"/>
  <c r="T321"/>
  <c r="R321"/>
  <c r="P321"/>
  <c r="BI319"/>
  <c r="BH319"/>
  <c r="BG319"/>
  <c r="BF319"/>
  <c r="T319"/>
  <c r="R319"/>
  <c r="P319"/>
  <c r="BI317"/>
  <c r="BH317"/>
  <c r="BG317"/>
  <c r="BF317"/>
  <c r="T317"/>
  <c r="R317"/>
  <c r="P317"/>
  <c r="BI315"/>
  <c r="BH315"/>
  <c r="BG315"/>
  <c r="BF315"/>
  <c r="T315"/>
  <c r="R315"/>
  <c r="P315"/>
  <c r="BI311"/>
  <c r="BH311"/>
  <c r="BG311"/>
  <c r="BF311"/>
  <c r="T311"/>
  <c r="R311"/>
  <c r="P311"/>
  <c r="BI308"/>
  <c r="BH308"/>
  <c r="BG308"/>
  <c r="BF308"/>
  <c r="T308"/>
  <c r="R308"/>
  <c r="P308"/>
  <c r="BI306"/>
  <c r="BH306"/>
  <c r="BG306"/>
  <c r="BF306"/>
  <c r="T306"/>
  <c r="R306"/>
  <c r="P306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86"/>
  <c r="BH286"/>
  <c r="BG286"/>
  <c r="BF286"/>
  <c r="T286"/>
  <c r="R286"/>
  <c r="P286"/>
  <c r="BI282"/>
  <c r="BH282"/>
  <c r="BG282"/>
  <c r="BF282"/>
  <c r="T282"/>
  <c r="R282"/>
  <c r="P282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4"/>
  <c r="BH264"/>
  <c r="BG264"/>
  <c r="BF264"/>
  <c r="T264"/>
  <c r="R264"/>
  <c r="P264"/>
  <c r="BI259"/>
  <c r="BH259"/>
  <c r="BG259"/>
  <c r="BF259"/>
  <c r="T259"/>
  <c r="R259"/>
  <c r="P259"/>
  <c r="BI255"/>
  <c r="BH255"/>
  <c r="BG255"/>
  <c r="BF255"/>
  <c r="T255"/>
  <c r="R255"/>
  <c r="P255"/>
  <c r="BI250"/>
  <c r="BH250"/>
  <c r="BG250"/>
  <c r="BF250"/>
  <c r="T250"/>
  <c r="T249"/>
  <c r="R250"/>
  <c r="R249"/>
  <c r="P250"/>
  <c r="P249"/>
  <c r="BI246"/>
  <c r="BH246"/>
  <c r="BG246"/>
  <c r="BF246"/>
  <c r="T246"/>
  <c r="R246"/>
  <c r="P246"/>
  <c r="BI241"/>
  <c r="BH241"/>
  <c r="BG241"/>
  <c r="BF241"/>
  <c r="T241"/>
  <c r="R241"/>
  <c r="P241"/>
  <c r="BI239"/>
  <c r="BH239"/>
  <c r="BG239"/>
  <c r="BF239"/>
  <c r="T239"/>
  <c r="R239"/>
  <c r="P239"/>
  <c r="BI236"/>
  <c r="BH236"/>
  <c r="BG236"/>
  <c r="BF236"/>
  <c r="T236"/>
  <c r="R236"/>
  <c r="P236"/>
  <c r="BI232"/>
  <c r="BH232"/>
  <c r="BG232"/>
  <c r="BF232"/>
  <c r="T232"/>
  <c r="R232"/>
  <c r="P232"/>
  <c r="BI221"/>
  <c r="BH221"/>
  <c r="BG221"/>
  <c r="BF221"/>
  <c r="T221"/>
  <c r="R221"/>
  <c r="P221"/>
  <c r="BI207"/>
  <c r="BH207"/>
  <c r="BG207"/>
  <c r="BF207"/>
  <c r="T207"/>
  <c r="R207"/>
  <c r="P207"/>
  <c r="BI199"/>
  <c r="BH199"/>
  <c r="BG199"/>
  <c r="BF199"/>
  <c r="T199"/>
  <c r="R199"/>
  <c r="P199"/>
  <c r="BI195"/>
  <c r="BH195"/>
  <c r="BG195"/>
  <c r="BF195"/>
  <c r="T195"/>
  <c r="R195"/>
  <c r="P195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R178"/>
  <c r="P178"/>
  <c r="BI171"/>
  <c r="BH171"/>
  <c r="BG171"/>
  <c r="BF171"/>
  <c r="T171"/>
  <c r="R171"/>
  <c r="P171"/>
  <c r="BI169"/>
  <c r="BH169"/>
  <c r="BG169"/>
  <c r="BF169"/>
  <c r="T169"/>
  <c r="R169"/>
  <c r="P169"/>
  <c r="BI165"/>
  <c r="BH165"/>
  <c r="BG165"/>
  <c r="BF165"/>
  <c r="T165"/>
  <c r="R165"/>
  <c r="P165"/>
  <c r="BI161"/>
  <c r="BH161"/>
  <c r="BG161"/>
  <c r="BF161"/>
  <c r="T161"/>
  <c r="R161"/>
  <c r="P161"/>
  <c r="BI158"/>
  <c r="BH158"/>
  <c r="BG158"/>
  <c r="BF158"/>
  <c r="T158"/>
  <c r="R158"/>
  <c r="P158"/>
  <c r="BI149"/>
  <c r="BH149"/>
  <c r="BG149"/>
  <c r="BF149"/>
  <c r="T149"/>
  <c r="R149"/>
  <c r="P149"/>
  <c r="BI144"/>
  <c r="BH144"/>
  <c r="BG144"/>
  <c r="BF144"/>
  <c r="T144"/>
  <c r="R144"/>
  <c r="P144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J127"/>
  <c r="F127"/>
  <c r="F125"/>
  <c r="E123"/>
  <c r="J94"/>
  <c r="F94"/>
  <c r="F92"/>
  <c r="E90"/>
  <c r="J28"/>
  <c r="E28"/>
  <c r="J128"/>
  <c r="J27"/>
  <c r="J22"/>
  <c r="E22"/>
  <c r="F95"/>
  <c r="J21"/>
  <c r="J16"/>
  <c r="J125"/>
  <c r="E7"/>
  <c r="E117"/>
  <c i="11" r="J41"/>
  <c r="J40"/>
  <c i="1" r="AY110"/>
  <c i="11" r="J39"/>
  <c i="1" r="AX110"/>
  <c i="11" r="BI381"/>
  <c r="BH381"/>
  <c r="BG381"/>
  <c r="BF381"/>
  <c r="T381"/>
  <c r="T380"/>
  <c r="R381"/>
  <c r="R380"/>
  <c r="P381"/>
  <c r="P380"/>
  <c r="BI377"/>
  <c r="BH377"/>
  <c r="BG377"/>
  <c r="BF377"/>
  <c r="T377"/>
  <c r="R377"/>
  <c r="P377"/>
  <c r="BI374"/>
  <c r="BH374"/>
  <c r="BG374"/>
  <c r="BF374"/>
  <c r="T374"/>
  <c r="R374"/>
  <c r="P374"/>
  <c r="BI372"/>
  <c r="BH372"/>
  <c r="BG372"/>
  <c r="BF372"/>
  <c r="T372"/>
  <c r="R372"/>
  <c r="P372"/>
  <c r="BI366"/>
  <c r="BH366"/>
  <c r="BG366"/>
  <c r="BF366"/>
  <c r="T366"/>
  <c r="R366"/>
  <c r="P366"/>
  <c r="BI361"/>
  <c r="BH361"/>
  <c r="BG361"/>
  <c r="BF361"/>
  <c r="T361"/>
  <c r="R361"/>
  <c r="P361"/>
  <c r="BI356"/>
  <c r="BH356"/>
  <c r="BG356"/>
  <c r="BF356"/>
  <c r="T356"/>
  <c r="R356"/>
  <c r="P356"/>
  <c r="BI352"/>
  <c r="BH352"/>
  <c r="BG352"/>
  <c r="BF352"/>
  <c r="T352"/>
  <c r="R352"/>
  <c r="P352"/>
  <c r="BI348"/>
  <c r="BH348"/>
  <c r="BG348"/>
  <c r="BF348"/>
  <c r="T348"/>
  <c r="R348"/>
  <c r="P348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5"/>
  <c r="BH325"/>
  <c r="BG325"/>
  <c r="BF325"/>
  <c r="T325"/>
  <c r="R325"/>
  <c r="P325"/>
  <c r="BI322"/>
  <c r="BH322"/>
  <c r="BG322"/>
  <c r="BF322"/>
  <c r="T322"/>
  <c r="R322"/>
  <c r="P322"/>
  <c r="BI320"/>
  <c r="BH320"/>
  <c r="BG320"/>
  <c r="BF320"/>
  <c r="T320"/>
  <c r="R320"/>
  <c r="P320"/>
  <c r="BI315"/>
  <c r="BH315"/>
  <c r="BG315"/>
  <c r="BF315"/>
  <c r="T315"/>
  <c r="R315"/>
  <c r="P315"/>
  <c r="BI313"/>
  <c r="BH313"/>
  <c r="BG313"/>
  <c r="BF313"/>
  <c r="T313"/>
  <c r="R313"/>
  <c r="P313"/>
  <c r="BI311"/>
  <c r="BH311"/>
  <c r="BG311"/>
  <c r="BF311"/>
  <c r="T311"/>
  <c r="R311"/>
  <c r="P311"/>
  <c r="BI300"/>
  <c r="BH300"/>
  <c r="BG300"/>
  <c r="BF300"/>
  <c r="T300"/>
  <c r="R300"/>
  <c r="P300"/>
  <c r="BI296"/>
  <c r="BH296"/>
  <c r="BG296"/>
  <c r="BF296"/>
  <c r="T296"/>
  <c r="R296"/>
  <c r="P296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75"/>
  <c r="BH275"/>
  <c r="BG275"/>
  <c r="BF275"/>
  <c r="T275"/>
  <c r="R275"/>
  <c r="P275"/>
  <c r="BI267"/>
  <c r="BH267"/>
  <c r="BG267"/>
  <c r="BF267"/>
  <c r="T267"/>
  <c r="R267"/>
  <c r="P267"/>
  <c r="BI263"/>
  <c r="BH263"/>
  <c r="BG263"/>
  <c r="BF263"/>
  <c r="T263"/>
  <c r="R263"/>
  <c r="P263"/>
  <c r="BI258"/>
  <c r="BH258"/>
  <c r="BG258"/>
  <c r="BF258"/>
  <c r="T258"/>
  <c r="T257"/>
  <c r="R258"/>
  <c r="R257"/>
  <c r="P258"/>
  <c r="P257"/>
  <c r="BI254"/>
  <c r="BH254"/>
  <c r="BG254"/>
  <c r="BF254"/>
  <c r="T254"/>
  <c r="R254"/>
  <c r="P254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0"/>
  <c r="BH240"/>
  <c r="BG240"/>
  <c r="BF240"/>
  <c r="T240"/>
  <c r="R240"/>
  <c r="P240"/>
  <c r="BI229"/>
  <c r="BH229"/>
  <c r="BG229"/>
  <c r="BF229"/>
  <c r="T229"/>
  <c r="R229"/>
  <c r="P229"/>
  <c r="BI214"/>
  <c r="BH214"/>
  <c r="BG214"/>
  <c r="BF214"/>
  <c r="T214"/>
  <c r="R214"/>
  <c r="P214"/>
  <c r="BI206"/>
  <c r="BH206"/>
  <c r="BG206"/>
  <c r="BF206"/>
  <c r="T206"/>
  <c r="R206"/>
  <c r="P206"/>
  <c r="BI200"/>
  <c r="BH200"/>
  <c r="BG200"/>
  <c r="BF200"/>
  <c r="T200"/>
  <c r="R200"/>
  <c r="P200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3"/>
  <c r="BH183"/>
  <c r="BG183"/>
  <c r="BF183"/>
  <c r="T183"/>
  <c r="R183"/>
  <c r="P183"/>
  <c r="BI176"/>
  <c r="BH176"/>
  <c r="BG176"/>
  <c r="BF176"/>
  <c r="T176"/>
  <c r="R176"/>
  <c r="P176"/>
  <c r="BI174"/>
  <c r="BH174"/>
  <c r="BG174"/>
  <c r="BF174"/>
  <c r="T174"/>
  <c r="R174"/>
  <c r="P174"/>
  <c r="BI170"/>
  <c r="BH170"/>
  <c r="BG170"/>
  <c r="BF170"/>
  <c r="T170"/>
  <c r="R170"/>
  <c r="P170"/>
  <c r="BI166"/>
  <c r="BH166"/>
  <c r="BG166"/>
  <c r="BF166"/>
  <c r="T166"/>
  <c r="R166"/>
  <c r="P166"/>
  <c r="BI163"/>
  <c r="BH163"/>
  <c r="BG163"/>
  <c r="BF163"/>
  <c r="T163"/>
  <c r="R163"/>
  <c r="P163"/>
  <c r="BI153"/>
  <c r="BH153"/>
  <c r="BG153"/>
  <c r="BF153"/>
  <c r="T153"/>
  <c r="R153"/>
  <c r="P153"/>
  <c r="BI148"/>
  <c r="BH148"/>
  <c r="BG148"/>
  <c r="BF148"/>
  <c r="T148"/>
  <c r="R148"/>
  <c r="P148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8"/>
  <c r="F128"/>
  <c r="F126"/>
  <c r="E124"/>
  <c r="J94"/>
  <c r="F94"/>
  <c r="F92"/>
  <c r="E90"/>
  <c r="J28"/>
  <c r="E28"/>
  <c r="J129"/>
  <c r="J27"/>
  <c r="J22"/>
  <c r="E22"/>
  <c r="F129"/>
  <c r="J21"/>
  <c r="J16"/>
  <c r="J92"/>
  <c r="E7"/>
  <c r="E118"/>
  <c i="10" r="J41"/>
  <c r="J40"/>
  <c i="1" r="AY108"/>
  <c i="10" r="J39"/>
  <c i="1" r="AX108"/>
  <c i="10" r="BI534"/>
  <c r="BH534"/>
  <c r="BG534"/>
  <c r="BF534"/>
  <c r="T534"/>
  <c r="T533"/>
  <c r="R534"/>
  <c r="R533"/>
  <c r="P534"/>
  <c r="P533"/>
  <c r="BI530"/>
  <c r="BH530"/>
  <c r="BG530"/>
  <c r="BF530"/>
  <c r="T530"/>
  <c r="R530"/>
  <c r="P530"/>
  <c r="BI527"/>
  <c r="BH527"/>
  <c r="BG527"/>
  <c r="BF527"/>
  <c r="T527"/>
  <c r="R527"/>
  <c r="P527"/>
  <c r="BI525"/>
  <c r="BH525"/>
  <c r="BG525"/>
  <c r="BF525"/>
  <c r="T525"/>
  <c r="R525"/>
  <c r="P525"/>
  <c r="BI519"/>
  <c r="BH519"/>
  <c r="BG519"/>
  <c r="BF519"/>
  <c r="T519"/>
  <c r="R519"/>
  <c r="P519"/>
  <c r="BI514"/>
  <c r="BH514"/>
  <c r="BG514"/>
  <c r="BF514"/>
  <c r="T514"/>
  <c r="R514"/>
  <c r="P514"/>
  <c r="BI508"/>
  <c r="BH508"/>
  <c r="BG508"/>
  <c r="BF508"/>
  <c r="T508"/>
  <c r="T502"/>
  <c r="R508"/>
  <c r="R502"/>
  <c r="P508"/>
  <c r="P502"/>
  <c r="BI503"/>
  <c r="BH503"/>
  <c r="BG503"/>
  <c r="BF503"/>
  <c r="T503"/>
  <c r="R503"/>
  <c r="P503"/>
  <c r="BI500"/>
  <c r="BH500"/>
  <c r="BG500"/>
  <c r="BF500"/>
  <c r="T500"/>
  <c r="R500"/>
  <c r="P500"/>
  <c r="BI498"/>
  <c r="BH498"/>
  <c r="BG498"/>
  <c r="BF498"/>
  <c r="T498"/>
  <c r="R498"/>
  <c r="P498"/>
  <c r="BI494"/>
  <c r="BH494"/>
  <c r="BG494"/>
  <c r="BF494"/>
  <c r="T494"/>
  <c r="R494"/>
  <c r="P494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2"/>
  <c r="BH482"/>
  <c r="BG482"/>
  <c r="BF482"/>
  <c r="T482"/>
  <c r="R482"/>
  <c r="P482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4"/>
  <c r="BH474"/>
  <c r="BG474"/>
  <c r="BF474"/>
  <c r="T474"/>
  <c r="R474"/>
  <c r="P474"/>
  <c r="BI470"/>
  <c r="BH470"/>
  <c r="BG470"/>
  <c r="BF470"/>
  <c r="T470"/>
  <c r="R470"/>
  <c r="P470"/>
  <c r="BI468"/>
  <c r="BH468"/>
  <c r="BG468"/>
  <c r="BF468"/>
  <c r="T468"/>
  <c r="R468"/>
  <c r="P468"/>
  <c r="BI464"/>
  <c r="BH464"/>
  <c r="BG464"/>
  <c r="BF464"/>
  <c r="T464"/>
  <c r="R464"/>
  <c r="P464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4"/>
  <c r="BH454"/>
  <c r="BG454"/>
  <c r="BF454"/>
  <c r="T454"/>
  <c r="R454"/>
  <c r="P454"/>
  <c r="BI451"/>
  <c r="BH451"/>
  <c r="BG451"/>
  <c r="BF451"/>
  <c r="T451"/>
  <c r="R451"/>
  <c r="P451"/>
  <c r="BI446"/>
  <c r="BH446"/>
  <c r="BG446"/>
  <c r="BF446"/>
  <c r="T446"/>
  <c r="R446"/>
  <c r="P446"/>
  <c r="BI443"/>
  <c r="BH443"/>
  <c r="BG443"/>
  <c r="BF443"/>
  <c r="T443"/>
  <c r="R443"/>
  <c r="P443"/>
  <c r="BI440"/>
  <c r="BH440"/>
  <c r="BG440"/>
  <c r="BF440"/>
  <c r="T440"/>
  <c r="R440"/>
  <c r="P440"/>
  <c r="BI438"/>
  <c r="BH438"/>
  <c r="BG438"/>
  <c r="BF438"/>
  <c r="T438"/>
  <c r="R438"/>
  <c r="P438"/>
  <c r="BI434"/>
  <c r="BH434"/>
  <c r="BG434"/>
  <c r="BF434"/>
  <c r="T434"/>
  <c r="R434"/>
  <c r="P434"/>
  <c r="BI430"/>
  <c r="BH430"/>
  <c r="BG430"/>
  <c r="BF430"/>
  <c r="T430"/>
  <c r="R430"/>
  <c r="P430"/>
  <c r="BI424"/>
  <c r="BH424"/>
  <c r="BG424"/>
  <c r="BF424"/>
  <c r="T424"/>
  <c r="R424"/>
  <c r="P424"/>
  <c r="BI422"/>
  <c r="BH422"/>
  <c r="BG422"/>
  <c r="BF422"/>
  <c r="T422"/>
  <c r="R422"/>
  <c r="P422"/>
  <c r="BI417"/>
  <c r="BH417"/>
  <c r="BG417"/>
  <c r="BF417"/>
  <c r="T417"/>
  <c r="R417"/>
  <c r="P417"/>
  <c r="BI415"/>
  <c r="BH415"/>
  <c r="BG415"/>
  <c r="BF415"/>
  <c r="T415"/>
  <c r="R415"/>
  <c r="P415"/>
  <c r="BI413"/>
  <c r="BH413"/>
  <c r="BG413"/>
  <c r="BF413"/>
  <c r="T413"/>
  <c r="R413"/>
  <c r="P413"/>
  <c r="BI411"/>
  <c r="BH411"/>
  <c r="BG411"/>
  <c r="BF411"/>
  <c r="T411"/>
  <c r="R411"/>
  <c r="P411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2"/>
  <c r="BH392"/>
  <c r="BG392"/>
  <c r="BF392"/>
  <c r="T392"/>
  <c r="R392"/>
  <c r="P392"/>
  <c r="BI384"/>
  <c r="BH384"/>
  <c r="BG384"/>
  <c r="BF384"/>
  <c r="T384"/>
  <c r="R384"/>
  <c r="P384"/>
  <c r="BI380"/>
  <c r="BH380"/>
  <c r="BG380"/>
  <c r="BF380"/>
  <c r="T380"/>
  <c r="R380"/>
  <c r="P380"/>
  <c r="BI377"/>
  <c r="BH377"/>
  <c r="BG377"/>
  <c r="BF377"/>
  <c r="T377"/>
  <c r="R377"/>
  <c r="P377"/>
  <c r="BI375"/>
  <c r="BH375"/>
  <c r="BG375"/>
  <c r="BF375"/>
  <c r="T375"/>
  <c r="R375"/>
  <c r="P375"/>
  <c r="BI370"/>
  <c r="BH370"/>
  <c r="BG370"/>
  <c r="BF370"/>
  <c r="T370"/>
  <c r="R370"/>
  <c r="P370"/>
  <c r="BI368"/>
  <c r="BH368"/>
  <c r="BG368"/>
  <c r="BF368"/>
  <c r="T368"/>
  <c r="R368"/>
  <c r="P368"/>
  <c r="BI363"/>
  <c r="BH363"/>
  <c r="BG363"/>
  <c r="BF363"/>
  <c r="T363"/>
  <c r="R363"/>
  <c r="P363"/>
  <c r="BI361"/>
  <c r="BH361"/>
  <c r="BG361"/>
  <c r="BF361"/>
  <c r="T361"/>
  <c r="R361"/>
  <c r="P361"/>
  <c r="BI356"/>
  <c r="BH356"/>
  <c r="BG356"/>
  <c r="BF356"/>
  <c r="T356"/>
  <c r="R356"/>
  <c r="P356"/>
  <c r="BI354"/>
  <c r="BH354"/>
  <c r="BG354"/>
  <c r="BF354"/>
  <c r="T354"/>
  <c r="R354"/>
  <c r="P354"/>
  <c r="BI349"/>
  <c r="BH349"/>
  <c r="BG349"/>
  <c r="BF349"/>
  <c r="T349"/>
  <c r="R349"/>
  <c r="P349"/>
  <c r="BI344"/>
  <c r="BH344"/>
  <c r="BG344"/>
  <c r="BF344"/>
  <c r="T344"/>
  <c r="R344"/>
  <c r="P344"/>
  <c r="BI339"/>
  <c r="BH339"/>
  <c r="BG339"/>
  <c r="BF339"/>
  <c r="T339"/>
  <c r="R339"/>
  <c r="P339"/>
  <c r="BI335"/>
  <c r="BH335"/>
  <c r="BG335"/>
  <c r="BF335"/>
  <c r="T335"/>
  <c r="R335"/>
  <c r="P335"/>
  <c r="BI332"/>
  <c r="BH332"/>
  <c r="BG332"/>
  <c r="BF332"/>
  <c r="T332"/>
  <c r="R332"/>
  <c r="P332"/>
  <c r="BI328"/>
  <c r="BH328"/>
  <c r="BG328"/>
  <c r="BF328"/>
  <c r="T328"/>
  <c r="R328"/>
  <c r="P328"/>
  <c r="BI320"/>
  <c r="BH320"/>
  <c r="BG320"/>
  <c r="BF320"/>
  <c r="T320"/>
  <c r="R320"/>
  <c r="P320"/>
  <c r="BI318"/>
  <c r="BH318"/>
  <c r="BG318"/>
  <c r="BF318"/>
  <c r="T318"/>
  <c r="R318"/>
  <c r="P318"/>
  <c r="BI315"/>
  <c r="BH315"/>
  <c r="BG315"/>
  <c r="BF315"/>
  <c r="T315"/>
  <c r="R315"/>
  <c r="P315"/>
  <c r="BI311"/>
  <c r="BH311"/>
  <c r="BG311"/>
  <c r="BF311"/>
  <c r="T311"/>
  <c r="R311"/>
  <c r="P311"/>
  <c r="BI298"/>
  <c r="BH298"/>
  <c r="BG298"/>
  <c r="BF298"/>
  <c r="T298"/>
  <c r="R298"/>
  <c r="P298"/>
  <c r="BI281"/>
  <c r="BH281"/>
  <c r="BG281"/>
  <c r="BF281"/>
  <c r="T281"/>
  <c r="R281"/>
  <c r="P281"/>
  <c r="BI273"/>
  <c r="BH273"/>
  <c r="BG273"/>
  <c r="BF273"/>
  <c r="T273"/>
  <c r="R273"/>
  <c r="P273"/>
  <c r="BI262"/>
  <c r="BH262"/>
  <c r="BG262"/>
  <c r="BF262"/>
  <c r="T262"/>
  <c r="R262"/>
  <c r="P262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3"/>
  <c r="BH243"/>
  <c r="BG243"/>
  <c r="BF243"/>
  <c r="T243"/>
  <c r="R243"/>
  <c r="P243"/>
  <c r="BI236"/>
  <c r="BH236"/>
  <c r="BG236"/>
  <c r="BF236"/>
  <c r="T236"/>
  <c r="R236"/>
  <c r="P236"/>
  <c r="BI234"/>
  <c r="BH234"/>
  <c r="BG234"/>
  <c r="BF234"/>
  <c r="T234"/>
  <c r="R234"/>
  <c r="P234"/>
  <c r="BI230"/>
  <c r="BH230"/>
  <c r="BG230"/>
  <c r="BF230"/>
  <c r="T230"/>
  <c r="R230"/>
  <c r="P230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3"/>
  <c r="BH213"/>
  <c r="BG213"/>
  <c r="BF213"/>
  <c r="T213"/>
  <c r="R213"/>
  <c r="P213"/>
  <c r="BI210"/>
  <c r="BH210"/>
  <c r="BG210"/>
  <c r="BF210"/>
  <c r="T210"/>
  <c r="R210"/>
  <c r="P210"/>
  <c r="BI196"/>
  <c r="BH196"/>
  <c r="BG196"/>
  <c r="BF196"/>
  <c r="T196"/>
  <c r="R196"/>
  <c r="P196"/>
  <c r="BI193"/>
  <c r="BH193"/>
  <c r="BG193"/>
  <c r="BF193"/>
  <c r="T193"/>
  <c r="R193"/>
  <c r="P193"/>
  <c r="BI186"/>
  <c r="BH186"/>
  <c r="BG186"/>
  <c r="BF186"/>
  <c r="T186"/>
  <c r="R186"/>
  <c r="P186"/>
  <c r="BI178"/>
  <c r="BH178"/>
  <c r="BG178"/>
  <c r="BF178"/>
  <c r="T178"/>
  <c r="R178"/>
  <c r="P178"/>
  <c r="BI174"/>
  <c r="BH174"/>
  <c r="BG174"/>
  <c r="BF174"/>
  <c r="T174"/>
  <c r="R174"/>
  <c r="P174"/>
  <c r="BI170"/>
  <c r="BH170"/>
  <c r="BG170"/>
  <c r="BF170"/>
  <c r="T170"/>
  <c r="R170"/>
  <c r="P170"/>
  <c r="BI168"/>
  <c r="BH168"/>
  <c r="BG168"/>
  <c r="BF168"/>
  <c r="T168"/>
  <c r="R168"/>
  <c r="P168"/>
  <c r="BI165"/>
  <c r="BH165"/>
  <c r="BG165"/>
  <c r="BF165"/>
  <c r="T165"/>
  <c r="R165"/>
  <c r="P165"/>
  <c r="BI160"/>
  <c r="BH160"/>
  <c r="BG160"/>
  <c r="BF160"/>
  <c r="T160"/>
  <c r="R160"/>
  <c r="P160"/>
  <c r="BI156"/>
  <c r="BH156"/>
  <c r="BG156"/>
  <c r="BF156"/>
  <c r="T156"/>
  <c r="R156"/>
  <c r="P156"/>
  <c r="BI152"/>
  <c r="BH152"/>
  <c r="BG152"/>
  <c r="BF152"/>
  <c r="T152"/>
  <c r="R152"/>
  <c r="P152"/>
  <c r="BI147"/>
  <c r="BH147"/>
  <c r="BG147"/>
  <c r="BF147"/>
  <c r="T147"/>
  <c r="R147"/>
  <c r="P147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8"/>
  <c r="F128"/>
  <c r="F126"/>
  <c r="E124"/>
  <c r="J94"/>
  <c r="F94"/>
  <c r="F92"/>
  <c r="E90"/>
  <c r="J28"/>
  <c r="E28"/>
  <c r="J129"/>
  <c r="J27"/>
  <c r="J22"/>
  <c r="E22"/>
  <c r="F129"/>
  <c r="J21"/>
  <c r="J16"/>
  <c r="J126"/>
  <c r="E7"/>
  <c r="E118"/>
  <c i="9" r="J41"/>
  <c r="J40"/>
  <c i="1" r="AY107"/>
  <c i="9" r="J39"/>
  <c i="1" r="AX107"/>
  <c i="9" r="BI396"/>
  <c r="BH396"/>
  <c r="BG396"/>
  <c r="BF396"/>
  <c r="T396"/>
  <c r="T395"/>
  <c r="R396"/>
  <c r="R395"/>
  <c r="P396"/>
  <c r="P395"/>
  <c r="BI392"/>
  <c r="BH392"/>
  <c r="BG392"/>
  <c r="BF392"/>
  <c r="T392"/>
  <c r="R392"/>
  <c r="P392"/>
  <c r="BI389"/>
  <c r="BH389"/>
  <c r="BG389"/>
  <c r="BF389"/>
  <c r="T389"/>
  <c r="R389"/>
  <c r="P389"/>
  <c r="BI387"/>
  <c r="BH387"/>
  <c r="BG387"/>
  <c r="BF387"/>
  <c r="T387"/>
  <c r="R387"/>
  <c r="P387"/>
  <c r="BI381"/>
  <c r="BH381"/>
  <c r="BG381"/>
  <c r="BF381"/>
  <c r="T381"/>
  <c r="R381"/>
  <c r="P381"/>
  <c r="BI376"/>
  <c r="BH376"/>
  <c r="BG376"/>
  <c r="BF376"/>
  <c r="T376"/>
  <c r="R376"/>
  <c r="P376"/>
  <c r="BI370"/>
  <c r="BH370"/>
  <c r="BG370"/>
  <c r="BF370"/>
  <c r="T370"/>
  <c r="T369"/>
  <c r="R370"/>
  <c r="R369"/>
  <c r="P370"/>
  <c r="P369"/>
  <c r="BI367"/>
  <c r="BH367"/>
  <c r="BG367"/>
  <c r="BF367"/>
  <c r="T367"/>
  <c r="R367"/>
  <c r="P367"/>
  <c r="BI363"/>
  <c r="BH363"/>
  <c r="BG363"/>
  <c r="BF363"/>
  <c r="T363"/>
  <c r="R363"/>
  <c r="P363"/>
  <c r="BI359"/>
  <c r="BH359"/>
  <c r="BG359"/>
  <c r="BF359"/>
  <c r="T359"/>
  <c r="R359"/>
  <c r="P359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5"/>
  <c r="BH345"/>
  <c r="BG345"/>
  <c r="BF345"/>
  <c r="T345"/>
  <c r="R345"/>
  <c r="P345"/>
  <c r="BI341"/>
  <c r="BH341"/>
  <c r="BG341"/>
  <c r="BF341"/>
  <c r="T341"/>
  <c r="R341"/>
  <c r="P341"/>
  <c r="BI339"/>
  <c r="BH339"/>
  <c r="BG339"/>
  <c r="BF339"/>
  <c r="T339"/>
  <c r="R339"/>
  <c r="P339"/>
  <c r="BI335"/>
  <c r="BH335"/>
  <c r="BG335"/>
  <c r="BF335"/>
  <c r="T335"/>
  <c r="R335"/>
  <c r="P335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5"/>
  <c r="BH325"/>
  <c r="BG325"/>
  <c r="BF325"/>
  <c r="T325"/>
  <c r="R325"/>
  <c r="P325"/>
  <c r="BI323"/>
  <c r="BH323"/>
  <c r="BG323"/>
  <c r="BF323"/>
  <c r="T323"/>
  <c r="R323"/>
  <c r="P323"/>
  <c r="BI319"/>
  <c r="BH319"/>
  <c r="BG319"/>
  <c r="BF319"/>
  <c r="T319"/>
  <c r="R319"/>
  <c r="P319"/>
  <c r="BI317"/>
  <c r="BH317"/>
  <c r="BG317"/>
  <c r="BF317"/>
  <c r="T317"/>
  <c r="R317"/>
  <c r="P317"/>
  <c r="BI315"/>
  <c r="BH315"/>
  <c r="BG315"/>
  <c r="BF315"/>
  <c r="T315"/>
  <c r="R315"/>
  <c r="P315"/>
  <c r="BI311"/>
  <c r="BH311"/>
  <c r="BG311"/>
  <c r="BF311"/>
  <c r="T311"/>
  <c r="R311"/>
  <c r="P311"/>
  <c r="BI308"/>
  <c r="BH308"/>
  <c r="BG308"/>
  <c r="BF308"/>
  <c r="T308"/>
  <c r="R308"/>
  <c r="P308"/>
  <c r="BI303"/>
  <c r="BH303"/>
  <c r="BG303"/>
  <c r="BF303"/>
  <c r="T303"/>
  <c r="R303"/>
  <c r="P303"/>
  <c r="BI300"/>
  <c r="BH300"/>
  <c r="BG300"/>
  <c r="BF300"/>
  <c r="T300"/>
  <c r="R300"/>
  <c r="P300"/>
  <c r="BI297"/>
  <c r="BH297"/>
  <c r="BG297"/>
  <c r="BF297"/>
  <c r="T297"/>
  <c r="R297"/>
  <c r="P297"/>
  <c r="BI294"/>
  <c r="BH294"/>
  <c r="BG294"/>
  <c r="BF294"/>
  <c r="T294"/>
  <c r="R294"/>
  <c r="P294"/>
  <c r="BI292"/>
  <c r="BH292"/>
  <c r="BG292"/>
  <c r="BF292"/>
  <c r="T292"/>
  <c r="R292"/>
  <c r="P292"/>
  <c r="BI288"/>
  <c r="BH288"/>
  <c r="BG288"/>
  <c r="BF288"/>
  <c r="T288"/>
  <c r="R288"/>
  <c r="P288"/>
  <c r="BI284"/>
  <c r="BH284"/>
  <c r="BG284"/>
  <c r="BF284"/>
  <c r="T284"/>
  <c r="R284"/>
  <c r="P284"/>
  <c r="BI280"/>
  <c r="BH280"/>
  <c r="BG280"/>
  <c r="BF280"/>
  <c r="T280"/>
  <c r="R280"/>
  <c r="P280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1"/>
  <c r="BH261"/>
  <c r="BG261"/>
  <c r="BF261"/>
  <c r="T261"/>
  <c r="R261"/>
  <c r="P261"/>
  <c r="BI253"/>
  <c r="BH253"/>
  <c r="BG253"/>
  <c r="BF253"/>
  <c r="T253"/>
  <c r="R253"/>
  <c r="P253"/>
  <c r="BI247"/>
  <c r="BH247"/>
  <c r="BG247"/>
  <c r="BF247"/>
  <c r="T247"/>
  <c r="R247"/>
  <c r="P247"/>
  <c r="BI242"/>
  <c r="BH242"/>
  <c r="BG242"/>
  <c r="BF242"/>
  <c r="T242"/>
  <c r="T241"/>
  <c r="R242"/>
  <c r="R241"/>
  <c r="P242"/>
  <c r="P241"/>
  <c r="BI238"/>
  <c r="BH238"/>
  <c r="BG238"/>
  <c r="BF238"/>
  <c r="T238"/>
  <c r="R238"/>
  <c r="P238"/>
  <c r="BI235"/>
  <c r="BH235"/>
  <c r="BG235"/>
  <c r="BF235"/>
  <c r="T235"/>
  <c r="R235"/>
  <c r="P235"/>
  <c r="BI229"/>
  <c r="BH229"/>
  <c r="BG229"/>
  <c r="BF229"/>
  <c r="T229"/>
  <c r="R229"/>
  <c r="P229"/>
  <c r="BI225"/>
  <c r="BH225"/>
  <c r="BG225"/>
  <c r="BF225"/>
  <c r="T225"/>
  <c r="R225"/>
  <c r="P225"/>
  <c r="BI210"/>
  <c r="BH210"/>
  <c r="BG210"/>
  <c r="BF210"/>
  <c r="T210"/>
  <c r="R210"/>
  <c r="P210"/>
  <c r="BI207"/>
  <c r="BH207"/>
  <c r="BG207"/>
  <c r="BF207"/>
  <c r="T207"/>
  <c r="R207"/>
  <c r="P207"/>
  <c r="BI199"/>
  <c r="BH199"/>
  <c r="BG199"/>
  <c r="BF199"/>
  <c r="T199"/>
  <c r="R199"/>
  <c r="P199"/>
  <c r="BI196"/>
  <c r="BH196"/>
  <c r="BG196"/>
  <c r="BF196"/>
  <c r="T196"/>
  <c r="R196"/>
  <c r="P196"/>
  <c r="BI192"/>
  <c r="BH192"/>
  <c r="BG192"/>
  <c r="BF192"/>
  <c r="T192"/>
  <c r="R192"/>
  <c r="P192"/>
  <c r="BI190"/>
  <c r="BH190"/>
  <c r="BG190"/>
  <c r="BF190"/>
  <c r="T190"/>
  <c r="R190"/>
  <c r="P190"/>
  <c r="BI184"/>
  <c r="BH184"/>
  <c r="BG184"/>
  <c r="BF184"/>
  <c r="T184"/>
  <c r="R184"/>
  <c r="P184"/>
  <c r="BI180"/>
  <c r="BH180"/>
  <c r="BG180"/>
  <c r="BF180"/>
  <c r="T180"/>
  <c r="R180"/>
  <c r="P180"/>
  <c r="BI177"/>
  <c r="BH177"/>
  <c r="BG177"/>
  <c r="BF177"/>
  <c r="T177"/>
  <c r="R177"/>
  <c r="P177"/>
  <c r="BI167"/>
  <c r="BH167"/>
  <c r="BG167"/>
  <c r="BF167"/>
  <c r="T167"/>
  <c r="R167"/>
  <c r="P167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46"/>
  <c r="BH146"/>
  <c r="BG146"/>
  <c r="BF146"/>
  <c r="T146"/>
  <c r="R146"/>
  <c r="P146"/>
  <c r="BI136"/>
  <c r="BH136"/>
  <c r="BG136"/>
  <c r="BF136"/>
  <c r="T136"/>
  <c r="R136"/>
  <c r="P136"/>
  <c r="BI134"/>
  <c r="BH134"/>
  <c r="BG134"/>
  <c r="BF134"/>
  <c r="T134"/>
  <c r="R134"/>
  <c r="P134"/>
  <c r="J127"/>
  <c r="F127"/>
  <c r="F125"/>
  <c r="E123"/>
  <c r="J94"/>
  <c r="F94"/>
  <c r="F92"/>
  <c r="E90"/>
  <c r="J28"/>
  <c r="E28"/>
  <c r="J95"/>
  <c r="J27"/>
  <c r="J22"/>
  <c r="E22"/>
  <c r="F128"/>
  <c r="J21"/>
  <c r="J16"/>
  <c r="J92"/>
  <c r="E7"/>
  <c r="E84"/>
  <c i="8" r="J41"/>
  <c r="J40"/>
  <c i="1" r="AY106"/>
  <c i="8" r="J39"/>
  <c i="1" r="AX106"/>
  <c i="8" r="BI394"/>
  <c r="BH394"/>
  <c r="BG394"/>
  <c r="BF394"/>
  <c r="T394"/>
  <c r="T393"/>
  <c r="R394"/>
  <c r="R393"/>
  <c r="P394"/>
  <c r="P393"/>
  <c r="BI390"/>
  <c r="BH390"/>
  <c r="BG390"/>
  <c r="BF390"/>
  <c r="T390"/>
  <c r="R390"/>
  <c r="P390"/>
  <c r="BI387"/>
  <c r="BH387"/>
  <c r="BG387"/>
  <c r="BF387"/>
  <c r="T387"/>
  <c r="R387"/>
  <c r="P387"/>
  <c r="BI385"/>
  <c r="BH385"/>
  <c r="BG385"/>
  <c r="BF385"/>
  <c r="T385"/>
  <c r="R385"/>
  <c r="P385"/>
  <c r="BI379"/>
  <c r="BH379"/>
  <c r="BG379"/>
  <c r="BF379"/>
  <c r="T379"/>
  <c r="R379"/>
  <c r="P379"/>
  <c r="BI374"/>
  <c r="BH374"/>
  <c r="BG374"/>
  <c r="BF374"/>
  <c r="T374"/>
  <c r="R374"/>
  <c r="P374"/>
  <c r="BI368"/>
  <c r="BH368"/>
  <c r="BG368"/>
  <c r="BF368"/>
  <c r="T368"/>
  <c r="R368"/>
  <c r="P368"/>
  <c r="BI363"/>
  <c r="BH363"/>
  <c r="BG363"/>
  <c r="BF363"/>
  <c r="T363"/>
  <c r="R363"/>
  <c r="P363"/>
  <c r="BI360"/>
  <c r="BH360"/>
  <c r="BG360"/>
  <c r="BF360"/>
  <c r="T360"/>
  <c r="R360"/>
  <c r="P360"/>
  <c r="BI358"/>
  <c r="BH358"/>
  <c r="BG358"/>
  <c r="BF358"/>
  <c r="T358"/>
  <c r="R358"/>
  <c r="P358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4"/>
  <c r="BH344"/>
  <c r="BG344"/>
  <c r="BF344"/>
  <c r="T344"/>
  <c r="R344"/>
  <c r="P344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0"/>
  <c r="BH330"/>
  <c r="BG330"/>
  <c r="BF330"/>
  <c r="T330"/>
  <c r="R330"/>
  <c r="P330"/>
  <c r="BI328"/>
  <c r="BH328"/>
  <c r="BG328"/>
  <c r="BF328"/>
  <c r="T328"/>
  <c r="R328"/>
  <c r="P328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4"/>
  <c r="BH314"/>
  <c r="BG314"/>
  <c r="BF314"/>
  <c r="T314"/>
  <c r="R314"/>
  <c r="P314"/>
  <c r="BI311"/>
  <c r="BH311"/>
  <c r="BG311"/>
  <c r="BF311"/>
  <c r="T311"/>
  <c r="R311"/>
  <c r="P311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5"/>
  <c r="BH295"/>
  <c r="BG295"/>
  <c r="BF295"/>
  <c r="T295"/>
  <c r="R295"/>
  <c r="P295"/>
  <c r="BI291"/>
  <c r="BH291"/>
  <c r="BG291"/>
  <c r="BF291"/>
  <c r="T291"/>
  <c r="R291"/>
  <c r="P291"/>
  <c r="BI285"/>
  <c r="BH285"/>
  <c r="BG285"/>
  <c r="BF285"/>
  <c r="T285"/>
  <c r="R285"/>
  <c r="P285"/>
  <c r="BI283"/>
  <c r="BH283"/>
  <c r="BG283"/>
  <c r="BF283"/>
  <c r="T283"/>
  <c r="R283"/>
  <c r="P283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5"/>
  <c r="BH255"/>
  <c r="BG255"/>
  <c r="BF255"/>
  <c r="T255"/>
  <c r="R255"/>
  <c r="P255"/>
  <c r="BI247"/>
  <c r="BH247"/>
  <c r="BG247"/>
  <c r="BF247"/>
  <c r="T247"/>
  <c r="R247"/>
  <c r="P247"/>
  <c r="BI243"/>
  <c r="BH243"/>
  <c r="BG243"/>
  <c r="BF243"/>
  <c r="T243"/>
  <c r="R243"/>
  <c r="P243"/>
  <c r="BI238"/>
  <c r="BH238"/>
  <c r="BG238"/>
  <c r="BF238"/>
  <c r="T238"/>
  <c r="T237"/>
  <c r="R238"/>
  <c r="R237"/>
  <c r="P238"/>
  <c r="P237"/>
  <c r="BI234"/>
  <c r="BH234"/>
  <c r="BG234"/>
  <c r="BF234"/>
  <c r="T234"/>
  <c r="R234"/>
  <c r="P234"/>
  <c r="BI231"/>
  <c r="BH231"/>
  <c r="BG231"/>
  <c r="BF231"/>
  <c r="T231"/>
  <c r="R231"/>
  <c r="P231"/>
  <c r="BI227"/>
  <c r="BH227"/>
  <c r="BG227"/>
  <c r="BF227"/>
  <c r="T227"/>
  <c r="R227"/>
  <c r="P227"/>
  <c r="BI223"/>
  <c r="BH223"/>
  <c r="BG223"/>
  <c r="BF223"/>
  <c r="T223"/>
  <c r="R223"/>
  <c r="P223"/>
  <c r="BI208"/>
  <c r="BH208"/>
  <c r="BG208"/>
  <c r="BF208"/>
  <c r="T208"/>
  <c r="R208"/>
  <c r="P208"/>
  <c r="BI205"/>
  <c r="BH205"/>
  <c r="BG205"/>
  <c r="BF205"/>
  <c r="T205"/>
  <c r="R205"/>
  <c r="P205"/>
  <c r="BI198"/>
  <c r="BH198"/>
  <c r="BG198"/>
  <c r="BF198"/>
  <c r="T198"/>
  <c r="R198"/>
  <c r="P198"/>
  <c r="BI195"/>
  <c r="BH195"/>
  <c r="BG195"/>
  <c r="BF195"/>
  <c r="T195"/>
  <c r="R195"/>
  <c r="P195"/>
  <c r="BI191"/>
  <c r="BH191"/>
  <c r="BG191"/>
  <c r="BF191"/>
  <c r="T191"/>
  <c r="R191"/>
  <c r="P191"/>
  <c r="BI189"/>
  <c r="BH189"/>
  <c r="BG189"/>
  <c r="BF189"/>
  <c r="T189"/>
  <c r="R189"/>
  <c r="P189"/>
  <c r="BI185"/>
  <c r="BH185"/>
  <c r="BG185"/>
  <c r="BF185"/>
  <c r="T185"/>
  <c r="R185"/>
  <c r="P185"/>
  <c r="BI181"/>
  <c r="BH181"/>
  <c r="BG181"/>
  <c r="BF181"/>
  <c r="T181"/>
  <c r="R181"/>
  <c r="P181"/>
  <c r="BI178"/>
  <c r="BH178"/>
  <c r="BG178"/>
  <c r="BF178"/>
  <c r="T178"/>
  <c r="R178"/>
  <c r="P178"/>
  <c r="BI169"/>
  <c r="BH169"/>
  <c r="BG169"/>
  <c r="BF169"/>
  <c r="T169"/>
  <c r="R169"/>
  <c r="P169"/>
  <c r="BI165"/>
  <c r="BH165"/>
  <c r="BG165"/>
  <c r="BF165"/>
  <c r="T165"/>
  <c r="R165"/>
  <c r="P165"/>
  <c r="BI163"/>
  <c r="BH163"/>
  <c r="BG163"/>
  <c r="BF163"/>
  <c r="T163"/>
  <c r="R163"/>
  <c r="P163"/>
  <c r="BI160"/>
  <c r="BH160"/>
  <c r="BG160"/>
  <c r="BF160"/>
  <c r="T160"/>
  <c r="R160"/>
  <c r="P160"/>
  <c r="BI156"/>
  <c r="BH156"/>
  <c r="BG156"/>
  <c r="BF156"/>
  <c r="T156"/>
  <c r="R156"/>
  <c r="P156"/>
  <c r="BI152"/>
  <c r="BH152"/>
  <c r="BG152"/>
  <c r="BF152"/>
  <c r="T152"/>
  <c r="R152"/>
  <c r="P152"/>
  <c r="BI147"/>
  <c r="BH147"/>
  <c r="BG147"/>
  <c r="BF147"/>
  <c r="T147"/>
  <c r="R147"/>
  <c r="P147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8"/>
  <c r="F128"/>
  <c r="F126"/>
  <c r="E124"/>
  <c r="J94"/>
  <c r="F94"/>
  <c r="F92"/>
  <c r="E90"/>
  <c r="J28"/>
  <c r="E28"/>
  <c r="J95"/>
  <c r="J27"/>
  <c r="J22"/>
  <c r="E22"/>
  <c r="F129"/>
  <c r="J21"/>
  <c r="J16"/>
  <c r="J126"/>
  <c r="E7"/>
  <c r="E84"/>
  <c i="7" r="J41"/>
  <c r="J40"/>
  <c i="1" r="AY105"/>
  <c i="7" r="J39"/>
  <c i="1" r="AX105"/>
  <c i="7" r="BI479"/>
  <c r="BH479"/>
  <c r="BG479"/>
  <c r="BF479"/>
  <c r="T479"/>
  <c r="T478"/>
  <c r="R479"/>
  <c r="R478"/>
  <c r="P479"/>
  <c r="P478"/>
  <c r="BI475"/>
  <c r="BH475"/>
  <c r="BG475"/>
  <c r="BF475"/>
  <c r="T475"/>
  <c r="R475"/>
  <c r="P475"/>
  <c r="BI472"/>
  <c r="BH472"/>
  <c r="BG472"/>
  <c r="BF472"/>
  <c r="T472"/>
  <c r="R472"/>
  <c r="P472"/>
  <c r="BI470"/>
  <c r="BH470"/>
  <c r="BG470"/>
  <c r="BF470"/>
  <c r="T470"/>
  <c r="R470"/>
  <c r="P470"/>
  <c r="BI464"/>
  <c r="BH464"/>
  <c r="BG464"/>
  <c r="BF464"/>
  <c r="T464"/>
  <c r="R464"/>
  <c r="P464"/>
  <c r="BI459"/>
  <c r="BH459"/>
  <c r="BG459"/>
  <c r="BF459"/>
  <c r="T459"/>
  <c r="R459"/>
  <c r="P459"/>
  <c r="BI453"/>
  <c r="BH453"/>
  <c r="BG453"/>
  <c r="BF453"/>
  <c r="T453"/>
  <c r="T447"/>
  <c r="R453"/>
  <c r="R447"/>
  <c r="P453"/>
  <c r="P447"/>
  <c r="BI448"/>
  <c r="BH448"/>
  <c r="BG448"/>
  <c r="BF448"/>
  <c r="T448"/>
  <c r="R448"/>
  <c r="P448"/>
  <c r="BI445"/>
  <c r="BH445"/>
  <c r="BG445"/>
  <c r="BF445"/>
  <c r="T445"/>
  <c r="R445"/>
  <c r="P445"/>
  <c r="BI443"/>
  <c r="BH443"/>
  <c r="BG443"/>
  <c r="BF443"/>
  <c r="T443"/>
  <c r="R443"/>
  <c r="P443"/>
  <c r="BI439"/>
  <c r="BH439"/>
  <c r="BG439"/>
  <c r="BF439"/>
  <c r="T439"/>
  <c r="R439"/>
  <c r="P439"/>
  <c r="BI435"/>
  <c r="BH435"/>
  <c r="BG435"/>
  <c r="BF435"/>
  <c r="T435"/>
  <c r="R435"/>
  <c r="P435"/>
  <c r="BI431"/>
  <c r="BH431"/>
  <c r="BG431"/>
  <c r="BF431"/>
  <c r="T431"/>
  <c r="R431"/>
  <c r="P431"/>
  <c r="BI426"/>
  <c r="BH426"/>
  <c r="BG426"/>
  <c r="BF426"/>
  <c r="T426"/>
  <c r="R426"/>
  <c r="P426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4"/>
  <c r="BH414"/>
  <c r="BG414"/>
  <c r="BF414"/>
  <c r="T414"/>
  <c r="R414"/>
  <c r="P414"/>
  <c r="BI412"/>
  <c r="BH412"/>
  <c r="BG412"/>
  <c r="BF412"/>
  <c r="T412"/>
  <c r="R412"/>
  <c r="P412"/>
  <c r="BI408"/>
  <c r="BH408"/>
  <c r="BG408"/>
  <c r="BF408"/>
  <c r="T408"/>
  <c r="R408"/>
  <c r="P408"/>
  <c r="BI406"/>
  <c r="BH406"/>
  <c r="BG406"/>
  <c r="BF406"/>
  <c r="T406"/>
  <c r="R406"/>
  <c r="P406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4"/>
  <c r="BH394"/>
  <c r="BG394"/>
  <c r="BF394"/>
  <c r="T394"/>
  <c r="R394"/>
  <c r="P394"/>
  <c r="BI392"/>
  <c r="BH392"/>
  <c r="BG392"/>
  <c r="BF392"/>
  <c r="T392"/>
  <c r="R392"/>
  <c r="P392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78"/>
  <c r="BH378"/>
  <c r="BG378"/>
  <c r="BF378"/>
  <c r="T378"/>
  <c r="R378"/>
  <c r="P378"/>
  <c r="BI375"/>
  <c r="BH375"/>
  <c r="BG375"/>
  <c r="BF375"/>
  <c r="T375"/>
  <c r="R375"/>
  <c r="P375"/>
  <c r="BI370"/>
  <c r="BH370"/>
  <c r="BG370"/>
  <c r="BF370"/>
  <c r="T370"/>
  <c r="R370"/>
  <c r="P370"/>
  <c r="BI367"/>
  <c r="BH367"/>
  <c r="BG367"/>
  <c r="BF367"/>
  <c r="T367"/>
  <c r="R367"/>
  <c r="P367"/>
  <c r="BI362"/>
  <c r="BH362"/>
  <c r="BG362"/>
  <c r="BF362"/>
  <c r="T362"/>
  <c r="R362"/>
  <c r="P362"/>
  <c r="BI359"/>
  <c r="BH359"/>
  <c r="BG359"/>
  <c r="BF359"/>
  <c r="T359"/>
  <c r="R359"/>
  <c r="P359"/>
  <c r="BI356"/>
  <c r="BH356"/>
  <c r="BG356"/>
  <c r="BF356"/>
  <c r="T356"/>
  <c r="R356"/>
  <c r="P356"/>
  <c r="BI353"/>
  <c r="BH353"/>
  <c r="BG353"/>
  <c r="BF353"/>
  <c r="T353"/>
  <c r="R353"/>
  <c r="P353"/>
  <c r="BI351"/>
  <c r="BH351"/>
  <c r="BG351"/>
  <c r="BF351"/>
  <c r="T351"/>
  <c r="R351"/>
  <c r="P351"/>
  <c r="BI347"/>
  <c r="BH347"/>
  <c r="BG347"/>
  <c r="BF347"/>
  <c r="T347"/>
  <c r="R347"/>
  <c r="P347"/>
  <c r="BI343"/>
  <c r="BH343"/>
  <c r="BG343"/>
  <c r="BF343"/>
  <c r="T343"/>
  <c r="R343"/>
  <c r="P343"/>
  <c r="BI339"/>
  <c r="BH339"/>
  <c r="BG339"/>
  <c r="BF339"/>
  <c r="T339"/>
  <c r="R339"/>
  <c r="P339"/>
  <c r="BI335"/>
  <c r="BH335"/>
  <c r="BG335"/>
  <c r="BF335"/>
  <c r="T335"/>
  <c r="R335"/>
  <c r="P335"/>
  <c r="BI329"/>
  <c r="BH329"/>
  <c r="BG329"/>
  <c r="BF329"/>
  <c r="T329"/>
  <c r="R329"/>
  <c r="P329"/>
  <c r="BI327"/>
  <c r="BH327"/>
  <c r="BG327"/>
  <c r="BF327"/>
  <c r="T327"/>
  <c r="R327"/>
  <c r="P327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07"/>
  <c r="BH307"/>
  <c r="BG307"/>
  <c r="BF307"/>
  <c r="T307"/>
  <c r="R307"/>
  <c r="P307"/>
  <c r="BI305"/>
  <c r="BH305"/>
  <c r="BG305"/>
  <c r="BF305"/>
  <c r="T305"/>
  <c r="R305"/>
  <c r="P305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89"/>
  <c r="BH289"/>
  <c r="BG289"/>
  <c r="BF289"/>
  <c r="T289"/>
  <c r="R289"/>
  <c r="P289"/>
  <c r="BI281"/>
  <c r="BH281"/>
  <c r="BG281"/>
  <c r="BF281"/>
  <c r="T281"/>
  <c r="R281"/>
  <c r="P281"/>
  <c r="BI274"/>
  <c r="BH274"/>
  <c r="BG274"/>
  <c r="BF274"/>
  <c r="T274"/>
  <c r="R274"/>
  <c r="P274"/>
  <c r="BI269"/>
  <c r="BH269"/>
  <c r="BG269"/>
  <c r="BF269"/>
  <c r="T269"/>
  <c r="T268"/>
  <c r="R269"/>
  <c r="R268"/>
  <c r="P269"/>
  <c r="P268"/>
  <c r="BI265"/>
  <c r="BH265"/>
  <c r="BG265"/>
  <c r="BF265"/>
  <c r="T265"/>
  <c r="R265"/>
  <c r="P265"/>
  <c r="BI262"/>
  <c r="BH262"/>
  <c r="BG262"/>
  <c r="BF262"/>
  <c r="T262"/>
  <c r="R262"/>
  <c r="P262"/>
  <c r="BI255"/>
  <c r="BH255"/>
  <c r="BG255"/>
  <c r="BF255"/>
  <c r="T255"/>
  <c r="R255"/>
  <c r="P255"/>
  <c r="BI251"/>
  <c r="BH251"/>
  <c r="BG251"/>
  <c r="BF251"/>
  <c r="T251"/>
  <c r="R251"/>
  <c r="P251"/>
  <c r="BI236"/>
  <c r="BH236"/>
  <c r="BG236"/>
  <c r="BF236"/>
  <c r="T236"/>
  <c r="R236"/>
  <c r="P236"/>
  <c r="BI233"/>
  <c r="BH233"/>
  <c r="BG233"/>
  <c r="BF233"/>
  <c r="T233"/>
  <c r="R233"/>
  <c r="P233"/>
  <c r="BI223"/>
  <c r="BH223"/>
  <c r="BG223"/>
  <c r="BF223"/>
  <c r="T223"/>
  <c r="R223"/>
  <c r="P223"/>
  <c r="BI220"/>
  <c r="BH220"/>
  <c r="BG220"/>
  <c r="BF220"/>
  <c r="T220"/>
  <c r="R220"/>
  <c r="P220"/>
  <c r="BI216"/>
  <c r="BH216"/>
  <c r="BG216"/>
  <c r="BF216"/>
  <c r="T216"/>
  <c r="R216"/>
  <c r="P216"/>
  <c r="BI214"/>
  <c r="BH214"/>
  <c r="BG214"/>
  <c r="BF214"/>
  <c r="T214"/>
  <c r="R214"/>
  <c r="P214"/>
  <c r="BI207"/>
  <c r="BH207"/>
  <c r="BG207"/>
  <c r="BF207"/>
  <c r="T207"/>
  <c r="R207"/>
  <c r="P207"/>
  <c r="BI203"/>
  <c r="BH203"/>
  <c r="BG203"/>
  <c r="BF203"/>
  <c r="T203"/>
  <c r="R203"/>
  <c r="P203"/>
  <c r="BI200"/>
  <c r="BH200"/>
  <c r="BG200"/>
  <c r="BF200"/>
  <c r="T200"/>
  <c r="R200"/>
  <c r="P200"/>
  <c r="BI188"/>
  <c r="BH188"/>
  <c r="BG188"/>
  <c r="BF188"/>
  <c r="T188"/>
  <c r="R188"/>
  <c r="P188"/>
  <c r="BI182"/>
  <c r="BH182"/>
  <c r="BG182"/>
  <c r="BF182"/>
  <c r="T182"/>
  <c r="R182"/>
  <c r="P182"/>
  <c r="BI178"/>
  <c r="BH178"/>
  <c r="BG178"/>
  <c r="BF178"/>
  <c r="T178"/>
  <c r="R178"/>
  <c r="P178"/>
  <c r="BI174"/>
  <c r="BH174"/>
  <c r="BG174"/>
  <c r="BF174"/>
  <c r="T174"/>
  <c r="R174"/>
  <c r="P174"/>
  <c r="BI172"/>
  <c r="BH172"/>
  <c r="BG172"/>
  <c r="BF172"/>
  <c r="T172"/>
  <c r="R172"/>
  <c r="P172"/>
  <c r="BI169"/>
  <c r="BH169"/>
  <c r="BG169"/>
  <c r="BF169"/>
  <c r="T169"/>
  <c r="R169"/>
  <c r="P169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0"/>
  <c r="BH150"/>
  <c r="BG150"/>
  <c r="BF150"/>
  <c r="T150"/>
  <c r="R150"/>
  <c r="P15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8"/>
  <c r="F128"/>
  <c r="F126"/>
  <c r="E124"/>
  <c r="J94"/>
  <c r="F94"/>
  <c r="F92"/>
  <c r="E90"/>
  <c r="J28"/>
  <c r="E28"/>
  <c r="J95"/>
  <c r="J27"/>
  <c r="J22"/>
  <c r="E22"/>
  <c r="F95"/>
  <c r="J21"/>
  <c r="J16"/>
  <c r="J92"/>
  <c r="E7"/>
  <c r="E118"/>
  <c i="6" r="J41"/>
  <c r="J40"/>
  <c i="1" r="AY103"/>
  <c i="6" r="J39"/>
  <c i="1" r="AX103"/>
  <c i="6" r="BI354"/>
  <c r="BH354"/>
  <c r="BG354"/>
  <c r="BF354"/>
  <c r="T354"/>
  <c r="T353"/>
  <c r="R354"/>
  <c r="R353"/>
  <c r="P354"/>
  <c r="P353"/>
  <c r="BI350"/>
  <c r="BH350"/>
  <c r="BG350"/>
  <c r="BF350"/>
  <c r="T350"/>
  <c r="R350"/>
  <c r="P350"/>
  <c r="BI347"/>
  <c r="BH347"/>
  <c r="BG347"/>
  <c r="BF347"/>
  <c r="T347"/>
  <c r="R347"/>
  <c r="P347"/>
  <c r="BI345"/>
  <c r="BH345"/>
  <c r="BG345"/>
  <c r="BF345"/>
  <c r="T345"/>
  <c r="R345"/>
  <c r="P345"/>
  <c r="BI339"/>
  <c r="BH339"/>
  <c r="BG339"/>
  <c r="BF339"/>
  <c r="T339"/>
  <c r="R339"/>
  <c r="P339"/>
  <c r="BI334"/>
  <c r="BH334"/>
  <c r="BG334"/>
  <c r="BF334"/>
  <c r="T334"/>
  <c r="R334"/>
  <c r="P334"/>
  <c r="BI329"/>
  <c r="BH329"/>
  <c r="BG329"/>
  <c r="BF329"/>
  <c r="T329"/>
  <c r="R329"/>
  <c r="P329"/>
  <c r="BI325"/>
  <c r="BH325"/>
  <c r="BG325"/>
  <c r="BF325"/>
  <c r="T325"/>
  <c r="R325"/>
  <c r="P325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2"/>
  <c r="BH312"/>
  <c r="BG312"/>
  <c r="BF312"/>
  <c r="T312"/>
  <c r="R312"/>
  <c r="P312"/>
  <c r="BI309"/>
  <c r="BH309"/>
  <c r="BG309"/>
  <c r="BF309"/>
  <c r="T309"/>
  <c r="R309"/>
  <c r="P309"/>
  <c r="BI307"/>
  <c r="BH307"/>
  <c r="BG307"/>
  <c r="BF307"/>
  <c r="T307"/>
  <c r="R307"/>
  <c r="P307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87"/>
  <c r="BH287"/>
  <c r="BG287"/>
  <c r="BF287"/>
  <c r="T287"/>
  <c r="R287"/>
  <c r="P287"/>
  <c r="BI283"/>
  <c r="BH283"/>
  <c r="BG283"/>
  <c r="BF283"/>
  <c r="T283"/>
  <c r="R283"/>
  <c r="P283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65"/>
  <c r="BH265"/>
  <c r="BG265"/>
  <c r="BF265"/>
  <c r="T265"/>
  <c r="R265"/>
  <c r="P265"/>
  <c r="BI260"/>
  <c r="BH260"/>
  <c r="BG260"/>
  <c r="BF260"/>
  <c r="T260"/>
  <c r="R260"/>
  <c r="P260"/>
  <c r="BI256"/>
  <c r="BH256"/>
  <c r="BG256"/>
  <c r="BF256"/>
  <c r="T256"/>
  <c r="R256"/>
  <c r="P256"/>
  <c r="BI251"/>
  <c r="BH251"/>
  <c r="BG251"/>
  <c r="BF251"/>
  <c r="T251"/>
  <c r="T250"/>
  <c r="R251"/>
  <c r="R250"/>
  <c r="P251"/>
  <c r="P250"/>
  <c r="BI247"/>
  <c r="BH247"/>
  <c r="BG247"/>
  <c r="BF247"/>
  <c r="T247"/>
  <c r="R247"/>
  <c r="P247"/>
  <c r="BI242"/>
  <c r="BH242"/>
  <c r="BG242"/>
  <c r="BF242"/>
  <c r="T242"/>
  <c r="R242"/>
  <c r="P242"/>
  <c r="BI240"/>
  <c r="BH240"/>
  <c r="BG240"/>
  <c r="BF240"/>
  <c r="T240"/>
  <c r="R240"/>
  <c r="P240"/>
  <c r="BI237"/>
  <c r="BH237"/>
  <c r="BG237"/>
  <c r="BF237"/>
  <c r="T237"/>
  <c r="R237"/>
  <c r="P237"/>
  <c r="BI233"/>
  <c r="BH233"/>
  <c r="BG233"/>
  <c r="BF233"/>
  <c r="T233"/>
  <c r="R233"/>
  <c r="P233"/>
  <c r="BI222"/>
  <c r="BH222"/>
  <c r="BG222"/>
  <c r="BF222"/>
  <c r="T222"/>
  <c r="R222"/>
  <c r="P222"/>
  <c r="BI208"/>
  <c r="BH208"/>
  <c r="BG208"/>
  <c r="BF208"/>
  <c r="T208"/>
  <c r="R208"/>
  <c r="P208"/>
  <c r="BI200"/>
  <c r="BH200"/>
  <c r="BG200"/>
  <c r="BF200"/>
  <c r="T200"/>
  <c r="R200"/>
  <c r="P200"/>
  <c r="BI196"/>
  <c r="BH196"/>
  <c r="BG196"/>
  <c r="BF196"/>
  <c r="T196"/>
  <c r="R196"/>
  <c r="P196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2"/>
  <c r="BH172"/>
  <c r="BG172"/>
  <c r="BF172"/>
  <c r="T172"/>
  <c r="R172"/>
  <c r="P172"/>
  <c r="BI170"/>
  <c r="BH170"/>
  <c r="BG170"/>
  <c r="BF170"/>
  <c r="T170"/>
  <c r="R170"/>
  <c r="P170"/>
  <c r="BI166"/>
  <c r="BH166"/>
  <c r="BG166"/>
  <c r="BF166"/>
  <c r="T166"/>
  <c r="R166"/>
  <c r="P166"/>
  <c r="BI162"/>
  <c r="BH162"/>
  <c r="BG162"/>
  <c r="BF162"/>
  <c r="T162"/>
  <c r="R162"/>
  <c r="P162"/>
  <c r="BI159"/>
  <c r="BH159"/>
  <c r="BG159"/>
  <c r="BF159"/>
  <c r="T159"/>
  <c r="R159"/>
  <c r="P159"/>
  <c r="BI150"/>
  <c r="BH150"/>
  <c r="BG150"/>
  <c r="BF150"/>
  <c r="T150"/>
  <c r="R150"/>
  <c r="P150"/>
  <c r="BI145"/>
  <c r="BH145"/>
  <c r="BG145"/>
  <c r="BF145"/>
  <c r="T145"/>
  <c r="R145"/>
  <c r="P145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8"/>
  <c r="F128"/>
  <c r="F126"/>
  <c r="E124"/>
  <c r="J94"/>
  <c r="F94"/>
  <c r="F92"/>
  <c r="E90"/>
  <c r="J28"/>
  <c r="E28"/>
  <c r="J129"/>
  <c r="J27"/>
  <c r="J22"/>
  <c r="E22"/>
  <c r="F129"/>
  <c r="J21"/>
  <c r="J16"/>
  <c r="J92"/>
  <c r="E7"/>
  <c r="E118"/>
  <c i="5" r="J41"/>
  <c r="J40"/>
  <c i="1" r="AY102"/>
  <c i="5" r="J39"/>
  <c i="1" r="AX102"/>
  <c i="5" r="BI535"/>
  <c r="BH535"/>
  <c r="BG535"/>
  <c r="BF535"/>
  <c r="T535"/>
  <c r="T534"/>
  <c r="R535"/>
  <c r="R534"/>
  <c r="P535"/>
  <c r="P534"/>
  <c r="BI531"/>
  <c r="BH531"/>
  <c r="BG531"/>
  <c r="BF531"/>
  <c r="T531"/>
  <c r="R531"/>
  <c r="P531"/>
  <c r="BI528"/>
  <c r="BH528"/>
  <c r="BG528"/>
  <c r="BF528"/>
  <c r="T528"/>
  <c r="R528"/>
  <c r="P528"/>
  <c r="BI526"/>
  <c r="BH526"/>
  <c r="BG526"/>
  <c r="BF526"/>
  <c r="T526"/>
  <c r="R526"/>
  <c r="P526"/>
  <c r="BI520"/>
  <c r="BH520"/>
  <c r="BG520"/>
  <c r="BF520"/>
  <c r="T520"/>
  <c r="R520"/>
  <c r="P520"/>
  <c r="BI515"/>
  <c r="BH515"/>
  <c r="BG515"/>
  <c r="BF515"/>
  <c r="T515"/>
  <c r="R515"/>
  <c r="P515"/>
  <c r="BI510"/>
  <c r="BH510"/>
  <c r="BG510"/>
  <c r="BF510"/>
  <c r="T510"/>
  <c r="R510"/>
  <c r="P510"/>
  <c r="BI506"/>
  <c r="BH506"/>
  <c r="BG506"/>
  <c r="BF506"/>
  <c r="T506"/>
  <c r="R506"/>
  <c r="P506"/>
  <c r="BI502"/>
  <c r="BH502"/>
  <c r="BG502"/>
  <c r="BF502"/>
  <c r="T502"/>
  <c r="R502"/>
  <c r="P502"/>
  <c r="BI500"/>
  <c r="BH500"/>
  <c r="BG500"/>
  <c r="BF500"/>
  <c r="T500"/>
  <c r="R500"/>
  <c r="P500"/>
  <c r="BI495"/>
  <c r="BH495"/>
  <c r="BG495"/>
  <c r="BF495"/>
  <c r="T495"/>
  <c r="R495"/>
  <c r="P495"/>
  <c r="BI491"/>
  <c r="BH491"/>
  <c r="BG491"/>
  <c r="BF491"/>
  <c r="T491"/>
  <c r="R491"/>
  <c r="P491"/>
  <c r="BI487"/>
  <c r="BH487"/>
  <c r="BG487"/>
  <c r="BF487"/>
  <c r="T487"/>
  <c r="R487"/>
  <c r="P487"/>
  <c r="BI483"/>
  <c r="BH483"/>
  <c r="BG483"/>
  <c r="BF483"/>
  <c r="T483"/>
  <c r="R483"/>
  <c r="P483"/>
  <c r="BI481"/>
  <c r="BH481"/>
  <c r="BG481"/>
  <c r="BF481"/>
  <c r="T481"/>
  <c r="R481"/>
  <c r="P481"/>
  <c r="BI479"/>
  <c r="BH479"/>
  <c r="BG479"/>
  <c r="BF479"/>
  <c r="T479"/>
  <c r="R479"/>
  <c r="P479"/>
  <c r="BI477"/>
  <c r="BH477"/>
  <c r="BG477"/>
  <c r="BF477"/>
  <c r="T477"/>
  <c r="R477"/>
  <c r="P477"/>
  <c r="BI473"/>
  <c r="BH473"/>
  <c r="BG473"/>
  <c r="BF473"/>
  <c r="T473"/>
  <c r="R473"/>
  <c r="P473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1"/>
  <c r="BH461"/>
  <c r="BG461"/>
  <c r="BF461"/>
  <c r="T461"/>
  <c r="R461"/>
  <c r="P461"/>
  <c r="BI458"/>
  <c r="BH458"/>
  <c r="BG458"/>
  <c r="BF458"/>
  <c r="T458"/>
  <c r="R458"/>
  <c r="P458"/>
  <c r="BI456"/>
  <c r="BH456"/>
  <c r="BG456"/>
  <c r="BF456"/>
  <c r="T456"/>
  <c r="R456"/>
  <c r="P456"/>
  <c r="BI451"/>
  <c r="BH451"/>
  <c r="BG451"/>
  <c r="BF451"/>
  <c r="T451"/>
  <c r="R451"/>
  <c r="P451"/>
  <c r="BI449"/>
  <c r="BH449"/>
  <c r="BG449"/>
  <c r="BF449"/>
  <c r="T449"/>
  <c r="R449"/>
  <c r="P449"/>
  <c r="BI447"/>
  <c r="BH447"/>
  <c r="BG447"/>
  <c r="BF447"/>
  <c r="T447"/>
  <c r="R447"/>
  <c r="P447"/>
  <c r="BI436"/>
  <c r="BH436"/>
  <c r="BG436"/>
  <c r="BF436"/>
  <c r="T436"/>
  <c r="R436"/>
  <c r="P436"/>
  <c r="BI432"/>
  <c r="BH432"/>
  <c r="BG432"/>
  <c r="BF432"/>
  <c r="T432"/>
  <c r="R432"/>
  <c r="P432"/>
  <c r="BI426"/>
  <c r="BH426"/>
  <c r="BG426"/>
  <c r="BF426"/>
  <c r="T426"/>
  <c r="R426"/>
  <c r="P426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5"/>
  <c r="BH415"/>
  <c r="BG415"/>
  <c r="BF415"/>
  <c r="T415"/>
  <c r="R415"/>
  <c r="P415"/>
  <c r="BI413"/>
  <c r="BH413"/>
  <c r="BG413"/>
  <c r="BF413"/>
  <c r="T413"/>
  <c r="R413"/>
  <c r="P413"/>
  <c r="BI411"/>
  <c r="BH411"/>
  <c r="BG411"/>
  <c r="BF411"/>
  <c r="T411"/>
  <c r="R411"/>
  <c r="P411"/>
  <c r="BI409"/>
  <c r="BH409"/>
  <c r="BG409"/>
  <c r="BF409"/>
  <c r="T409"/>
  <c r="R409"/>
  <c r="P409"/>
  <c r="BI404"/>
  <c r="BH404"/>
  <c r="BG404"/>
  <c r="BF404"/>
  <c r="T404"/>
  <c r="R404"/>
  <c r="P404"/>
  <c r="BI395"/>
  <c r="BH395"/>
  <c r="BG395"/>
  <c r="BF395"/>
  <c r="T395"/>
  <c r="R395"/>
  <c r="P395"/>
  <c r="BI387"/>
  <c r="BH387"/>
  <c r="BG387"/>
  <c r="BF387"/>
  <c r="T387"/>
  <c r="R387"/>
  <c r="P387"/>
  <c r="BI383"/>
  <c r="BH383"/>
  <c r="BG383"/>
  <c r="BF383"/>
  <c r="T383"/>
  <c r="R383"/>
  <c r="P383"/>
  <c r="BI380"/>
  <c r="BH380"/>
  <c r="BG380"/>
  <c r="BF380"/>
  <c r="T380"/>
  <c r="R380"/>
  <c r="P380"/>
  <c r="BI378"/>
  <c r="BH378"/>
  <c r="BG378"/>
  <c r="BF378"/>
  <c r="T378"/>
  <c r="R378"/>
  <c r="P378"/>
  <c r="BI373"/>
  <c r="BH373"/>
  <c r="BG373"/>
  <c r="BF373"/>
  <c r="T373"/>
  <c r="R373"/>
  <c r="P373"/>
  <c r="BI371"/>
  <c r="BH371"/>
  <c r="BG371"/>
  <c r="BF371"/>
  <c r="T371"/>
  <c r="R371"/>
  <c r="P371"/>
  <c r="BI366"/>
  <c r="BH366"/>
  <c r="BG366"/>
  <c r="BF366"/>
  <c r="T366"/>
  <c r="R366"/>
  <c r="P366"/>
  <c r="BI364"/>
  <c r="BH364"/>
  <c r="BG364"/>
  <c r="BF364"/>
  <c r="T364"/>
  <c r="R364"/>
  <c r="P364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49"/>
  <c r="BH349"/>
  <c r="BG349"/>
  <c r="BF349"/>
  <c r="T349"/>
  <c r="R349"/>
  <c r="P349"/>
  <c r="BI340"/>
  <c r="BH340"/>
  <c r="BG340"/>
  <c r="BF340"/>
  <c r="T340"/>
  <c r="R340"/>
  <c r="P340"/>
  <c r="BI335"/>
  <c r="BH335"/>
  <c r="BG335"/>
  <c r="BF335"/>
  <c r="T335"/>
  <c r="R335"/>
  <c r="P335"/>
  <c r="BI330"/>
  <c r="BH330"/>
  <c r="BG330"/>
  <c r="BF330"/>
  <c r="T330"/>
  <c r="R330"/>
  <c r="P330"/>
  <c r="BI326"/>
  <c r="BH326"/>
  <c r="BG326"/>
  <c r="BF326"/>
  <c r="T326"/>
  <c r="R326"/>
  <c r="P326"/>
  <c r="BI319"/>
  <c r="BH319"/>
  <c r="BG319"/>
  <c r="BF319"/>
  <c r="T319"/>
  <c r="R319"/>
  <c r="P319"/>
  <c r="BI317"/>
  <c r="BH317"/>
  <c r="BG317"/>
  <c r="BF317"/>
  <c r="T317"/>
  <c r="R317"/>
  <c r="P317"/>
  <c r="BI314"/>
  <c r="BH314"/>
  <c r="BG314"/>
  <c r="BF314"/>
  <c r="T314"/>
  <c r="R314"/>
  <c r="P314"/>
  <c r="BI310"/>
  <c r="BH310"/>
  <c r="BG310"/>
  <c r="BF310"/>
  <c r="T310"/>
  <c r="R310"/>
  <c r="P310"/>
  <c r="BI296"/>
  <c r="BH296"/>
  <c r="BG296"/>
  <c r="BF296"/>
  <c r="T296"/>
  <c r="R296"/>
  <c r="P296"/>
  <c r="BI277"/>
  <c r="BH277"/>
  <c r="BG277"/>
  <c r="BF277"/>
  <c r="T277"/>
  <c r="R277"/>
  <c r="P277"/>
  <c r="BI269"/>
  <c r="BH269"/>
  <c r="BG269"/>
  <c r="BF269"/>
  <c r="T269"/>
  <c r="R269"/>
  <c r="P269"/>
  <c r="BI263"/>
  <c r="BH263"/>
  <c r="BG263"/>
  <c r="BF263"/>
  <c r="T263"/>
  <c r="R263"/>
  <c r="P263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3"/>
  <c r="BH243"/>
  <c r="BG243"/>
  <c r="BF243"/>
  <c r="T243"/>
  <c r="R243"/>
  <c r="P243"/>
  <c r="BI234"/>
  <c r="BH234"/>
  <c r="BG234"/>
  <c r="BF234"/>
  <c r="T234"/>
  <c r="R234"/>
  <c r="P234"/>
  <c r="BI232"/>
  <c r="BH232"/>
  <c r="BG232"/>
  <c r="BF232"/>
  <c r="T232"/>
  <c r="R232"/>
  <c r="P232"/>
  <c r="BI226"/>
  <c r="BH226"/>
  <c r="BG226"/>
  <c r="BF226"/>
  <c r="T226"/>
  <c r="R226"/>
  <c r="P226"/>
  <c r="BI224"/>
  <c r="BH224"/>
  <c r="BG224"/>
  <c r="BF224"/>
  <c r="T224"/>
  <c r="R224"/>
  <c r="P224"/>
  <c r="BI219"/>
  <c r="BH219"/>
  <c r="BG219"/>
  <c r="BF219"/>
  <c r="T219"/>
  <c r="R219"/>
  <c r="P219"/>
  <c r="BI217"/>
  <c r="BH217"/>
  <c r="BG217"/>
  <c r="BF217"/>
  <c r="T217"/>
  <c r="R217"/>
  <c r="P217"/>
  <c r="BI213"/>
  <c r="BH213"/>
  <c r="BG213"/>
  <c r="BF213"/>
  <c r="T213"/>
  <c r="R213"/>
  <c r="P213"/>
  <c r="BI209"/>
  <c r="BH209"/>
  <c r="BG209"/>
  <c r="BF209"/>
  <c r="T209"/>
  <c r="R209"/>
  <c r="P209"/>
  <c r="BI206"/>
  <c r="BH206"/>
  <c r="BG206"/>
  <c r="BF206"/>
  <c r="T206"/>
  <c r="R206"/>
  <c r="P206"/>
  <c r="BI192"/>
  <c r="BH192"/>
  <c r="BG192"/>
  <c r="BF192"/>
  <c r="T192"/>
  <c r="R192"/>
  <c r="P192"/>
  <c r="BI189"/>
  <c r="BH189"/>
  <c r="BG189"/>
  <c r="BF189"/>
  <c r="T189"/>
  <c r="R189"/>
  <c r="P189"/>
  <c r="BI182"/>
  <c r="BH182"/>
  <c r="BG182"/>
  <c r="BF182"/>
  <c r="T182"/>
  <c r="R182"/>
  <c r="P182"/>
  <c r="BI175"/>
  <c r="BH175"/>
  <c r="BG175"/>
  <c r="BF175"/>
  <c r="T175"/>
  <c r="R175"/>
  <c r="P175"/>
  <c r="BI173"/>
  <c r="BH173"/>
  <c r="BG173"/>
  <c r="BF173"/>
  <c r="T173"/>
  <c r="R173"/>
  <c r="P173"/>
  <c r="BI170"/>
  <c r="BH170"/>
  <c r="BG170"/>
  <c r="BF170"/>
  <c r="T170"/>
  <c r="R170"/>
  <c r="P170"/>
  <c r="BI165"/>
  <c r="BH165"/>
  <c r="BG165"/>
  <c r="BF165"/>
  <c r="T165"/>
  <c r="R165"/>
  <c r="P165"/>
  <c r="BI159"/>
  <c r="BH159"/>
  <c r="BG159"/>
  <c r="BF159"/>
  <c r="T159"/>
  <c r="R159"/>
  <c r="P159"/>
  <c r="BI150"/>
  <c r="BH150"/>
  <c r="BG150"/>
  <c r="BF150"/>
  <c r="T150"/>
  <c r="R150"/>
  <c r="P150"/>
  <c r="BI148"/>
  <c r="BH148"/>
  <c r="BG148"/>
  <c r="BF148"/>
  <c r="T148"/>
  <c r="R148"/>
  <c r="P148"/>
  <c r="BI141"/>
  <c r="BH141"/>
  <c r="BG141"/>
  <c r="BF141"/>
  <c r="T141"/>
  <c r="R141"/>
  <c r="P141"/>
  <c r="BI139"/>
  <c r="BH139"/>
  <c r="BG139"/>
  <c r="BF139"/>
  <c r="T139"/>
  <c r="R139"/>
  <c r="P139"/>
  <c r="BI135"/>
  <c r="BH135"/>
  <c r="BG135"/>
  <c r="BF135"/>
  <c r="T135"/>
  <c r="R135"/>
  <c r="P135"/>
  <c r="J128"/>
  <c r="F128"/>
  <c r="F126"/>
  <c r="E124"/>
  <c r="J94"/>
  <c r="F94"/>
  <c r="F92"/>
  <c r="E90"/>
  <c r="J28"/>
  <c r="E28"/>
  <c r="J129"/>
  <c r="J27"/>
  <c r="J22"/>
  <c r="E22"/>
  <c r="F95"/>
  <c r="J21"/>
  <c r="J16"/>
  <c r="J92"/>
  <c r="E7"/>
  <c r="E84"/>
  <c i="4" r="J41"/>
  <c r="J40"/>
  <c i="1" r="AY100"/>
  <c i="4" r="J39"/>
  <c i="1" r="AX100"/>
  <c i="4" r="BI486"/>
  <c r="BH486"/>
  <c r="BG486"/>
  <c r="BF486"/>
  <c r="T486"/>
  <c r="T485"/>
  <c r="R486"/>
  <c r="R485"/>
  <c r="P486"/>
  <c r="P485"/>
  <c r="BI482"/>
  <c r="BH482"/>
  <c r="BG482"/>
  <c r="BF482"/>
  <c r="T482"/>
  <c r="R482"/>
  <c r="P482"/>
  <c r="BI479"/>
  <c r="BH479"/>
  <c r="BG479"/>
  <c r="BF479"/>
  <c r="T479"/>
  <c r="R479"/>
  <c r="P479"/>
  <c r="BI477"/>
  <c r="BH477"/>
  <c r="BG477"/>
  <c r="BF477"/>
  <c r="T477"/>
  <c r="R477"/>
  <c r="P477"/>
  <c r="BI471"/>
  <c r="BH471"/>
  <c r="BG471"/>
  <c r="BF471"/>
  <c r="T471"/>
  <c r="R471"/>
  <c r="P471"/>
  <c r="BI466"/>
  <c r="BH466"/>
  <c r="BG466"/>
  <c r="BF466"/>
  <c r="T466"/>
  <c r="R466"/>
  <c r="P466"/>
  <c r="BI460"/>
  <c r="BH460"/>
  <c r="BG460"/>
  <c r="BF460"/>
  <c r="T460"/>
  <c r="T450"/>
  <c r="R460"/>
  <c r="R450"/>
  <c r="P460"/>
  <c r="P450"/>
  <c r="BI456"/>
  <c r="BH456"/>
  <c r="BG456"/>
  <c r="BF456"/>
  <c r="T456"/>
  <c r="R456"/>
  <c r="P456"/>
  <c r="BI451"/>
  <c r="BH451"/>
  <c r="BG451"/>
  <c r="BF451"/>
  <c r="T451"/>
  <c r="R451"/>
  <c r="P451"/>
  <c r="BI448"/>
  <c r="BH448"/>
  <c r="BG448"/>
  <c r="BF448"/>
  <c r="T448"/>
  <c r="R448"/>
  <c r="P448"/>
  <c r="BI446"/>
  <c r="BH446"/>
  <c r="BG446"/>
  <c r="BF446"/>
  <c r="T446"/>
  <c r="R446"/>
  <c r="P446"/>
  <c r="BI442"/>
  <c r="BH442"/>
  <c r="BG442"/>
  <c r="BF442"/>
  <c r="T442"/>
  <c r="R442"/>
  <c r="P442"/>
  <c r="BI438"/>
  <c r="BH438"/>
  <c r="BG438"/>
  <c r="BF438"/>
  <c r="T438"/>
  <c r="R438"/>
  <c r="P438"/>
  <c r="BI434"/>
  <c r="BH434"/>
  <c r="BG434"/>
  <c r="BF434"/>
  <c r="T434"/>
  <c r="R434"/>
  <c r="P434"/>
  <c r="BI432"/>
  <c r="BH432"/>
  <c r="BG432"/>
  <c r="BF432"/>
  <c r="T432"/>
  <c r="R432"/>
  <c r="P432"/>
  <c r="BI430"/>
  <c r="BH430"/>
  <c r="BG430"/>
  <c r="BF430"/>
  <c r="T430"/>
  <c r="R430"/>
  <c r="P430"/>
  <c r="BI428"/>
  <c r="BH428"/>
  <c r="BG428"/>
  <c r="BF428"/>
  <c r="T428"/>
  <c r="R428"/>
  <c r="P428"/>
  <c r="BI424"/>
  <c r="BH424"/>
  <c r="BG424"/>
  <c r="BF424"/>
  <c r="T424"/>
  <c r="R424"/>
  <c r="P424"/>
  <c r="BI422"/>
  <c r="BH422"/>
  <c r="BG422"/>
  <c r="BF422"/>
  <c r="T422"/>
  <c r="R422"/>
  <c r="P422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6"/>
  <c r="BH406"/>
  <c r="BG406"/>
  <c r="BF406"/>
  <c r="T406"/>
  <c r="R406"/>
  <c r="P406"/>
  <c r="BI404"/>
  <c r="BH404"/>
  <c r="BG404"/>
  <c r="BF404"/>
  <c r="T404"/>
  <c r="R404"/>
  <c r="P404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0"/>
  <c r="BH390"/>
  <c r="BG390"/>
  <c r="BF390"/>
  <c r="T390"/>
  <c r="R390"/>
  <c r="P390"/>
  <c r="BI387"/>
  <c r="BH387"/>
  <c r="BG387"/>
  <c r="BF387"/>
  <c r="T387"/>
  <c r="R387"/>
  <c r="P387"/>
  <c r="BI382"/>
  <c r="BH382"/>
  <c r="BG382"/>
  <c r="BF382"/>
  <c r="T382"/>
  <c r="R382"/>
  <c r="P382"/>
  <c r="BI379"/>
  <c r="BH379"/>
  <c r="BG379"/>
  <c r="BF379"/>
  <c r="T379"/>
  <c r="R379"/>
  <c r="P379"/>
  <c r="BI374"/>
  <c r="BH374"/>
  <c r="BG374"/>
  <c r="BF374"/>
  <c r="T374"/>
  <c r="R374"/>
  <c r="P374"/>
  <c r="BI371"/>
  <c r="BH371"/>
  <c r="BG371"/>
  <c r="BF371"/>
  <c r="T371"/>
  <c r="R371"/>
  <c r="P371"/>
  <c r="BI368"/>
  <c r="BH368"/>
  <c r="BG368"/>
  <c r="BF368"/>
  <c r="T368"/>
  <c r="R368"/>
  <c r="P368"/>
  <c r="BI365"/>
  <c r="BH365"/>
  <c r="BG365"/>
  <c r="BF365"/>
  <c r="T365"/>
  <c r="R365"/>
  <c r="P365"/>
  <c r="BI363"/>
  <c r="BH363"/>
  <c r="BG363"/>
  <c r="BF363"/>
  <c r="T363"/>
  <c r="R363"/>
  <c r="P363"/>
  <c r="BI359"/>
  <c r="BH359"/>
  <c r="BG359"/>
  <c r="BF359"/>
  <c r="T359"/>
  <c r="R359"/>
  <c r="P359"/>
  <c r="BI357"/>
  <c r="BH357"/>
  <c r="BG357"/>
  <c r="BF357"/>
  <c r="T357"/>
  <c r="R357"/>
  <c r="P357"/>
  <c r="BI353"/>
  <c r="BH353"/>
  <c r="BG353"/>
  <c r="BF353"/>
  <c r="T353"/>
  <c r="R353"/>
  <c r="P353"/>
  <c r="BI349"/>
  <c r="BH349"/>
  <c r="BG349"/>
  <c r="BF349"/>
  <c r="T349"/>
  <c r="R349"/>
  <c r="P349"/>
  <c r="BI345"/>
  <c r="BH345"/>
  <c r="BG345"/>
  <c r="BF345"/>
  <c r="T345"/>
  <c r="R345"/>
  <c r="P345"/>
  <c r="BI341"/>
  <c r="BH341"/>
  <c r="BG341"/>
  <c r="BF341"/>
  <c r="T341"/>
  <c r="R341"/>
  <c r="P341"/>
  <c r="BI338"/>
  <c r="BH338"/>
  <c r="BG338"/>
  <c r="BF338"/>
  <c r="T338"/>
  <c r="R338"/>
  <c r="P338"/>
  <c r="BI334"/>
  <c r="BH334"/>
  <c r="BG334"/>
  <c r="BF334"/>
  <c r="T334"/>
  <c r="R334"/>
  <c r="P334"/>
  <c r="BI332"/>
  <c r="BH332"/>
  <c r="BG332"/>
  <c r="BF332"/>
  <c r="T332"/>
  <c r="R332"/>
  <c r="P332"/>
  <c r="BI327"/>
  <c r="BH327"/>
  <c r="BG327"/>
  <c r="BF327"/>
  <c r="T327"/>
  <c r="R327"/>
  <c r="P327"/>
  <c r="BI325"/>
  <c r="BH325"/>
  <c r="BG325"/>
  <c r="BF325"/>
  <c r="T325"/>
  <c r="R325"/>
  <c r="P325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05"/>
  <c r="BH305"/>
  <c r="BG305"/>
  <c r="BF305"/>
  <c r="T305"/>
  <c r="R305"/>
  <c r="P305"/>
  <c r="BI303"/>
  <c r="BH303"/>
  <c r="BG303"/>
  <c r="BF303"/>
  <c r="T303"/>
  <c r="R303"/>
  <c r="P303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89"/>
  <c r="BH289"/>
  <c r="BG289"/>
  <c r="BF289"/>
  <c r="T289"/>
  <c r="R289"/>
  <c r="P289"/>
  <c r="BI281"/>
  <c r="BH281"/>
  <c r="BG281"/>
  <c r="BF281"/>
  <c r="T281"/>
  <c r="R281"/>
  <c r="P281"/>
  <c r="BI274"/>
  <c r="BH274"/>
  <c r="BG274"/>
  <c r="BF274"/>
  <c r="T274"/>
  <c r="R274"/>
  <c r="P274"/>
  <c r="BI269"/>
  <c r="BH269"/>
  <c r="BG269"/>
  <c r="BF269"/>
  <c r="T269"/>
  <c r="T268"/>
  <c r="R269"/>
  <c r="R268"/>
  <c r="P269"/>
  <c r="P268"/>
  <c r="BI265"/>
  <c r="BH265"/>
  <c r="BG265"/>
  <c r="BF265"/>
  <c r="T265"/>
  <c r="R265"/>
  <c r="P265"/>
  <c r="BI262"/>
  <c r="BH262"/>
  <c r="BG262"/>
  <c r="BF262"/>
  <c r="T262"/>
  <c r="R262"/>
  <c r="P262"/>
  <c r="BI255"/>
  <c r="BH255"/>
  <c r="BG255"/>
  <c r="BF255"/>
  <c r="T255"/>
  <c r="R255"/>
  <c r="P255"/>
  <c r="BI251"/>
  <c r="BH251"/>
  <c r="BG251"/>
  <c r="BF251"/>
  <c r="T251"/>
  <c r="R251"/>
  <c r="P251"/>
  <c r="BI236"/>
  <c r="BH236"/>
  <c r="BG236"/>
  <c r="BF236"/>
  <c r="T236"/>
  <c r="R236"/>
  <c r="P236"/>
  <c r="BI233"/>
  <c r="BH233"/>
  <c r="BG233"/>
  <c r="BF233"/>
  <c r="T233"/>
  <c r="R233"/>
  <c r="P233"/>
  <c r="BI223"/>
  <c r="BH223"/>
  <c r="BG223"/>
  <c r="BF223"/>
  <c r="T223"/>
  <c r="R223"/>
  <c r="P223"/>
  <c r="BI220"/>
  <c r="BH220"/>
  <c r="BG220"/>
  <c r="BF220"/>
  <c r="T220"/>
  <c r="R220"/>
  <c r="P220"/>
  <c r="BI213"/>
  <c r="BH213"/>
  <c r="BG213"/>
  <c r="BF213"/>
  <c r="T213"/>
  <c r="R213"/>
  <c r="P213"/>
  <c r="BI211"/>
  <c r="BH211"/>
  <c r="BG211"/>
  <c r="BF211"/>
  <c r="T211"/>
  <c r="R211"/>
  <c r="P211"/>
  <c r="BI204"/>
  <c r="BH204"/>
  <c r="BG204"/>
  <c r="BF204"/>
  <c r="T204"/>
  <c r="R204"/>
  <c r="P204"/>
  <c r="BI200"/>
  <c r="BH200"/>
  <c r="BG200"/>
  <c r="BF200"/>
  <c r="T200"/>
  <c r="R200"/>
  <c r="P200"/>
  <c r="BI197"/>
  <c r="BH197"/>
  <c r="BG197"/>
  <c r="BF197"/>
  <c r="T197"/>
  <c r="R197"/>
  <c r="P197"/>
  <c r="BI182"/>
  <c r="BH182"/>
  <c r="BG182"/>
  <c r="BF182"/>
  <c r="T182"/>
  <c r="R182"/>
  <c r="P182"/>
  <c r="BI177"/>
  <c r="BH177"/>
  <c r="BG177"/>
  <c r="BF177"/>
  <c r="T177"/>
  <c r="R177"/>
  <c r="P177"/>
  <c r="BI173"/>
  <c r="BH173"/>
  <c r="BG173"/>
  <c r="BF173"/>
  <c r="T173"/>
  <c r="R173"/>
  <c r="P173"/>
  <c r="BI169"/>
  <c r="BH169"/>
  <c r="BG169"/>
  <c r="BF169"/>
  <c r="T169"/>
  <c r="R169"/>
  <c r="P169"/>
  <c r="BI167"/>
  <c r="BH167"/>
  <c r="BG167"/>
  <c r="BF167"/>
  <c r="T167"/>
  <c r="R167"/>
  <c r="P167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49"/>
  <c r="BH149"/>
  <c r="BG149"/>
  <c r="BF149"/>
  <c r="T149"/>
  <c r="R149"/>
  <c r="P149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8"/>
  <c r="F128"/>
  <c r="F126"/>
  <c r="E124"/>
  <c r="J94"/>
  <c r="F94"/>
  <c r="F92"/>
  <c r="E90"/>
  <c r="J28"/>
  <c r="E28"/>
  <c r="J95"/>
  <c r="J27"/>
  <c r="J22"/>
  <c r="E22"/>
  <c r="F95"/>
  <c r="J21"/>
  <c r="J16"/>
  <c r="J126"/>
  <c r="E7"/>
  <c r="E84"/>
  <c i="3" r="J41"/>
  <c r="J40"/>
  <c i="1" r="AY99"/>
  <c i="3" r="J39"/>
  <c i="1" r="AX99"/>
  <c i="3" r="BI424"/>
  <c r="BH424"/>
  <c r="BG424"/>
  <c r="BF424"/>
  <c r="T424"/>
  <c r="T423"/>
  <c r="R424"/>
  <c r="R423"/>
  <c r="P424"/>
  <c r="P423"/>
  <c r="BI420"/>
  <c r="BH420"/>
  <c r="BG420"/>
  <c r="BF420"/>
  <c r="T420"/>
  <c r="R420"/>
  <c r="P420"/>
  <c r="BI417"/>
  <c r="BH417"/>
  <c r="BG417"/>
  <c r="BF417"/>
  <c r="T417"/>
  <c r="R417"/>
  <c r="P417"/>
  <c r="BI415"/>
  <c r="BH415"/>
  <c r="BG415"/>
  <c r="BF415"/>
  <c r="T415"/>
  <c r="R415"/>
  <c r="P415"/>
  <c r="BI409"/>
  <c r="BH409"/>
  <c r="BG409"/>
  <c r="BF409"/>
  <c r="T409"/>
  <c r="R409"/>
  <c r="P409"/>
  <c r="BI404"/>
  <c r="BH404"/>
  <c r="BG404"/>
  <c r="BF404"/>
  <c r="T404"/>
  <c r="R404"/>
  <c r="P404"/>
  <c r="BI401"/>
  <c r="BH401"/>
  <c r="BG401"/>
  <c r="BF401"/>
  <c r="T401"/>
  <c r="R401"/>
  <c r="P401"/>
  <c r="BI396"/>
  <c r="BH396"/>
  <c r="BG396"/>
  <c r="BF396"/>
  <c r="T396"/>
  <c r="R396"/>
  <c r="P396"/>
  <c r="BI390"/>
  <c r="BH390"/>
  <c r="BG390"/>
  <c r="BF390"/>
  <c r="T390"/>
  <c r="R390"/>
  <c r="P390"/>
  <c r="BI385"/>
  <c r="BH385"/>
  <c r="BG385"/>
  <c r="BF385"/>
  <c r="T385"/>
  <c r="R385"/>
  <c r="P385"/>
  <c r="BI380"/>
  <c r="BH380"/>
  <c r="BG380"/>
  <c r="BF380"/>
  <c r="T380"/>
  <c r="R380"/>
  <c r="P380"/>
  <c r="BI377"/>
  <c r="BH377"/>
  <c r="BG377"/>
  <c r="BF377"/>
  <c r="T377"/>
  <c r="R377"/>
  <c r="P377"/>
  <c r="BI375"/>
  <c r="BH375"/>
  <c r="BG375"/>
  <c r="BF375"/>
  <c r="T375"/>
  <c r="R375"/>
  <c r="P375"/>
  <c r="BI371"/>
  <c r="BH371"/>
  <c r="BG371"/>
  <c r="BF371"/>
  <c r="T371"/>
  <c r="R371"/>
  <c r="P371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58"/>
  <c r="BH358"/>
  <c r="BG358"/>
  <c r="BF358"/>
  <c r="T358"/>
  <c r="R358"/>
  <c r="P358"/>
  <c r="BI356"/>
  <c r="BH356"/>
  <c r="BG356"/>
  <c r="BF356"/>
  <c r="T356"/>
  <c r="R356"/>
  <c r="P356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4"/>
  <c r="BH344"/>
  <c r="BG344"/>
  <c r="BF344"/>
  <c r="T344"/>
  <c r="R344"/>
  <c r="P344"/>
  <c r="BI341"/>
  <c r="BH341"/>
  <c r="BG341"/>
  <c r="BF341"/>
  <c r="T341"/>
  <c r="R341"/>
  <c r="P341"/>
  <c r="BI336"/>
  <c r="BH336"/>
  <c r="BG336"/>
  <c r="BF336"/>
  <c r="T336"/>
  <c r="R336"/>
  <c r="P336"/>
  <c r="BI333"/>
  <c r="BH333"/>
  <c r="BG333"/>
  <c r="BF333"/>
  <c r="T333"/>
  <c r="R333"/>
  <c r="P333"/>
  <c r="BI331"/>
  <c r="BH331"/>
  <c r="BG331"/>
  <c r="BF331"/>
  <c r="T331"/>
  <c r="R331"/>
  <c r="P331"/>
  <c r="BI327"/>
  <c r="BH327"/>
  <c r="BG327"/>
  <c r="BF327"/>
  <c r="T327"/>
  <c r="R327"/>
  <c r="P327"/>
  <c r="BI321"/>
  <c r="BH321"/>
  <c r="BG321"/>
  <c r="BF321"/>
  <c r="T321"/>
  <c r="R321"/>
  <c r="P321"/>
  <c r="BI319"/>
  <c r="BH319"/>
  <c r="BG319"/>
  <c r="BF319"/>
  <c r="T319"/>
  <c r="R319"/>
  <c r="P319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2"/>
  <c r="BH302"/>
  <c r="BG302"/>
  <c r="BF302"/>
  <c r="T302"/>
  <c r="R302"/>
  <c r="P302"/>
  <c r="BI300"/>
  <c r="BH300"/>
  <c r="BG300"/>
  <c r="BF300"/>
  <c r="T300"/>
  <c r="R300"/>
  <c r="P300"/>
  <c r="BI296"/>
  <c r="BH296"/>
  <c r="BG296"/>
  <c r="BF296"/>
  <c r="T296"/>
  <c r="R296"/>
  <c r="P296"/>
  <c r="BI291"/>
  <c r="BH291"/>
  <c r="BG291"/>
  <c r="BF291"/>
  <c r="T291"/>
  <c r="R291"/>
  <c r="P291"/>
  <c r="BI288"/>
  <c r="BH288"/>
  <c r="BG288"/>
  <c r="BF288"/>
  <c r="T288"/>
  <c r="R288"/>
  <c r="P288"/>
  <c r="BI286"/>
  <c r="BH286"/>
  <c r="BG286"/>
  <c r="BF286"/>
  <c r="T286"/>
  <c r="R286"/>
  <c r="P286"/>
  <c r="BI281"/>
  <c r="BH281"/>
  <c r="BG281"/>
  <c r="BF281"/>
  <c r="T281"/>
  <c r="R281"/>
  <c r="P281"/>
  <c r="BI278"/>
  <c r="BH278"/>
  <c r="BG278"/>
  <c r="BF278"/>
  <c r="T278"/>
  <c r="R278"/>
  <c r="P278"/>
  <c r="BI276"/>
  <c r="BH276"/>
  <c r="BG276"/>
  <c r="BF276"/>
  <c r="T276"/>
  <c r="R276"/>
  <c r="P276"/>
  <c r="BI271"/>
  <c r="BH271"/>
  <c r="BG271"/>
  <c r="BF271"/>
  <c r="T271"/>
  <c r="R271"/>
  <c r="P271"/>
  <c r="BI269"/>
  <c r="BH269"/>
  <c r="BG269"/>
  <c r="BF269"/>
  <c r="T269"/>
  <c r="R269"/>
  <c r="P269"/>
  <c r="BI264"/>
  <c r="BH264"/>
  <c r="BG264"/>
  <c r="BF264"/>
  <c r="T264"/>
  <c r="R264"/>
  <c r="P264"/>
  <c r="BI262"/>
  <c r="BH262"/>
  <c r="BG262"/>
  <c r="BF262"/>
  <c r="T262"/>
  <c r="R262"/>
  <c r="P262"/>
  <c r="BI257"/>
  <c r="BH257"/>
  <c r="BG257"/>
  <c r="BF257"/>
  <c r="T257"/>
  <c r="R257"/>
  <c r="P257"/>
  <c r="BI252"/>
  <c r="BH252"/>
  <c r="BG252"/>
  <c r="BF252"/>
  <c r="T252"/>
  <c r="R252"/>
  <c r="P252"/>
  <c r="BI247"/>
  <c r="BH247"/>
  <c r="BG247"/>
  <c r="BF247"/>
  <c r="T247"/>
  <c r="R247"/>
  <c r="P247"/>
  <c r="BI243"/>
  <c r="BH243"/>
  <c r="BG243"/>
  <c r="BF243"/>
  <c r="T243"/>
  <c r="R243"/>
  <c r="P243"/>
  <c r="BI239"/>
  <c r="BH239"/>
  <c r="BG239"/>
  <c r="BF239"/>
  <c r="T239"/>
  <c r="R239"/>
  <c r="P239"/>
  <c r="BI225"/>
  <c r="BH225"/>
  <c r="BG225"/>
  <c r="BF225"/>
  <c r="T225"/>
  <c r="R225"/>
  <c r="P225"/>
  <c r="BI222"/>
  <c r="BH222"/>
  <c r="BG222"/>
  <c r="BF222"/>
  <c r="T222"/>
  <c r="R222"/>
  <c r="P222"/>
  <c r="BI216"/>
  <c r="BH216"/>
  <c r="BG216"/>
  <c r="BF216"/>
  <c r="T216"/>
  <c r="R216"/>
  <c r="P216"/>
  <c r="BI213"/>
  <c r="BH213"/>
  <c r="BG213"/>
  <c r="BF213"/>
  <c r="T213"/>
  <c r="R213"/>
  <c r="P213"/>
  <c r="BI206"/>
  <c r="BH206"/>
  <c r="BG206"/>
  <c r="BF206"/>
  <c r="T206"/>
  <c r="R206"/>
  <c r="P206"/>
  <c r="BI204"/>
  <c r="BH204"/>
  <c r="BG204"/>
  <c r="BF204"/>
  <c r="T204"/>
  <c r="R204"/>
  <c r="P204"/>
  <c r="BI200"/>
  <c r="BH200"/>
  <c r="BG200"/>
  <c r="BF200"/>
  <c r="T200"/>
  <c r="R200"/>
  <c r="P200"/>
  <c r="BI198"/>
  <c r="BH198"/>
  <c r="BG198"/>
  <c r="BF198"/>
  <c r="T198"/>
  <c r="R198"/>
  <c r="P198"/>
  <c r="BI193"/>
  <c r="BH193"/>
  <c r="BG193"/>
  <c r="BF193"/>
  <c r="T193"/>
  <c r="R193"/>
  <c r="P193"/>
  <c r="BI191"/>
  <c r="BH191"/>
  <c r="BG191"/>
  <c r="BF191"/>
  <c r="T191"/>
  <c r="R191"/>
  <c r="P191"/>
  <c r="BI187"/>
  <c r="BH187"/>
  <c r="BG187"/>
  <c r="BF187"/>
  <c r="T187"/>
  <c r="R187"/>
  <c r="P187"/>
  <c r="BI183"/>
  <c r="BH183"/>
  <c r="BG183"/>
  <c r="BF183"/>
  <c r="T183"/>
  <c r="R183"/>
  <c r="P183"/>
  <c r="BI180"/>
  <c r="BH180"/>
  <c r="BG180"/>
  <c r="BF180"/>
  <c r="T180"/>
  <c r="R180"/>
  <c r="P180"/>
  <c r="BI173"/>
  <c r="BH173"/>
  <c r="BG173"/>
  <c r="BF173"/>
  <c r="T173"/>
  <c r="R173"/>
  <c r="P173"/>
  <c r="BI170"/>
  <c r="BH170"/>
  <c r="BG170"/>
  <c r="BF170"/>
  <c r="T170"/>
  <c r="R170"/>
  <c r="P170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2"/>
  <c r="BH152"/>
  <c r="BG152"/>
  <c r="BF152"/>
  <c r="T152"/>
  <c r="R152"/>
  <c r="P152"/>
  <c r="BI147"/>
  <c r="BH147"/>
  <c r="BG147"/>
  <c r="BF147"/>
  <c r="T147"/>
  <c r="R147"/>
  <c r="P147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8"/>
  <c r="F128"/>
  <c r="F126"/>
  <c r="E124"/>
  <c r="J94"/>
  <c r="F94"/>
  <c r="F92"/>
  <c r="E90"/>
  <c r="J28"/>
  <c r="E28"/>
  <c r="J95"/>
  <c r="J27"/>
  <c r="J22"/>
  <c r="E22"/>
  <c r="F129"/>
  <c r="J21"/>
  <c r="J16"/>
  <c r="J126"/>
  <c r="E7"/>
  <c r="E118"/>
  <c i="2" r="J41"/>
  <c r="J40"/>
  <c i="1" r="AY98"/>
  <c i="2" r="J39"/>
  <c i="1" r="AX98"/>
  <c i="2" r="BI570"/>
  <c r="BH570"/>
  <c r="BG570"/>
  <c r="BF570"/>
  <c r="T570"/>
  <c r="T569"/>
  <c r="R570"/>
  <c r="R569"/>
  <c r="P570"/>
  <c r="P569"/>
  <c r="BI566"/>
  <c r="BH566"/>
  <c r="BG566"/>
  <c r="BF566"/>
  <c r="T566"/>
  <c r="R566"/>
  <c r="P566"/>
  <c r="BI563"/>
  <c r="BH563"/>
  <c r="BG563"/>
  <c r="BF563"/>
  <c r="T563"/>
  <c r="R563"/>
  <c r="P563"/>
  <c r="BI561"/>
  <c r="BH561"/>
  <c r="BG561"/>
  <c r="BF561"/>
  <c r="T561"/>
  <c r="R561"/>
  <c r="P561"/>
  <c r="BI555"/>
  <c r="BH555"/>
  <c r="BG555"/>
  <c r="BF555"/>
  <c r="T555"/>
  <c r="R555"/>
  <c r="P555"/>
  <c r="BI550"/>
  <c r="BH550"/>
  <c r="BG550"/>
  <c r="BF550"/>
  <c r="T550"/>
  <c r="R550"/>
  <c r="P550"/>
  <c r="BI544"/>
  <c r="BH544"/>
  <c r="BG544"/>
  <c r="BF544"/>
  <c r="T544"/>
  <c r="R544"/>
  <c r="P544"/>
  <c r="BI539"/>
  <c r="BH539"/>
  <c r="BG539"/>
  <c r="BF539"/>
  <c r="T539"/>
  <c r="R539"/>
  <c r="P539"/>
  <c r="BI535"/>
  <c r="BH535"/>
  <c r="BG535"/>
  <c r="BF535"/>
  <c r="T535"/>
  <c r="R535"/>
  <c r="P535"/>
  <c r="BI527"/>
  <c r="BH527"/>
  <c r="BG527"/>
  <c r="BF527"/>
  <c r="T527"/>
  <c r="R527"/>
  <c r="P527"/>
  <c r="BI523"/>
  <c r="BH523"/>
  <c r="BG523"/>
  <c r="BF523"/>
  <c r="T523"/>
  <c r="R523"/>
  <c r="P523"/>
  <c r="BI520"/>
  <c r="BH520"/>
  <c r="BG520"/>
  <c r="BF520"/>
  <c r="T520"/>
  <c r="R520"/>
  <c r="P520"/>
  <c r="BI518"/>
  <c r="BH518"/>
  <c r="BG518"/>
  <c r="BF518"/>
  <c r="T518"/>
  <c r="R518"/>
  <c r="P518"/>
  <c r="BI515"/>
  <c r="BH515"/>
  <c r="BG515"/>
  <c r="BF515"/>
  <c r="T515"/>
  <c r="R515"/>
  <c r="P515"/>
  <c r="BI513"/>
  <c r="BH513"/>
  <c r="BG513"/>
  <c r="BF513"/>
  <c r="T513"/>
  <c r="R513"/>
  <c r="P513"/>
  <c r="BI509"/>
  <c r="BH509"/>
  <c r="BG509"/>
  <c r="BF509"/>
  <c r="T509"/>
  <c r="R509"/>
  <c r="P509"/>
  <c r="BI505"/>
  <c r="BH505"/>
  <c r="BG505"/>
  <c r="BF505"/>
  <c r="T505"/>
  <c r="R505"/>
  <c r="P505"/>
  <c r="BI501"/>
  <c r="BH501"/>
  <c r="BG501"/>
  <c r="BF501"/>
  <c r="T501"/>
  <c r="R501"/>
  <c r="P501"/>
  <c r="BI496"/>
  <c r="BH496"/>
  <c r="BG496"/>
  <c r="BF496"/>
  <c r="T496"/>
  <c r="R496"/>
  <c r="P496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4"/>
  <c r="BH484"/>
  <c r="BG484"/>
  <c r="BF484"/>
  <c r="T484"/>
  <c r="R484"/>
  <c r="P484"/>
  <c r="BI482"/>
  <c r="BH482"/>
  <c r="BG482"/>
  <c r="BF482"/>
  <c r="T482"/>
  <c r="R482"/>
  <c r="P482"/>
  <c r="BI478"/>
  <c r="BH478"/>
  <c r="BG478"/>
  <c r="BF478"/>
  <c r="T478"/>
  <c r="R478"/>
  <c r="P478"/>
  <c r="BI474"/>
  <c r="BH474"/>
  <c r="BG474"/>
  <c r="BF474"/>
  <c r="T474"/>
  <c r="R474"/>
  <c r="P474"/>
  <c r="BI472"/>
  <c r="BH472"/>
  <c r="BG472"/>
  <c r="BF472"/>
  <c r="T472"/>
  <c r="R472"/>
  <c r="P472"/>
  <c r="BI470"/>
  <c r="BH470"/>
  <c r="BG470"/>
  <c r="BF470"/>
  <c r="T470"/>
  <c r="R470"/>
  <c r="P470"/>
  <c r="BI468"/>
  <c r="BH468"/>
  <c r="BG468"/>
  <c r="BF468"/>
  <c r="T468"/>
  <c r="R468"/>
  <c r="P468"/>
  <c r="BI464"/>
  <c r="BH464"/>
  <c r="BG464"/>
  <c r="BF464"/>
  <c r="T464"/>
  <c r="R464"/>
  <c r="P464"/>
  <c r="BI462"/>
  <c r="BH462"/>
  <c r="BG462"/>
  <c r="BF462"/>
  <c r="T462"/>
  <c r="R462"/>
  <c r="P462"/>
  <c r="BI458"/>
  <c r="BH458"/>
  <c r="BG458"/>
  <c r="BF458"/>
  <c r="T458"/>
  <c r="R458"/>
  <c r="P458"/>
  <c r="BI456"/>
  <c r="BH456"/>
  <c r="BG456"/>
  <c r="BF456"/>
  <c r="T456"/>
  <c r="R456"/>
  <c r="P456"/>
  <c r="BI454"/>
  <c r="BH454"/>
  <c r="BG454"/>
  <c r="BF454"/>
  <c r="T454"/>
  <c r="R454"/>
  <c r="P454"/>
  <c r="BI452"/>
  <c r="BH452"/>
  <c r="BG452"/>
  <c r="BF452"/>
  <c r="T452"/>
  <c r="R452"/>
  <c r="P452"/>
  <c r="BI448"/>
  <c r="BH448"/>
  <c r="BG448"/>
  <c r="BF448"/>
  <c r="T448"/>
  <c r="R448"/>
  <c r="P448"/>
  <c r="BI445"/>
  <c r="BH445"/>
  <c r="BG445"/>
  <c r="BF445"/>
  <c r="T445"/>
  <c r="R445"/>
  <c r="P445"/>
  <c r="BI440"/>
  <c r="BH440"/>
  <c r="BG440"/>
  <c r="BF440"/>
  <c r="T440"/>
  <c r="R440"/>
  <c r="P440"/>
  <c r="BI437"/>
  <c r="BH437"/>
  <c r="BG437"/>
  <c r="BF437"/>
  <c r="T437"/>
  <c r="R437"/>
  <c r="P437"/>
  <c r="BI434"/>
  <c r="BH434"/>
  <c r="BG434"/>
  <c r="BF434"/>
  <c r="T434"/>
  <c r="R434"/>
  <c r="P434"/>
  <c r="BI432"/>
  <c r="BH432"/>
  <c r="BG432"/>
  <c r="BF432"/>
  <c r="T432"/>
  <c r="R432"/>
  <c r="P432"/>
  <c r="BI428"/>
  <c r="BH428"/>
  <c r="BG428"/>
  <c r="BF428"/>
  <c r="T428"/>
  <c r="R428"/>
  <c r="P428"/>
  <c r="BI424"/>
  <c r="BH424"/>
  <c r="BG424"/>
  <c r="BF424"/>
  <c r="T424"/>
  <c r="R424"/>
  <c r="P424"/>
  <c r="BI421"/>
  <c r="BH421"/>
  <c r="BG421"/>
  <c r="BF421"/>
  <c r="T421"/>
  <c r="R421"/>
  <c r="P421"/>
  <c r="BI417"/>
  <c r="BH417"/>
  <c r="BG417"/>
  <c r="BF417"/>
  <c r="T417"/>
  <c r="R417"/>
  <c r="P417"/>
  <c r="BI411"/>
  <c r="BH411"/>
  <c r="BG411"/>
  <c r="BF411"/>
  <c r="T411"/>
  <c r="R411"/>
  <c r="P411"/>
  <c r="BI409"/>
  <c r="BH409"/>
  <c r="BG409"/>
  <c r="BF409"/>
  <c r="T409"/>
  <c r="R409"/>
  <c r="P409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3"/>
  <c r="BH393"/>
  <c r="BG393"/>
  <c r="BF393"/>
  <c r="T393"/>
  <c r="R393"/>
  <c r="P393"/>
  <c r="BI391"/>
  <c r="BH391"/>
  <c r="BG391"/>
  <c r="BF391"/>
  <c r="T391"/>
  <c r="R391"/>
  <c r="P391"/>
  <c r="BI389"/>
  <c r="BH389"/>
  <c r="BG389"/>
  <c r="BF389"/>
  <c r="T389"/>
  <c r="R389"/>
  <c r="P389"/>
  <c r="BI387"/>
  <c r="BH387"/>
  <c r="BG387"/>
  <c r="BF387"/>
  <c r="T387"/>
  <c r="R387"/>
  <c r="P387"/>
  <c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76"/>
  <c r="BH376"/>
  <c r="BG376"/>
  <c r="BF376"/>
  <c r="T376"/>
  <c r="R376"/>
  <c r="P376"/>
  <c r="BI367"/>
  <c r="BH367"/>
  <c r="BG367"/>
  <c r="BF367"/>
  <c r="T367"/>
  <c r="R367"/>
  <c r="P367"/>
  <c r="BI365"/>
  <c r="BH365"/>
  <c r="BG365"/>
  <c r="BF365"/>
  <c r="T365"/>
  <c r="R365"/>
  <c r="P365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49"/>
  <c r="BH349"/>
  <c r="BG349"/>
  <c r="BF349"/>
  <c r="T349"/>
  <c r="R349"/>
  <c r="P349"/>
  <c r="BI341"/>
  <c r="BH341"/>
  <c r="BG341"/>
  <c r="BF341"/>
  <c r="T341"/>
  <c r="R341"/>
  <c r="P341"/>
  <c r="BI335"/>
  <c r="BH335"/>
  <c r="BG335"/>
  <c r="BF335"/>
  <c r="T335"/>
  <c r="R335"/>
  <c r="P335"/>
  <c r="BI330"/>
  <c r="BH330"/>
  <c r="BG330"/>
  <c r="BF330"/>
  <c r="T330"/>
  <c r="T329"/>
  <c r="R330"/>
  <c r="R329"/>
  <c r="P330"/>
  <c r="P329"/>
  <c r="BI326"/>
  <c r="BH326"/>
  <c r="BG326"/>
  <c r="BF326"/>
  <c r="T326"/>
  <c r="R326"/>
  <c r="P326"/>
  <c r="BI321"/>
  <c r="BH321"/>
  <c r="BG321"/>
  <c r="BF321"/>
  <c r="T321"/>
  <c r="R321"/>
  <c r="P321"/>
  <c r="BI319"/>
  <c r="BH319"/>
  <c r="BG319"/>
  <c r="BF319"/>
  <c r="T319"/>
  <c r="R319"/>
  <c r="P319"/>
  <c r="BI316"/>
  <c r="BH316"/>
  <c r="BG316"/>
  <c r="BF316"/>
  <c r="T316"/>
  <c r="R316"/>
  <c r="P316"/>
  <c r="BI310"/>
  <c r="BH310"/>
  <c r="BG310"/>
  <c r="BF310"/>
  <c r="T310"/>
  <c r="R310"/>
  <c r="P310"/>
  <c r="BI298"/>
  <c r="BH298"/>
  <c r="BG298"/>
  <c r="BF298"/>
  <c r="T298"/>
  <c r="R298"/>
  <c r="P298"/>
  <c r="BI281"/>
  <c r="BH281"/>
  <c r="BG281"/>
  <c r="BF281"/>
  <c r="T281"/>
  <c r="R281"/>
  <c r="P281"/>
  <c r="BI273"/>
  <c r="BH273"/>
  <c r="BG273"/>
  <c r="BF273"/>
  <c r="T273"/>
  <c r="R273"/>
  <c r="P273"/>
  <c r="BI266"/>
  <c r="BH266"/>
  <c r="BG266"/>
  <c r="BF266"/>
  <c r="T266"/>
  <c r="R266"/>
  <c r="P266"/>
  <c r="BI256"/>
  <c r="BH256"/>
  <c r="BG256"/>
  <c r="BF256"/>
  <c r="T256"/>
  <c r="R256"/>
  <c r="P256"/>
  <c r="BI253"/>
  <c r="BH253"/>
  <c r="BG253"/>
  <c r="BF253"/>
  <c r="T253"/>
  <c r="R253"/>
  <c r="P253"/>
  <c r="BI250"/>
  <c r="BH250"/>
  <c r="BG250"/>
  <c r="BF250"/>
  <c r="T250"/>
  <c r="R250"/>
  <c r="P250"/>
  <c r="BI248"/>
  <c r="BH248"/>
  <c r="BG248"/>
  <c r="BF248"/>
  <c r="T248"/>
  <c r="R248"/>
  <c r="P248"/>
  <c r="BI241"/>
  <c r="BH241"/>
  <c r="BG241"/>
  <c r="BF241"/>
  <c r="T241"/>
  <c r="R241"/>
  <c r="P241"/>
  <c r="BI239"/>
  <c r="BH239"/>
  <c r="BG239"/>
  <c r="BF239"/>
  <c r="T239"/>
  <c r="R239"/>
  <c r="P239"/>
  <c r="BI235"/>
  <c r="BH235"/>
  <c r="BG235"/>
  <c r="BF235"/>
  <c r="T235"/>
  <c r="R235"/>
  <c r="P235"/>
  <c r="BI231"/>
  <c r="BH231"/>
  <c r="BG231"/>
  <c r="BF231"/>
  <c r="T231"/>
  <c r="R231"/>
  <c r="P231"/>
  <c r="BI228"/>
  <c r="BH228"/>
  <c r="BG228"/>
  <c r="BF228"/>
  <c r="T228"/>
  <c r="R228"/>
  <c r="P228"/>
  <c r="BI212"/>
  <c r="BH212"/>
  <c r="BG212"/>
  <c r="BF212"/>
  <c r="T212"/>
  <c r="R212"/>
  <c r="P212"/>
  <c r="BI207"/>
  <c r="BH207"/>
  <c r="BG207"/>
  <c r="BF207"/>
  <c r="T207"/>
  <c r="R207"/>
  <c r="P207"/>
  <c r="BI205"/>
  <c r="BH205"/>
  <c r="BG205"/>
  <c r="BF205"/>
  <c r="T205"/>
  <c r="R205"/>
  <c r="P205"/>
  <c r="BI201"/>
  <c r="BH201"/>
  <c r="BG201"/>
  <c r="BF201"/>
  <c r="T201"/>
  <c r="R201"/>
  <c r="P201"/>
  <c r="BI197"/>
  <c r="BH197"/>
  <c r="BG197"/>
  <c r="BF197"/>
  <c r="T197"/>
  <c r="R197"/>
  <c r="P197"/>
  <c r="BI194"/>
  <c r="BH194"/>
  <c r="BG194"/>
  <c r="BF194"/>
  <c r="T194"/>
  <c r="R194"/>
  <c r="P194"/>
  <c r="BI190"/>
  <c r="BH190"/>
  <c r="BG190"/>
  <c r="BF190"/>
  <c r="T190"/>
  <c r="R190"/>
  <c r="P190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8"/>
  <c r="BH178"/>
  <c r="BG178"/>
  <c r="BF178"/>
  <c r="T178"/>
  <c r="R178"/>
  <c r="P178"/>
  <c r="BI174"/>
  <c r="BH174"/>
  <c r="BG174"/>
  <c r="BF174"/>
  <c r="T174"/>
  <c r="R174"/>
  <c r="P174"/>
  <c r="BI169"/>
  <c r="BH169"/>
  <c r="BG169"/>
  <c r="BF169"/>
  <c r="T169"/>
  <c r="R169"/>
  <c r="P169"/>
  <c r="BI162"/>
  <c r="BH162"/>
  <c r="BG162"/>
  <c r="BF162"/>
  <c r="T162"/>
  <c r="R162"/>
  <c r="P162"/>
  <c r="BI155"/>
  <c r="BH155"/>
  <c r="BG155"/>
  <c r="BF155"/>
  <c r="T155"/>
  <c r="R155"/>
  <c r="P155"/>
  <c r="BI146"/>
  <c r="BH146"/>
  <c r="BG146"/>
  <c r="BF146"/>
  <c r="T146"/>
  <c r="R146"/>
  <c r="P146"/>
  <c r="BI144"/>
  <c r="BH144"/>
  <c r="BG144"/>
  <c r="BF144"/>
  <c r="T144"/>
  <c r="R144"/>
  <c r="P144"/>
  <c r="BI137"/>
  <c r="BH137"/>
  <c r="BG137"/>
  <c r="BF137"/>
  <c r="T137"/>
  <c r="R137"/>
  <c r="P137"/>
  <c r="BI135"/>
  <c r="BH135"/>
  <c r="BG135"/>
  <c r="BF135"/>
  <c r="T135"/>
  <c r="R135"/>
  <c r="P135"/>
  <c r="J128"/>
  <c r="F128"/>
  <c r="F126"/>
  <c r="E124"/>
  <c r="J94"/>
  <c r="F94"/>
  <c r="F92"/>
  <c r="E90"/>
  <c r="J28"/>
  <c r="E28"/>
  <c r="J129"/>
  <c r="J27"/>
  <c r="J22"/>
  <c r="E22"/>
  <c r="F95"/>
  <c r="J21"/>
  <c r="J16"/>
  <c r="J126"/>
  <c r="E7"/>
  <c r="E84"/>
  <c i="1" r="L90"/>
  <c r="AM90"/>
  <c r="AM89"/>
  <c r="L89"/>
  <c r="AM87"/>
  <c r="L87"/>
  <c r="L85"/>
  <c r="L84"/>
  <c i="2" r="J550"/>
  <c r="J544"/>
  <c r="J520"/>
  <c r="BK501"/>
  <c r="BK490"/>
  <c r="BK472"/>
  <c r="J456"/>
  <c r="BK452"/>
  <c r="BK417"/>
  <c r="BK400"/>
  <c r="J389"/>
  <c r="J378"/>
  <c r="J359"/>
  <c r="BK349"/>
  <c r="BK330"/>
  <c r="BK316"/>
  <c r="BK273"/>
  <c r="BK239"/>
  <c r="J197"/>
  <c r="J188"/>
  <c r="J174"/>
  <c r="J146"/>
  <c i="1" r="AS132"/>
  <c r="AS126"/>
  <c r="AS104"/>
  <c i="2" r="BK563"/>
  <c r="J555"/>
  <c r="BK539"/>
  <c r="J523"/>
  <c r="J496"/>
  <c r="J478"/>
  <c r="J470"/>
  <c r="BK458"/>
  <c r="BK440"/>
  <c r="BK434"/>
  <c r="J421"/>
  <c r="BK393"/>
  <c r="BK355"/>
  <c r="J326"/>
  <c r="BK250"/>
  <c r="J241"/>
  <c r="J212"/>
  <c r="BK201"/>
  <c r="BK194"/>
  <c r="BK146"/>
  <c i="1" r="AS134"/>
  <c i="2" r="BK527"/>
  <c r="BK523"/>
  <c r="BK515"/>
  <c r="J509"/>
  <c r="J484"/>
  <c r="J464"/>
  <c r="BK445"/>
  <c r="J411"/>
  <c r="BK387"/>
  <c r="BK378"/>
  <c r="BK365"/>
  <c r="BK357"/>
  <c r="J321"/>
  <c r="BK253"/>
  <c r="BK241"/>
  <c r="J207"/>
  <c r="J178"/>
  <c r="BK135"/>
  <c r="J501"/>
  <c r="BK486"/>
  <c r="BK464"/>
  <c r="BK437"/>
  <c r="BK421"/>
  <c r="BK402"/>
  <c r="J393"/>
  <c r="J357"/>
  <c r="BK319"/>
  <c r="J256"/>
  <c r="J235"/>
  <c r="J185"/>
  <c r="BK174"/>
  <c r="J137"/>
  <c i="3" r="BK424"/>
  <c r="J420"/>
  <c r="BK404"/>
  <c r="BK385"/>
  <c r="J375"/>
  <c r="BK420"/>
  <c r="BK409"/>
  <c r="BK364"/>
  <c r="BK350"/>
  <c r="BK341"/>
  <c r="J321"/>
  <c r="J312"/>
  <c r="J296"/>
  <c r="J286"/>
  <c r="J271"/>
  <c r="J262"/>
  <c r="J247"/>
  <c r="J225"/>
  <c r="BK206"/>
  <c r="BK198"/>
  <c r="J187"/>
  <c r="J170"/>
  <c r="BK152"/>
  <c r="J417"/>
  <c r="J390"/>
  <c r="J377"/>
  <c r="BK366"/>
  <c r="J352"/>
  <c r="J344"/>
  <c r="J331"/>
  <c r="BK310"/>
  <c r="BK296"/>
  <c r="BK271"/>
  <c r="J243"/>
  <c r="BK204"/>
  <c r="BK191"/>
  <c r="J180"/>
  <c r="BK157"/>
  <c r="J137"/>
  <c r="J358"/>
  <c r="BK333"/>
  <c r="J319"/>
  <c r="J308"/>
  <c r="BK286"/>
  <c r="BK276"/>
  <c r="BK262"/>
  <c r="BK243"/>
  <c r="J213"/>
  <c r="J162"/>
  <c r="J157"/>
  <c r="BK137"/>
  <c i="4" r="J456"/>
  <c r="J438"/>
  <c r="J418"/>
  <c r="BK396"/>
  <c r="BK379"/>
  <c r="BK365"/>
  <c r="J338"/>
  <c r="J318"/>
  <c r="J274"/>
  <c r="J236"/>
  <c r="J182"/>
  <c r="J486"/>
  <c r="J477"/>
  <c r="J451"/>
  <c r="J432"/>
  <c r="J382"/>
  <c r="J371"/>
  <c r="J345"/>
  <c r="J325"/>
  <c r="J289"/>
  <c r="BK269"/>
  <c r="BK251"/>
  <c r="J223"/>
  <c r="J169"/>
  <c r="J137"/>
  <c r="J466"/>
  <c r="J442"/>
  <c r="J424"/>
  <c r="J412"/>
  <c r="J404"/>
  <c r="BK398"/>
  <c r="J394"/>
  <c r="J379"/>
  <c r="J365"/>
  <c r="J357"/>
  <c r="BK345"/>
  <c r="J341"/>
  <c r="BK338"/>
  <c r="J334"/>
  <c r="BK332"/>
  <c r="J327"/>
  <c r="BK318"/>
  <c r="BK316"/>
  <c r="J299"/>
  <c r="J297"/>
  <c r="J295"/>
  <c r="BK289"/>
  <c r="J265"/>
  <c r="BK223"/>
  <c r="J213"/>
  <c r="BK177"/>
  <c r="BK167"/>
  <c r="BK156"/>
  <c r="J135"/>
  <c r="J482"/>
  <c r="BK477"/>
  <c r="BK451"/>
  <c r="BK446"/>
  <c r="J430"/>
  <c r="J422"/>
  <c r="BK410"/>
  <c r="J406"/>
  <c r="BK404"/>
  <c r="J400"/>
  <c r="J398"/>
  <c r="BK394"/>
  <c r="BK387"/>
  <c r="BK382"/>
  <c r="J368"/>
  <c r="BK363"/>
  <c r="J359"/>
  <c r="BK320"/>
  <c r="J314"/>
  <c r="BK303"/>
  <c r="J293"/>
  <c r="BK262"/>
  <c r="J233"/>
  <c r="J220"/>
  <c r="BK204"/>
  <c r="BK197"/>
  <c r="J177"/>
  <c r="J167"/>
  <c r="BK149"/>
  <c r="BK139"/>
  <c i="5" r="BK520"/>
  <c r="BK506"/>
  <c r="J483"/>
  <c r="BK473"/>
  <c r="BK469"/>
  <c r="BK449"/>
  <c r="J420"/>
  <c r="J404"/>
  <c r="J387"/>
  <c r="BK383"/>
  <c r="J373"/>
  <c r="BK366"/>
  <c r="BK359"/>
  <c r="BK335"/>
  <c r="J317"/>
  <c r="J269"/>
  <c r="BK245"/>
  <c r="BK234"/>
  <c r="BK224"/>
  <c r="BK217"/>
  <c r="BK182"/>
  <c r="BK165"/>
  <c r="BK139"/>
  <c r="J520"/>
  <c r="J515"/>
  <c r="BK502"/>
  <c r="BK495"/>
  <c r="J491"/>
  <c r="BK465"/>
  <c r="BK461"/>
  <c r="J456"/>
  <c r="BK447"/>
  <c r="BK436"/>
  <c r="BK432"/>
  <c r="J424"/>
  <c r="J422"/>
  <c r="BK420"/>
  <c r="BK415"/>
  <c r="J413"/>
  <c r="J411"/>
  <c r="J383"/>
  <c r="J356"/>
  <c r="BK354"/>
  <c r="BK330"/>
  <c r="J296"/>
  <c r="J263"/>
  <c r="BK243"/>
  <c r="BK213"/>
  <c r="J189"/>
  <c r="J165"/>
  <c r="J528"/>
  <c r="J510"/>
  <c r="J502"/>
  <c r="J487"/>
  <c r="BK477"/>
  <c r="J473"/>
  <c r="J469"/>
  <c r="BK451"/>
  <c r="J432"/>
  <c r="J415"/>
  <c r="J409"/>
  <c r="BK387"/>
  <c r="BK378"/>
  <c r="J364"/>
  <c r="BK326"/>
  <c r="BK310"/>
  <c r="BK248"/>
  <c r="BK232"/>
  <c r="J213"/>
  <c r="J206"/>
  <c r="J170"/>
  <c r="J150"/>
  <c r="BK135"/>
  <c r="BK535"/>
  <c r="J535"/>
  <c r="BK531"/>
  <c r="J531"/>
  <c r="BK528"/>
  <c r="J526"/>
  <c r="BK515"/>
  <c r="J495"/>
  <c r="BK491"/>
  <c r="BK479"/>
  <c r="J477"/>
  <c r="J467"/>
  <c r="J461"/>
  <c r="BK456"/>
  <c r="J449"/>
  <c r="J426"/>
  <c r="BK422"/>
  <c r="BK404"/>
  <c r="J395"/>
  <c r="J378"/>
  <c r="BK371"/>
  <c r="BK356"/>
  <c r="J349"/>
  <c r="J335"/>
  <c r="J326"/>
  <c r="J310"/>
  <c r="J277"/>
  <c r="BK263"/>
  <c r="BK226"/>
  <c r="J217"/>
  <c r="BK192"/>
  <c r="J175"/>
  <c r="BK159"/>
  <c r="BK150"/>
  <c r="J139"/>
  <c i="6" r="J347"/>
  <c r="BK309"/>
  <c r="BK350"/>
  <c r="J339"/>
  <c r="J329"/>
  <c r="J300"/>
  <c r="J283"/>
  <c r="BK260"/>
  <c r="J242"/>
  <c r="BK233"/>
  <c r="BK200"/>
  <c r="BK179"/>
  <c r="BK159"/>
  <c r="BK139"/>
  <c r="BK325"/>
  <c r="BK318"/>
  <c r="BK277"/>
  <c r="J271"/>
  <c r="BK251"/>
  <c r="J240"/>
  <c r="BK222"/>
  <c r="BK170"/>
  <c r="J159"/>
  <c r="J354"/>
  <c r="J345"/>
  <c r="BK320"/>
  <c r="J302"/>
  <c r="BK298"/>
  <c r="BK283"/>
  <c r="J260"/>
  <c r="BK237"/>
  <c r="J196"/>
  <c r="J181"/>
  <c r="J170"/>
  <c r="BK150"/>
  <c r="J139"/>
  <c i="7" r="BK470"/>
  <c r="BK431"/>
  <c r="J414"/>
  <c r="BK394"/>
  <c r="BK382"/>
  <c r="BK353"/>
  <c r="J347"/>
  <c r="BK316"/>
  <c r="BK293"/>
  <c r="BK281"/>
  <c r="BK265"/>
  <c r="J251"/>
  <c r="BK216"/>
  <c r="BK178"/>
  <c r="J172"/>
  <c r="J162"/>
  <c r="BK137"/>
  <c r="J472"/>
  <c r="BK459"/>
  <c r="J445"/>
  <c r="J439"/>
  <c r="BK420"/>
  <c r="BK404"/>
  <c r="J398"/>
  <c r="BK375"/>
  <c r="J356"/>
  <c r="BK335"/>
  <c r="J320"/>
  <c r="J297"/>
  <c r="J265"/>
  <c r="BK220"/>
  <c r="J203"/>
  <c r="J182"/>
  <c r="BK162"/>
  <c r="BK445"/>
  <c r="J426"/>
  <c r="BK414"/>
  <c r="BK398"/>
  <c r="BK388"/>
  <c r="BK378"/>
  <c r="J353"/>
  <c r="J339"/>
  <c r="J316"/>
  <c r="J299"/>
  <c r="BK295"/>
  <c r="J269"/>
  <c r="J214"/>
  <c r="J479"/>
  <c r="BK472"/>
  <c r="J453"/>
  <c r="J435"/>
  <c r="J424"/>
  <c r="J412"/>
  <c r="BK386"/>
  <c r="J375"/>
  <c r="BK362"/>
  <c r="BK339"/>
  <c r="BK322"/>
  <c r="J293"/>
  <c r="J255"/>
  <c r="BK207"/>
  <c r="J169"/>
  <c r="J150"/>
  <c i="8" r="J387"/>
  <c r="BK360"/>
  <c r="J344"/>
  <c r="J336"/>
  <c r="J318"/>
  <c r="BK295"/>
  <c r="BK276"/>
  <c r="J261"/>
  <c r="BK227"/>
  <c r="BK198"/>
  <c r="BK156"/>
  <c r="J139"/>
  <c r="J390"/>
  <c r="J374"/>
  <c r="BK350"/>
  <c r="BK336"/>
  <c r="BK324"/>
  <c r="BK318"/>
  <c r="J299"/>
  <c r="BK283"/>
  <c r="BK263"/>
  <c r="BK243"/>
  <c r="BK181"/>
  <c r="BK160"/>
  <c r="BK379"/>
  <c r="J330"/>
  <c r="J306"/>
  <c r="J285"/>
  <c r="BK261"/>
  <c r="BK234"/>
  <c r="J223"/>
  <c r="BK189"/>
  <c r="J165"/>
  <c r="J137"/>
  <c r="J368"/>
  <c r="BK354"/>
  <c r="J338"/>
  <c r="BK311"/>
  <c r="BK299"/>
  <c r="J259"/>
  <c r="J234"/>
  <c r="J198"/>
  <c r="BK169"/>
  <c r="J156"/>
  <c i="9" r="J381"/>
  <c r="BK349"/>
  <c r="BK325"/>
  <c r="J317"/>
  <c r="J308"/>
  <c r="BK280"/>
  <c r="BK265"/>
  <c r="BK225"/>
  <c r="BK190"/>
  <c r="J162"/>
  <c r="J134"/>
  <c r="BK392"/>
  <c r="J387"/>
  <c r="BK367"/>
  <c r="J349"/>
  <c r="BK331"/>
  <c r="BK300"/>
  <c r="BK292"/>
  <c r="J280"/>
  <c r="BK247"/>
  <c r="J225"/>
  <c r="BK167"/>
  <c r="J158"/>
  <c r="BK363"/>
  <c r="J351"/>
  <c r="BK339"/>
  <c r="J311"/>
  <c r="BK294"/>
  <c r="J267"/>
  <c r="J247"/>
  <c r="J229"/>
  <c r="J196"/>
  <c r="BK184"/>
  <c r="J146"/>
  <c r="BK381"/>
  <c r="J355"/>
  <c r="J345"/>
  <c r="BK333"/>
  <c r="J315"/>
  <c r="J284"/>
  <c r="J242"/>
  <c r="J199"/>
  <c r="J167"/>
  <c r="J136"/>
  <c i="10" r="J494"/>
  <c r="BK488"/>
  <c r="BK470"/>
  <c r="BK460"/>
  <c r="J446"/>
  <c r="BK430"/>
  <c r="BK415"/>
  <c r="J396"/>
  <c r="J377"/>
  <c r="BK361"/>
  <c r="BK339"/>
  <c r="J328"/>
  <c r="J281"/>
  <c r="J224"/>
  <c r="J168"/>
  <c r="BK147"/>
  <c r="BK135"/>
  <c r="BK530"/>
  <c r="J527"/>
  <c r="J500"/>
  <c r="J480"/>
  <c r="J468"/>
  <c r="BK438"/>
  <c r="BK413"/>
  <c r="BK398"/>
  <c r="J384"/>
  <c r="J354"/>
  <c r="J332"/>
  <c r="BK251"/>
  <c r="J243"/>
  <c r="J221"/>
  <c r="J186"/>
  <c r="J170"/>
  <c r="BK156"/>
  <c r="BK514"/>
  <c r="BK480"/>
  <c r="BK462"/>
  <c r="J451"/>
  <c r="J424"/>
  <c r="BK377"/>
  <c r="J349"/>
  <c r="J318"/>
  <c r="BK262"/>
  <c r="BK227"/>
  <c r="J196"/>
  <c r="BK165"/>
  <c r="J525"/>
  <c r="BK494"/>
  <c r="J488"/>
  <c r="J470"/>
  <c r="BK454"/>
  <c r="J440"/>
  <c r="J413"/>
  <c r="J375"/>
  <c r="J344"/>
  <c r="BK332"/>
  <c r="J311"/>
  <c r="BK281"/>
  <c r="BK243"/>
  <c r="J227"/>
  <c r="J213"/>
  <c r="BK186"/>
  <c r="J152"/>
  <c i="11" r="J377"/>
  <c r="J374"/>
  <c r="BK366"/>
  <c r="J356"/>
  <c r="J345"/>
  <c r="BK337"/>
  <c r="BK335"/>
  <c r="BK206"/>
  <c r="J183"/>
  <c r="BK163"/>
  <c r="BK352"/>
  <c r="J331"/>
  <c r="J322"/>
  <c r="J275"/>
  <c r="J214"/>
  <c i="12" r="BK340"/>
  <c r="BK329"/>
  <c r="J311"/>
  <c r="J301"/>
  <c r="J274"/>
  <c r="J259"/>
  <c r="J207"/>
  <c r="J169"/>
  <c r="BK149"/>
  <c r="J340"/>
  <c r="J317"/>
  <c r="J276"/>
  <c r="J239"/>
  <c r="BK180"/>
  <c r="J149"/>
  <c r="BK344"/>
  <c r="J337"/>
  <c r="BK306"/>
  <c r="J299"/>
  <c r="J255"/>
  <c r="J236"/>
  <c r="BK207"/>
  <c r="J183"/>
  <c r="J165"/>
  <c r="J138"/>
  <c r="J329"/>
  <c r="J315"/>
  <c r="BK299"/>
  <c r="J282"/>
  <c r="BK274"/>
  <c r="J264"/>
  <c r="J250"/>
  <c r="BK236"/>
  <c r="J178"/>
  <c r="J161"/>
  <c i="13" r="J326"/>
  <c r="BK310"/>
  <c r="BK287"/>
  <c r="BK239"/>
  <c r="J219"/>
  <c r="J184"/>
  <c r="J147"/>
  <c r="BK315"/>
  <c r="J285"/>
  <c r="BK262"/>
  <c r="J230"/>
  <c r="BK184"/>
  <c r="J167"/>
  <c r="J156"/>
  <c r="J323"/>
  <c r="BK307"/>
  <c r="J294"/>
  <c r="BK285"/>
  <c r="J253"/>
  <c r="J237"/>
  <c r="J176"/>
  <c r="BK142"/>
  <c r="BK330"/>
  <c r="BK303"/>
  <c r="J292"/>
  <c r="BK253"/>
  <c r="BK219"/>
  <c r="J178"/>
  <c r="J159"/>
  <c r="BK135"/>
  <c i="14" r="BK352"/>
  <c r="J342"/>
  <c r="J330"/>
  <c r="BK314"/>
  <c r="BK299"/>
  <c r="J287"/>
  <c r="J262"/>
  <c r="BK187"/>
  <c r="BK175"/>
  <c r="BK162"/>
  <c r="J134"/>
  <c r="BK360"/>
  <c r="BK340"/>
  <c r="BK332"/>
  <c r="J321"/>
  <c r="BK312"/>
  <c r="BK285"/>
  <c r="BK266"/>
  <c r="J248"/>
  <c r="BK239"/>
  <c r="BK205"/>
  <c r="BK184"/>
  <c r="BK152"/>
  <c r="BK136"/>
  <c r="J363"/>
  <c r="BK347"/>
  <c r="BK330"/>
  <c r="J319"/>
  <c r="BK287"/>
  <c r="BK262"/>
  <c r="BK248"/>
  <c r="J228"/>
  <c r="J187"/>
  <c r="J165"/>
  <c r="J138"/>
  <c r="J136"/>
  <c i="15" r="J228"/>
  <c r="J206"/>
  <c r="BK176"/>
  <c r="BK157"/>
  <c r="J137"/>
  <c r="J240"/>
  <c r="J218"/>
  <c r="BK195"/>
  <c r="BK166"/>
  <c r="J140"/>
  <c r="BK240"/>
  <c r="J214"/>
  <c r="J201"/>
  <c r="J172"/>
  <c i="16" r="J164"/>
  <c r="J147"/>
  <c r="BK133"/>
  <c r="BK160"/>
  <c r="J143"/>
  <c r="J184"/>
  <c r="BK166"/>
  <c r="BK156"/>
  <c r="BK175"/>
  <c r="J156"/>
  <c i="17" r="BK181"/>
  <c r="BK166"/>
  <c r="J147"/>
  <c r="BK137"/>
  <c r="J175"/>
  <c r="J162"/>
  <c r="J132"/>
  <c r="J170"/>
  <c r="BK158"/>
  <c r="BK149"/>
  <c r="J143"/>
  <c r="BK132"/>
  <c r="BK168"/>
  <c r="J164"/>
  <c r="J156"/>
  <c r="BK145"/>
  <c i="18" r="J283"/>
  <c r="J263"/>
  <c r="BK247"/>
  <c r="BK237"/>
  <c r="BK225"/>
  <c r="BK214"/>
  <c r="J188"/>
  <c r="BK173"/>
  <c r="BK159"/>
  <c r="J148"/>
  <c r="J133"/>
  <c r="BK273"/>
  <c r="J259"/>
  <c r="J220"/>
  <c r="J195"/>
  <c r="BK185"/>
  <c r="BK148"/>
  <c r="J247"/>
  <c r="BK233"/>
  <c r="BK199"/>
  <c r="J176"/>
  <c r="J159"/>
  <c r="J146"/>
  <c r="BK137"/>
  <c i="19" r="BK190"/>
  <c r="J166"/>
  <c r="BK160"/>
  <c r="J144"/>
  <c r="BK201"/>
  <c r="BK185"/>
  <c r="BK166"/>
  <c r="J160"/>
  <c r="J141"/>
  <c r="BK196"/>
  <c r="BK178"/>
  <c r="J158"/>
  <c r="BK141"/>
  <c i="20" r="BK169"/>
  <c r="BK151"/>
  <c r="BK139"/>
  <c r="J132"/>
  <c r="BK167"/>
  <c r="J160"/>
  <c r="BK156"/>
  <c r="BK143"/>
  <c r="J139"/>
  <c r="J147"/>
  <c r="BK132"/>
  <c r="J164"/>
  <c r="BK154"/>
  <c i="21" r="J211"/>
  <c r="BK194"/>
  <c r="J163"/>
  <c r="BK138"/>
  <c r="J221"/>
  <c r="J204"/>
  <c r="BK152"/>
  <c r="J141"/>
  <c r="BK216"/>
  <c r="J182"/>
  <c r="J159"/>
  <c r="J232"/>
  <c r="BK199"/>
  <c r="J178"/>
  <c r="BK156"/>
  <c r="BK134"/>
  <c i="22" r="BK184"/>
  <c r="BK177"/>
  <c r="BK174"/>
  <c r="BK165"/>
  <c r="J161"/>
  <c r="BK155"/>
  <c r="BK142"/>
  <c r="J137"/>
  <c r="J184"/>
  <c r="J174"/>
  <c r="BK163"/>
  <c r="BK157"/>
  <c r="BK139"/>
  <c i="23" r="J181"/>
  <c r="J166"/>
  <c r="BK154"/>
  <c r="J147"/>
  <c r="BK175"/>
  <c r="BK158"/>
  <c r="BK147"/>
  <c r="BK181"/>
  <c r="BK172"/>
  <c r="J164"/>
  <c r="BK141"/>
  <c r="J177"/>
  <c r="BK166"/>
  <c r="BK149"/>
  <c r="J141"/>
  <c r="J135"/>
  <c i="24" r="J336"/>
  <c r="J328"/>
  <c r="J307"/>
  <c r="J283"/>
  <c r="BK272"/>
  <c r="BK260"/>
  <c r="BK243"/>
  <c r="BK218"/>
  <c r="J182"/>
  <c r="BK150"/>
  <c r="BK395"/>
  <c r="J386"/>
  <c r="BK369"/>
  <c r="J351"/>
  <c r="J342"/>
  <c r="BK328"/>
  <c r="BK305"/>
  <c r="J292"/>
  <c r="J281"/>
  <c r="J243"/>
  <c r="BK180"/>
  <c r="BK152"/>
  <c r="BK135"/>
  <c r="BK347"/>
  <c r="BK336"/>
  <c r="J319"/>
  <c r="BK296"/>
  <c r="BK276"/>
  <c r="BK221"/>
  <c r="J208"/>
  <c r="J190"/>
  <c r="J159"/>
  <c r="BK391"/>
  <c r="J369"/>
  <c r="BK355"/>
  <c r="J332"/>
  <c r="J315"/>
  <c r="J303"/>
  <c r="BK292"/>
  <c r="J263"/>
  <c r="J214"/>
  <c r="J204"/>
  <c r="J180"/>
  <c r="BK159"/>
  <c i="25" r="BK290"/>
  <c r="BK283"/>
  <c r="J269"/>
  <c r="BK261"/>
  <c r="BK254"/>
  <c r="J241"/>
  <c r="BK232"/>
  <c r="BK221"/>
  <c r="J188"/>
  <c r="BK164"/>
  <c r="BK148"/>
  <c r="J325"/>
  <c r="J263"/>
  <c r="J250"/>
  <c r="J232"/>
  <c r="BK205"/>
  <c r="J194"/>
  <c r="BK181"/>
  <c r="BK169"/>
  <c r="BK156"/>
  <c r="J140"/>
  <c r="J134"/>
  <c r="J328"/>
  <c r="J323"/>
  <c r="J312"/>
  <c r="BK301"/>
  <c r="J295"/>
  <c r="BK194"/>
  <c r="J160"/>
  <c r="BK134"/>
  <c i="26" r="J334"/>
  <c r="J326"/>
  <c r="J317"/>
  <c r="J303"/>
  <c r="BK291"/>
  <c r="J276"/>
  <c r="BK259"/>
  <c r="BK248"/>
  <c r="BK188"/>
  <c r="BK139"/>
  <c r="BK365"/>
  <c r="J338"/>
  <c r="BK309"/>
  <c r="BK299"/>
  <c r="J268"/>
  <c r="J257"/>
  <c r="BK228"/>
  <c r="J212"/>
  <c r="BK180"/>
  <c r="J170"/>
  <c r="J152"/>
  <c r="J135"/>
  <c r="BK326"/>
  <c r="BK307"/>
  <c r="J228"/>
  <c r="BK201"/>
  <c r="J191"/>
  <c r="J145"/>
  <c r="BK369"/>
  <c r="J354"/>
  <c r="J309"/>
  <c r="J287"/>
  <c r="J280"/>
  <c r="BK276"/>
  <c r="BK261"/>
  <c r="J248"/>
  <c r="J236"/>
  <c r="BK212"/>
  <c r="J201"/>
  <c r="BK199"/>
  <c r="J188"/>
  <c r="BK170"/>
  <c r="BK163"/>
  <c i="27" r="J129"/>
  <c r="F39"/>
  <c i="1" r="BB131"/>
  <c r="BB130"/>
  <c i="28" r="BK322"/>
  <c r="BK314"/>
  <c r="J305"/>
  <c r="J300"/>
  <c r="BK286"/>
  <c r="BK271"/>
  <c r="BK259"/>
  <c r="J246"/>
  <c r="BK238"/>
  <c r="J234"/>
  <c r="J224"/>
  <c r="J218"/>
  <c r="J214"/>
  <c r="J180"/>
  <c r="J170"/>
  <c r="BK164"/>
  <c r="BK156"/>
  <c r="BK318"/>
  <c r="J314"/>
  <c r="BK309"/>
  <c r="BK300"/>
  <c r="BK296"/>
  <c r="J292"/>
  <c r="BK281"/>
  <c r="J277"/>
  <c r="J271"/>
  <c r="BK267"/>
  <c r="BK263"/>
  <c r="J255"/>
  <c r="BK250"/>
  <c r="BK246"/>
  <c r="J238"/>
  <c r="BK226"/>
  <c r="J200"/>
  <c r="J196"/>
  <c r="J176"/>
  <c r="J172"/>
  <c r="BK162"/>
  <c r="BK158"/>
  <c r="J146"/>
  <c r="BK142"/>
  <c r="BK327"/>
  <c r="BK320"/>
  <c r="J309"/>
  <c r="J298"/>
  <c r="J294"/>
  <c r="J286"/>
  <c r="J281"/>
  <c r="J263"/>
  <c r="J259"/>
  <c r="J250"/>
  <c r="BK242"/>
  <c r="BK234"/>
  <c r="J230"/>
  <c r="J222"/>
  <c r="BK218"/>
  <c r="J212"/>
  <c r="BK206"/>
  <c r="BK194"/>
  <c r="J184"/>
  <c r="BK180"/>
  <c r="BK172"/>
  <c r="J154"/>
  <c r="J148"/>
  <c r="J138"/>
  <c r="BK329"/>
  <c r="J327"/>
  <c r="J320"/>
  <c r="BK302"/>
  <c r="J290"/>
  <c r="BK277"/>
  <c r="J273"/>
  <c r="J267"/>
  <c r="BK255"/>
  <c r="J228"/>
  <c r="BK224"/>
  <c r="BK210"/>
  <c r="BK200"/>
  <c r="J194"/>
  <c r="J190"/>
  <c r="J186"/>
  <c r="BK168"/>
  <c r="J164"/>
  <c r="J156"/>
  <c r="BK152"/>
  <c r="BK148"/>
  <c r="J142"/>
  <c r="BK136"/>
  <c i="29" r="BK329"/>
  <c r="J327"/>
  <c r="J322"/>
  <c r="BK316"/>
  <c r="J305"/>
  <c r="J296"/>
  <c r="BK288"/>
  <c r="BK273"/>
  <c r="BK265"/>
  <c r="BK255"/>
  <c r="J250"/>
  <c r="BK238"/>
  <c r="BK218"/>
  <c r="BK206"/>
  <c r="J202"/>
  <c r="J194"/>
  <c r="J188"/>
  <c r="J164"/>
  <c r="J158"/>
  <c r="BK152"/>
  <c r="BK148"/>
  <c r="BK140"/>
  <c r="J318"/>
  <c r="J314"/>
  <c r="BK296"/>
  <c r="BK284"/>
  <c r="BK275"/>
  <c r="J265"/>
  <c r="BK261"/>
  <c r="J257"/>
  <c r="J246"/>
  <c r="BK228"/>
  <c r="J224"/>
  <c r="J218"/>
  <c r="BK214"/>
  <c r="BK210"/>
  <c r="J206"/>
  <c r="BK196"/>
  <c r="BK186"/>
  <c r="BK178"/>
  <c r="J176"/>
  <c r="BK174"/>
  <c r="J170"/>
  <c r="BK166"/>
  <c r="J150"/>
  <c r="J146"/>
  <c r="J136"/>
  <c r="BK325"/>
  <c r="J309"/>
  <c r="J298"/>
  <c r="BK292"/>
  <c r="J286"/>
  <c r="J275"/>
  <c r="BK271"/>
  <c r="BK263"/>
  <c r="BK253"/>
  <c r="BK244"/>
  <c r="J238"/>
  <c r="BK234"/>
  <c r="J226"/>
  <c r="J220"/>
  <c r="J210"/>
  <c r="BK182"/>
  <c r="J172"/>
  <c r="BK164"/>
  <c r="BK160"/>
  <c r="J152"/>
  <c r="J144"/>
  <c r="BK136"/>
  <c r="BK311"/>
  <c r="BK307"/>
  <c r="J302"/>
  <c r="BK298"/>
  <c r="J288"/>
  <c r="BK281"/>
  <c r="J269"/>
  <c r="J255"/>
  <c r="BK246"/>
  <c r="BK236"/>
  <c r="BK232"/>
  <c r="J228"/>
  <c r="BK216"/>
  <c r="BK202"/>
  <c r="BK190"/>
  <c r="BK184"/>
  <c r="BK176"/>
  <c r="BK158"/>
  <c r="J154"/>
  <c r="J140"/>
  <c i="30" r="BK346"/>
  <c r="J337"/>
  <c r="J328"/>
  <c r="BK316"/>
  <c r="J303"/>
  <c r="BK299"/>
  <c r="BK291"/>
  <c r="BK287"/>
  <c r="BK281"/>
  <c r="J277"/>
  <c r="J272"/>
  <c r="BK266"/>
  <c r="BK262"/>
  <c r="BK252"/>
  <c r="BK244"/>
  <c r="BK237"/>
  <c r="J227"/>
  <c r="BK213"/>
  <c r="J207"/>
  <c r="J195"/>
  <c r="J185"/>
  <c r="J179"/>
  <c r="BK171"/>
  <c r="J161"/>
  <c r="BK151"/>
  <c r="J145"/>
  <c r="BK141"/>
  <c r="J355"/>
  <c r="BK350"/>
  <c r="J344"/>
  <c r="J335"/>
  <c r="J316"/>
  <c r="J314"/>
  <c r="J308"/>
  <c r="J299"/>
  <c r="J291"/>
  <c r="J283"/>
  <c r="J270"/>
  <c r="J266"/>
  <c r="BK256"/>
  <c r="J252"/>
  <c r="BK248"/>
  <c r="BK229"/>
  <c r="BK221"/>
  <c r="J211"/>
  <c r="BK207"/>
  <c r="J201"/>
  <c r="J193"/>
  <c r="BK185"/>
  <c r="J181"/>
  <c r="J173"/>
  <c r="J167"/>
  <c r="BK163"/>
  <c r="BK145"/>
  <c r="J350"/>
  <c r="J346"/>
  <c r="BK339"/>
  <c r="J333"/>
  <c r="J326"/>
  <c r="BK318"/>
  <c r="BK310"/>
  <c r="J305"/>
  <c r="BK301"/>
  <c r="J295"/>
  <c r="J289"/>
  <c r="BK283"/>
  <c r="J279"/>
  <c r="J262"/>
  <c r="BK258"/>
  <c r="J246"/>
  <c r="BK235"/>
  <c r="BK227"/>
  <c r="J223"/>
  <c r="BK219"/>
  <c r="J199"/>
  <c r="BK187"/>
  <c r="J177"/>
  <c r="BK173"/>
  <c r="BK159"/>
  <c r="BK155"/>
  <c r="J151"/>
  <c r="J141"/>
  <c r="BK357"/>
  <c r="BK355"/>
  <c r="BK342"/>
  <c r="J330"/>
  <c r="J324"/>
  <c r="BK320"/>
  <c r="J312"/>
  <c r="BK277"/>
  <c r="BK264"/>
  <c r="J250"/>
  <c r="J244"/>
  <c r="BK239"/>
  <c r="BK225"/>
  <c r="BK217"/>
  <c r="J213"/>
  <c r="BK205"/>
  <c r="BK201"/>
  <c r="J197"/>
  <c r="BK189"/>
  <c r="J171"/>
  <c r="J163"/>
  <c r="J157"/>
  <c r="BK153"/>
  <c r="BK137"/>
  <c i="31" r="BK218"/>
  <c r="BK209"/>
  <c r="BK202"/>
  <c r="J198"/>
  <c r="BK189"/>
  <c r="BK159"/>
  <c r="BK207"/>
  <c r="J202"/>
  <c r="BK193"/>
  <c r="J179"/>
  <c r="J168"/>
  <c r="J154"/>
  <c r="BK149"/>
  <c r="J221"/>
  <c r="BK212"/>
  <c r="BK182"/>
  <c r="J177"/>
  <c r="BK172"/>
  <c r="BK170"/>
  <c r="J165"/>
  <c r="J157"/>
  <c r="BK221"/>
  <c r="J209"/>
  <c r="BK198"/>
  <c r="BK185"/>
  <c r="BK175"/>
  <c r="BK165"/>
  <c r="BK154"/>
  <c r="J146"/>
  <c i="2" r="BK555"/>
  <c r="J539"/>
  <c r="J518"/>
  <c r="BK496"/>
  <c r="J482"/>
  <c r="BK470"/>
  <c r="BK454"/>
  <c r="BK432"/>
  <c r="BK424"/>
  <c r="BK404"/>
  <c r="BK391"/>
  <c r="J387"/>
  <c r="J365"/>
  <c r="J355"/>
  <c r="J341"/>
  <c r="BK321"/>
  <c r="BK310"/>
  <c r="BK266"/>
  <c r="BK212"/>
  <c r="J194"/>
  <c r="BK185"/>
  <c r="BK162"/>
  <c i="1" r="AS136"/>
  <c r="AS130"/>
  <c r="AS109"/>
  <c i="2" r="BK570"/>
  <c r="BK566"/>
  <c r="J563"/>
  <c r="BK550"/>
  <c r="BK535"/>
  <c r="BK520"/>
  <c r="BK492"/>
  <c r="BK484"/>
  <c r="J474"/>
  <c r="BK468"/>
  <c r="BK456"/>
  <c r="J437"/>
  <c r="J428"/>
  <c r="J376"/>
  <c r="J335"/>
  <c r="BK281"/>
  <c r="BK248"/>
  <c r="BK228"/>
  <c r="J205"/>
  <c r="BK197"/>
  <c r="BK169"/>
  <c r="J135"/>
  <c i="1" r="AS101"/>
  <c i="2" r="BK518"/>
  <c r="J505"/>
  <c r="J472"/>
  <c r="BK448"/>
  <c r="J417"/>
  <c r="BK389"/>
  <c r="J382"/>
  <c r="BK376"/>
  <c r="J361"/>
  <c r="J330"/>
  <c r="J316"/>
  <c r="J250"/>
  <c r="J231"/>
  <c r="BK205"/>
  <c r="BK155"/>
  <c r="J513"/>
  <c r="J490"/>
  <c r="BK478"/>
  <c r="J458"/>
  <c r="J434"/>
  <c r="BK411"/>
  <c r="J400"/>
  <c r="J391"/>
  <c r="J349"/>
  <c r="J281"/>
  <c r="J248"/>
  <c r="BK231"/>
  <c r="J181"/>
  <c r="J162"/>
  <c i="1" r="AS114"/>
  <c i="3" r="J409"/>
  <c r="BK396"/>
  <c r="BK377"/>
  <c r="J424"/>
  <c r="BK415"/>
  <c r="BK390"/>
  <c r="BK358"/>
  <c r="J348"/>
  <c r="J336"/>
  <c r="BK319"/>
  <c r="BK308"/>
  <c r="J291"/>
  <c r="J276"/>
  <c r="BK264"/>
  <c r="BK252"/>
  <c r="J216"/>
  <c r="J200"/>
  <c r="BK193"/>
  <c r="BK180"/>
  <c r="BK162"/>
  <c r="J147"/>
  <c r="J404"/>
  <c r="J385"/>
  <c r="BK375"/>
  <c r="J364"/>
  <c r="J350"/>
  <c r="J341"/>
  <c r="J333"/>
  <c r="BK314"/>
  <c r="BK300"/>
  <c r="J278"/>
  <c r="J252"/>
  <c r="BK225"/>
  <c r="BK200"/>
  <c r="BK187"/>
  <c r="BK173"/>
  <c r="BK147"/>
  <c r="J362"/>
  <c r="BK352"/>
  <c r="BK321"/>
  <c r="J310"/>
  <c r="BK291"/>
  <c r="BK278"/>
  <c r="J264"/>
  <c r="BK222"/>
  <c r="J206"/>
  <c r="J183"/>
  <c r="J152"/>
  <c r="BK135"/>
  <c i="4" r="J446"/>
  <c r="J428"/>
  <c r="BK416"/>
  <c r="J390"/>
  <c r="BK371"/>
  <c r="J353"/>
  <c r="BK327"/>
  <c r="J320"/>
  <c r="J303"/>
  <c r="J262"/>
  <c r="J197"/>
  <c r="BK160"/>
  <c r="J149"/>
  <c r="BK479"/>
  <c r="BK460"/>
  <c r="BK430"/>
  <c r="J410"/>
  <c r="BK359"/>
  <c r="BK353"/>
  <c r="J332"/>
  <c r="BK295"/>
  <c r="BK274"/>
  <c r="BK265"/>
  <c r="BK236"/>
  <c r="J211"/>
  <c r="J160"/>
  <c r="BK135"/>
  <c r="BK448"/>
  <c i="6" r="BK316"/>
  <c r="BK287"/>
  <c r="BK273"/>
  <c r="BK256"/>
  <c r="BK208"/>
  <c r="J184"/>
  <c r="J172"/>
  <c r="J150"/>
  <c r="J137"/>
  <c r="BK322"/>
  <c r="BK312"/>
  <c r="BK275"/>
  <c r="J265"/>
  <c r="BK242"/>
  <c r="J200"/>
  <c r="J166"/>
  <c r="J135"/>
  <c r="J350"/>
  <c r="BK334"/>
  <c r="J325"/>
  <c r="J307"/>
  <c r="J275"/>
  <c r="J256"/>
  <c r="J233"/>
  <c r="J187"/>
  <c r="J179"/>
  <c r="BK145"/>
  <c r="BK137"/>
  <c i="7" r="J464"/>
  <c r="BK424"/>
  <c r="J406"/>
  <c r="BK392"/>
  <c r="BK351"/>
  <c r="BK329"/>
  <c r="BK307"/>
  <c r="BK289"/>
  <c r="BK262"/>
  <c r="J236"/>
  <c r="J220"/>
  <c r="J174"/>
  <c r="BK169"/>
  <c r="BK158"/>
  <c r="J135"/>
  <c r="J448"/>
  <c r="J431"/>
  <c r="BK418"/>
  <c r="J402"/>
  <c r="J394"/>
  <c r="J367"/>
  <c r="BK347"/>
  <c r="BK327"/>
  <c r="J307"/>
  <c r="J295"/>
  <c r="BK236"/>
  <c r="J216"/>
  <c r="J200"/>
  <c r="J178"/>
  <c r="BK359"/>
  <c r="BK343"/>
  <c r="BK320"/>
  <c r="J301"/>
  <c r="J274"/>
  <c r="J223"/>
  <c r="BK182"/>
  <c r="BK479"/>
  <c r="J475"/>
  <c r="J459"/>
  <c r="BK443"/>
  <c r="J418"/>
  <c r="BK402"/>
  <c r="J388"/>
  <c r="J378"/>
  <c r="J370"/>
  <c r="BK356"/>
  <c r="J327"/>
  <c r="BK299"/>
  <c r="J262"/>
  <c r="BK214"/>
  <c r="BK172"/>
  <c r="J158"/>
  <c r="J137"/>
  <c i="8" r="J363"/>
  <c r="BK352"/>
  <c r="BK340"/>
  <c r="J328"/>
  <c r="J311"/>
  <c r="J283"/>
  <c r="J274"/>
  <c r="J238"/>
  <c r="BK205"/>
  <c r="J189"/>
  <c r="J152"/>
  <c r="BK137"/>
  <c r="BK394"/>
  <c r="BK390"/>
  <c r="J385"/>
  <c r="BK358"/>
  <c r="J340"/>
  <c r="J334"/>
  <c r="BK322"/>
  <c r="BK303"/>
  <c r="BK291"/>
  <c r="J276"/>
  <c r="BK259"/>
  <c r="BK231"/>
  <c r="BK178"/>
  <c r="BK139"/>
  <c r="J354"/>
  <c r="BK338"/>
  <c r="J322"/>
  <c r="J314"/>
  <c r="J291"/>
  <c r="BK247"/>
  <c r="J227"/>
  <c r="J205"/>
  <c r="J181"/>
  <c r="J169"/>
  <c r="J147"/>
  <c r="BK374"/>
  <c r="J360"/>
  <c r="BK344"/>
  <c r="BK314"/>
  <c r="J301"/>
  <c r="J263"/>
  <c r="J255"/>
  <c r="BK223"/>
  <c r="BK195"/>
  <c r="BK165"/>
  <c r="BK152"/>
  <c i="9" r="J353"/>
  <c r="BK329"/>
  <c r="J323"/>
  <c r="BK315"/>
  <c r="J303"/>
  <c r="J271"/>
  <c r="J261"/>
  <c r="J235"/>
  <c r="J192"/>
  <c r="J177"/>
  <c r="BK136"/>
  <c r="J396"/>
  <c r="BK389"/>
  <c r="BK370"/>
  <c r="BK351"/>
  <c r="J333"/>
  <c r="J325"/>
  <c r="J294"/>
  <c r="BK284"/>
  <c r="J265"/>
  <c r="BK229"/>
  <c r="BK196"/>
  <c r="BK162"/>
  <c r="J367"/>
  <c r="BK355"/>
  <c r="BK341"/>
  <c r="BK317"/>
  <c r="J300"/>
  <c r="J269"/>
  <c r="BK261"/>
  <c r="BK235"/>
  <c r="BK207"/>
  <c r="BK192"/>
  <c r="BK177"/>
  <c r="J389"/>
  <c r="J376"/>
  <c r="BK353"/>
  <c r="BK335"/>
  <c r="J319"/>
  <c r="J297"/>
  <c r="BK253"/>
  <c r="J207"/>
  <c r="J180"/>
  <c r="BK158"/>
  <c i="10" r="J503"/>
  <c r="BK492"/>
  <c r="J482"/>
  <c r="BK468"/>
  <c r="J454"/>
  <c r="BK434"/>
  <c r="J422"/>
  <c r="J411"/>
  <c r="BK384"/>
  <c r="BK363"/>
  <c r="BK354"/>
  <c r="BK315"/>
  <c r="J273"/>
  <c r="J193"/>
  <c r="J160"/>
  <c r="BK139"/>
  <c r="BK534"/>
  <c r="J530"/>
  <c r="J519"/>
  <c r="J492"/>
  <c r="BK478"/>
  <c r="J458"/>
  <c r="BK422"/>
  <c r="BK402"/>
  <c r="BK392"/>
  <c r="J363"/>
  <c r="BK349"/>
  <c r="BK318"/>
  <c r="J248"/>
  <c r="J230"/>
  <c r="BK213"/>
  <c r="BK178"/>
  <c r="J165"/>
  <c r="J147"/>
  <c r="BK519"/>
  <c r="BK486"/>
  <c r="J474"/>
  <c r="BK458"/>
  <c r="J438"/>
  <c r="J430"/>
  <c r="J402"/>
  <c r="BK368"/>
  <c r="BK320"/>
  <c r="BK273"/>
  <c r="J234"/>
  <c r="J210"/>
  <c r="BK168"/>
  <c r="J135"/>
  <c r="BK508"/>
  <c r="BK498"/>
  <c r="J478"/>
  <c r="J462"/>
  <c r="BK446"/>
  <c r="BK417"/>
  <c r="J398"/>
  <c r="J370"/>
  <c r="BK328"/>
  <c r="BK298"/>
  <c r="J251"/>
  <c r="BK245"/>
  <c r="BK230"/>
  <c r="BK221"/>
  <c r="BK210"/>
  <c r="J178"/>
  <c r="J139"/>
  <c i="11" r="BK374"/>
  <c r="J372"/>
  <c r="J361"/>
  <c r="BK348"/>
  <c r="J341"/>
  <c r="J337"/>
  <c r="J335"/>
  <c r="J333"/>
  <c r="J166"/>
  <c r="J148"/>
  <c r="J348"/>
  <c r="BK325"/>
  <c r="J286"/>
  <c r="J244"/>
  <c r="J174"/>
  <c i="12" r="BK276"/>
  <c r="J246"/>
  <c r="J186"/>
  <c r="J158"/>
  <c r="J136"/>
  <c r="BK321"/>
  <c r="BK282"/>
  <c r="BK241"/>
  <c r="J195"/>
  <c r="BK171"/>
  <c r="BK138"/>
  <c r="J344"/>
  <c r="BK335"/>
  <c r="J319"/>
  <c r="BK301"/>
  <c r="BK272"/>
  <c r="BK246"/>
  <c r="BK221"/>
  <c r="BK186"/>
  <c r="BK158"/>
  <c r="BK136"/>
  <c r="J324"/>
  <c r="J308"/>
  <c r="J297"/>
  <c r="BK259"/>
  <c r="J241"/>
  <c r="BK199"/>
  <c r="J171"/>
  <c r="J134"/>
  <c i="13" r="J321"/>
  <c r="J305"/>
  <c r="BK257"/>
  <c r="BK237"/>
  <c r="J197"/>
  <c r="BK167"/>
  <c r="BK321"/>
  <c r="J303"/>
  <c r="BK272"/>
  <c r="J244"/>
  <c r="J205"/>
  <c r="J181"/>
  <c r="BK163"/>
  <c r="BK133"/>
  <c r="J301"/>
  <c r="BK292"/>
  <c r="BK283"/>
  <c r="BK244"/>
  <c r="J193"/>
  <c r="BK159"/>
  <c r="J133"/>
  <c r="J310"/>
  <c r="BK294"/>
  <c r="J262"/>
  <c r="BK248"/>
  <c r="BK205"/>
  <c r="BK176"/>
  <c r="BK156"/>
  <c i="14" r="J347"/>
  <c r="J340"/>
  <c r="BK324"/>
  <c r="BK310"/>
  <c r="BK289"/>
  <c r="J266"/>
  <c r="J213"/>
  <c r="J184"/>
  <c r="J173"/>
  <c r="J152"/>
  <c r="BK363"/>
  <c r="J352"/>
  <c r="BK342"/>
  <c r="BK334"/>
  <c r="J324"/>
  <c r="J314"/>
  <c r="J289"/>
  <c r="BK283"/>
  <c r="BK257"/>
  <c r="J246"/>
  <c r="BK228"/>
  <c r="BK199"/>
  <c r="J169"/>
  <c r="J147"/>
  <c r="BK134"/>
  <c r="J360"/>
  <c r="J334"/>
  <c r="BK321"/>
  <c r="J299"/>
  <c r="J274"/>
  <c r="J253"/>
  <c r="J239"/>
  <c r="BK190"/>
  <c r="J175"/>
  <c r="J162"/>
  <c i="15" r="BK245"/>
  <c r="BK210"/>
  <c r="J180"/>
  <c r="J169"/>
  <c r="BK154"/>
  <c r="J255"/>
  <c r="J235"/>
  <c r="BK214"/>
  <c r="BK185"/>
  <c r="J154"/>
  <c r="BK133"/>
  <c r="J245"/>
  <c r="BK228"/>
  <c r="J195"/>
  <c r="BK164"/>
  <c r="BK235"/>
  <c r="BK218"/>
  <c r="BK199"/>
  <c r="BK169"/>
  <c r="J157"/>
  <c r="BK140"/>
  <c r="J133"/>
  <c i="16" r="J160"/>
  <c r="BK143"/>
  <c r="BK138"/>
  <c r="J175"/>
  <c r="J151"/>
  <c r="J133"/>
  <c r="J171"/>
  <c r="J162"/>
  <c r="BK147"/>
  <c r="BK171"/>
  <c r="J158"/>
  <c i="17" r="BK175"/>
  <c r="BK156"/>
  <c r="BK143"/>
  <c r="BK135"/>
  <c r="BK177"/>
  <c r="BK164"/>
  <c r="BK139"/>
  <c r="J177"/>
  <c r="BK162"/>
  <c r="BK151"/>
  <c r="J145"/>
  <c r="J137"/>
  <c r="BK172"/>
  <c r="J160"/>
  <c r="J151"/>
  <c r="BK141"/>
  <c i="18" r="J278"/>
  <c r="BK265"/>
  <c r="J251"/>
  <c r="BK241"/>
  <c r="J229"/>
  <c r="BK218"/>
  <c r="BK195"/>
  <c r="J183"/>
  <c r="J169"/>
  <c r="BK154"/>
  <c r="BK146"/>
  <c r="BK288"/>
  <c r="J265"/>
  <c r="J237"/>
  <c r="J218"/>
  <c r="J199"/>
  <c r="BK183"/>
  <c r="BK142"/>
  <c r="J288"/>
  <c r="J273"/>
  <c r="BK259"/>
  <c r="J245"/>
  <c r="J214"/>
  <c r="BK188"/>
  <c r="BK169"/>
  <c r="J154"/>
  <c r="J142"/>
  <c r="BK133"/>
  <c i="19" r="J185"/>
  <c r="J156"/>
  <c r="BK133"/>
  <c r="BK198"/>
  <c r="BK181"/>
  <c r="BK164"/>
  <c r="BK158"/>
  <c r="BK205"/>
  <c r="J181"/>
  <c r="BK162"/>
  <c r="BK156"/>
  <c r="J133"/>
  <c i="20" r="BK160"/>
  <c r="J154"/>
  <c r="BK137"/>
  <c r="J173"/>
  <c r="BK164"/>
  <c r="BK158"/>
  <c r="BK147"/>
  <c r="J143"/>
  <c r="J137"/>
  <c r="J145"/>
  <c r="BK173"/>
  <c r="J167"/>
  <c r="J158"/>
  <c r="J149"/>
  <c i="21" r="BK204"/>
  <c r="BK186"/>
  <c r="BK149"/>
  <c r="J227"/>
  <c r="BK211"/>
  <c r="BK163"/>
  <c r="BK143"/>
  <c r="BK232"/>
  <c r="J199"/>
  <c r="BK178"/>
  <c r="J143"/>
  <c r="BK221"/>
  <c r="J186"/>
  <c r="BK168"/>
  <c r="J152"/>
  <c r="J138"/>
  <c i="22" r="BK190"/>
  <c r="BK181"/>
  <c r="J170"/>
  <c r="J163"/>
  <c r="J157"/>
  <c r="J150"/>
  <c r="J139"/>
  <c r="J190"/>
  <c r="J181"/>
  <c r="BK170"/>
  <c r="BK161"/>
  <c r="BK150"/>
  <c r="J142"/>
  <c r="BK133"/>
  <c i="23" r="BK177"/>
  <c r="J156"/>
  <c r="J149"/>
  <c r="J137"/>
  <c r="BK164"/>
  <c r="BK156"/>
  <c r="BK135"/>
  <c r="J175"/>
  <c r="BK168"/>
  <c r="BK151"/>
  <c r="J139"/>
  <c r="J172"/>
  <c r="BK162"/>
  <c r="BK145"/>
  <c r="BK139"/>
  <c r="J132"/>
  <c i="24" r="BK332"/>
  <c r="BK326"/>
  <c r="BK309"/>
  <c r="BK294"/>
  <c r="J276"/>
  <c r="BK263"/>
  <c r="BK228"/>
  <c r="J201"/>
  <c r="J177"/>
  <c r="J139"/>
  <c r="J395"/>
  <c r="J380"/>
  <c r="J365"/>
  <c r="J347"/>
  <c r="J334"/>
  <c r="BK307"/>
  <c r="J296"/>
  <c r="J285"/>
  <c r="J260"/>
  <c r="BK214"/>
  <c r="BK164"/>
  <c r="BK139"/>
  <c r="BK380"/>
  <c r="BK375"/>
  <c r="J345"/>
  <c r="BK330"/>
  <c r="J287"/>
  <c r="J272"/>
  <c r="J228"/>
  <c r="J212"/>
  <c r="BK201"/>
  <c r="J173"/>
  <c r="J150"/>
  <c r="BK386"/>
  <c r="J360"/>
  <c r="J340"/>
  <c r="J326"/>
  <c r="J305"/>
  <c r="J294"/>
  <c r="J225"/>
  <c r="BK212"/>
  <c r="BK190"/>
  <c r="BK177"/>
  <c r="J152"/>
  <c i="25" r="BK312"/>
  <c r="J301"/>
  <c r="BK295"/>
  <c r="BK288"/>
  <c r="BK281"/>
  <c r="J275"/>
  <c r="BK265"/>
  <c r="BK257"/>
  <c r="J245"/>
  <c r="BK229"/>
  <c r="J205"/>
  <c r="J173"/>
  <c r="J156"/>
  <c r="BK328"/>
  <c r="J265"/>
  <c r="J257"/>
  <c r="J236"/>
  <c r="J229"/>
  <c r="BK201"/>
  <c r="BK192"/>
  <c r="BK167"/>
  <c r="J288"/>
  <c r="J281"/>
  <c r="BK275"/>
  <c r="J271"/>
  <c r="BK263"/>
  <c r="J225"/>
  <c r="J221"/>
  <c r="J208"/>
  <c r="BK198"/>
  <c r="J184"/>
  <c r="J169"/>
  <c r="BK140"/>
  <c i="26" r="BK362"/>
  <c r="BK330"/>
  <c r="J320"/>
  <c r="J313"/>
  <c r="J293"/>
  <c r="BK263"/>
  <c r="BK252"/>
  <c r="J195"/>
  <c r="BK152"/>
  <c r="J362"/>
  <c r="BK354"/>
  <c r="BK334"/>
  <c r="BK320"/>
  <c r="J301"/>
  <c r="BK295"/>
  <c r="BK289"/>
  <c r="J261"/>
  <c r="BK232"/>
  <c r="J208"/>
  <c r="BK172"/>
  <c r="BK159"/>
  <c r="BK145"/>
  <c r="J365"/>
  <c r="BK343"/>
  <c r="BK317"/>
  <c r="J299"/>
  <c r="BK280"/>
  <c r="J259"/>
  <c r="J239"/>
  <c r="BK215"/>
  <c r="J199"/>
  <c r="J180"/>
  <c r="J143"/>
  <c r="J369"/>
  <c r="J330"/>
  <c r="J307"/>
  <c r="BK297"/>
  <c r="BK293"/>
  <c r="J289"/>
  <c r="BK283"/>
  <c r="BK270"/>
  <c r="J252"/>
  <c r="BK239"/>
  <c r="J232"/>
  <c r="BK208"/>
  <c r="BK191"/>
  <c r="BK176"/>
  <c r="BK167"/>
  <c r="J159"/>
  <c i="27" r="BK129"/>
  <c r="F41"/>
  <c i="1" r="BD131"/>
  <c r="BD130"/>
  <c i="27" r="F40"/>
  <c i="1" r="BC131"/>
  <c r="BC130"/>
  <c i="27" r="J38"/>
  <c i="1" r="AW131"/>
  <c i="28" r="J316"/>
  <c r="J307"/>
  <c r="J302"/>
  <c r="BK290"/>
  <c r="BK273"/>
  <c r="J261"/>
  <c r="J253"/>
  <c r="BK244"/>
  <c r="J242"/>
  <c r="J236"/>
  <c r="BK228"/>
  <c r="J220"/>
  <c r="J216"/>
  <c r="BK212"/>
  <c r="J210"/>
  <c r="J206"/>
  <c r="J204"/>
  <c r="BK202"/>
  <c r="BK196"/>
  <c r="J188"/>
  <c r="BK186"/>
  <c r="BK184"/>
  <c r="BK182"/>
  <c r="BK174"/>
  <c r="J168"/>
  <c r="J160"/>
  <c r="BK146"/>
  <c r="J325"/>
  <c r="BK316"/>
  <c r="BK311"/>
  <c r="BK305"/>
  <c r="BK298"/>
  <c r="BK294"/>
  <c r="J288"/>
  <c r="J279"/>
  <c r="BK275"/>
  <c r="J269"/>
  <c r="BK265"/>
  <c r="BK257"/>
  <c r="BK253"/>
  <c r="J248"/>
  <c r="J244"/>
  <c r="BK230"/>
  <c r="J208"/>
  <c r="J198"/>
  <c r="BK178"/>
  <c r="J174"/>
  <c r="BK170"/>
  <c r="BK166"/>
  <c r="BK160"/>
  <c r="J152"/>
  <c r="BK144"/>
  <c r="J140"/>
  <c r="J322"/>
  <c r="J311"/>
  <c r="BK307"/>
  <c r="J296"/>
  <c r="BK288"/>
  <c r="J284"/>
  <c r="BK279"/>
  <c r="BK261"/>
  <c r="J257"/>
  <c r="BK248"/>
  <c r="BK236"/>
  <c r="J232"/>
  <c r="BK220"/>
  <c r="BK214"/>
  <c r="BK208"/>
  <c r="J202"/>
  <c r="BK192"/>
  <c r="BK190"/>
  <c r="J182"/>
  <c r="J178"/>
  <c r="J162"/>
  <c r="BK150"/>
  <c r="BK140"/>
  <c r="J136"/>
  <c r="J329"/>
  <c r="BK325"/>
  <c r="J318"/>
  <c r="BK292"/>
  <c r="BK284"/>
  <c r="J275"/>
  <c r="BK269"/>
  <c r="J265"/>
  <c r="BK232"/>
  <c r="J226"/>
  <c r="BK222"/>
  <c r="BK216"/>
  <c r="BK204"/>
  <c r="BK198"/>
  <c r="J192"/>
  <c r="BK188"/>
  <c r="BK176"/>
  <c r="J166"/>
  <c r="J158"/>
  <c r="BK154"/>
  <c r="J150"/>
  <c r="J144"/>
  <c r="BK138"/>
  <c i="29" r="J329"/>
  <c r="J325"/>
  <c r="J320"/>
  <c r="BK314"/>
  <c r="BK302"/>
  <c r="BK300"/>
  <c r="J294"/>
  <c r="BK279"/>
  <c r="BK267"/>
  <c r="BK257"/>
  <c r="J253"/>
  <c r="J242"/>
  <c r="BK220"/>
  <c r="J214"/>
  <c r="J204"/>
  <c r="BK200"/>
  <c r="J198"/>
  <c r="J192"/>
  <c r="BK168"/>
  <c r="J162"/>
  <c r="BK156"/>
  <c r="J142"/>
  <c r="J138"/>
  <c r="BK318"/>
  <c r="J316"/>
  <c r="J307"/>
  <c r="J292"/>
  <c r="J281"/>
  <c r="BK269"/>
  <c r="J263"/>
  <c r="J259"/>
  <c r="J248"/>
  <c r="J232"/>
  <c r="BK226"/>
  <c r="J222"/>
  <c r="J216"/>
  <c r="BK212"/>
  <c r="BK208"/>
  <c r="J200"/>
  <c r="J190"/>
  <c r="BK180"/>
  <c r="J168"/>
  <c r="J160"/>
  <c r="J148"/>
  <c r="BK144"/>
  <c r="BK327"/>
  <c r="BK320"/>
  <c r="J311"/>
  <c r="BK294"/>
  <c r="J290"/>
  <c r="J279"/>
  <c r="J277"/>
  <c r="J273"/>
  <c r="J267"/>
  <c r="J261"/>
  <c r="BK250"/>
  <c r="BK242"/>
  <c r="J236"/>
  <c r="J230"/>
  <c r="BK222"/>
  <c r="J212"/>
  <c r="BK204"/>
  <c r="BK198"/>
  <c r="J196"/>
  <c r="BK194"/>
  <c r="J186"/>
  <c r="J184"/>
  <c r="J180"/>
  <c r="J178"/>
  <c r="J174"/>
  <c r="BK170"/>
  <c r="J166"/>
  <c r="BK162"/>
  <c r="BK154"/>
  <c r="BK146"/>
  <c r="BK142"/>
  <c r="BK322"/>
  <c r="BK309"/>
  <c r="BK305"/>
  <c r="J300"/>
  <c r="BK290"/>
  <c r="BK286"/>
  <c r="J284"/>
  <c r="BK277"/>
  <c r="J271"/>
  <c r="BK259"/>
  <c r="BK248"/>
  <c r="J244"/>
  <c r="J234"/>
  <c r="BK230"/>
  <c r="BK224"/>
  <c r="J208"/>
  <c r="BK192"/>
  <c r="BK188"/>
  <c r="J182"/>
  <c r="BK172"/>
  <c r="J156"/>
  <c r="BK150"/>
  <c r="BK138"/>
  <c i="30" r="J342"/>
  <c r="BK333"/>
  <c r="J322"/>
  <c r="BK312"/>
  <c r="J301"/>
  <c r="J297"/>
  <c r="BK289"/>
  <c r="BK285"/>
  <c r="BK279"/>
  <c r="BK275"/>
  <c r="J268"/>
  <c r="J264"/>
  <c r="J260"/>
  <c r="J248"/>
  <c r="J241"/>
  <c r="J235"/>
  <c r="J217"/>
  <c r="J209"/>
  <c r="BK197"/>
  <c r="BK191"/>
  <c r="BK183"/>
  <c r="J175"/>
  <c r="BK167"/>
  <c r="J159"/>
  <c r="J149"/>
  <c r="J143"/>
  <c r="J139"/>
  <c r="J137"/>
  <c r="J348"/>
  <c r="BK337"/>
  <c r="BK330"/>
  <c r="J320"/>
  <c r="J310"/>
  <c r="BK305"/>
  <c r="BK295"/>
  <c r="J287"/>
  <c r="BK272"/>
  <c r="BK268"/>
  <c r="J258"/>
  <c r="BK254"/>
  <c r="BK250"/>
  <c r="J237"/>
  <c r="BK223"/>
  <c r="J215"/>
  <c r="BK209"/>
  <c r="J203"/>
  <c r="BK195"/>
  <c r="J187"/>
  <c r="J183"/>
  <c r="BK177"/>
  <c r="J169"/>
  <c r="BK165"/>
  <c r="J147"/>
  <c r="BK143"/>
  <c r="J353"/>
  <c r="BK348"/>
  <c r="BK344"/>
  <c r="BK335"/>
  <c r="BK328"/>
  <c r="BK324"/>
  <c r="BK314"/>
  <c r="BK308"/>
  <c r="BK303"/>
  <c r="BK297"/>
  <c r="J293"/>
  <c r="J285"/>
  <c r="J281"/>
  <c r="BK270"/>
  <c r="BK260"/>
  <c r="J256"/>
  <c r="J239"/>
  <c r="J233"/>
  <c r="J229"/>
  <c r="J225"/>
  <c r="J221"/>
  <c r="J205"/>
  <c r="J191"/>
  <c r="J189"/>
  <c r="BK181"/>
  <c r="BK175"/>
  <c r="BK169"/>
  <c r="BK157"/>
  <c r="J153"/>
  <c r="BK149"/>
  <c r="BK139"/>
  <c r="J357"/>
  <c r="BK353"/>
  <c r="J339"/>
  <c r="BK326"/>
  <c r="BK322"/>
  <c r="J318"/>
  <c r="BK293"/>
  <c r="J275"/>
  <c r="J254"/>
  <c r="BK246"/>
  <c r="BK241"/>
  <c r="BK233"/>
  <c r="J219"/>
  <c r="BK215"/>
  <c r="BK211"/>
  <c r="BK203"/>
  <c r="BK199"/>
  <c r="BK193"/>
  <c r="BK179"/>
  <c r="J165"/>
  <c r="BK161"/>
  <c r="J155"/>
  <c r="BK147"/>
  <c i="31" r="J212"/>
  <c r="J207"/>
  <c r="BK200"/>
  <c r="J193"/>
  <c r="J185"/>
  <c r="BK177"/>
  <c r="BK157"/>
  <c r="J215"/>
  <c r="J205"/>
  <c r="BK196"/>
  <c r="J189"/>
  <c r="J172"/>
  <c r="J159"/>
  <c r="BK152"/>
  <c r="BK146"/>
  <c r="BK215"/>
  <c r="BK205"/>
  <c r="BK179"/>
  <c r="J175"/>
  <c r="BK168"/>
  <c r="J162"/>
  <c r="J149"/>
  <c r="J218"/>
  <c r="J200"/>
  <c r="J196"/>
  <c r="J182"/>
  <c r="J170"/>
  <c r="BK162"/>
  <c r="J152"/>
  <c i="2" r="J561"/>
  <c r="J535"/>
  <c r="BK509"/>
  <c r="J492"/>
  <c r="BK474"/>
  <c r="J462"/>
  <c r="J448"/>
  <c r="BK428"/>
  <c r="BK409"/>
  <c r="BK398"/>
  <c r="BK380"/>
  <c r="BK361"/>
  <c r="J353"/>
  <c r="BK335"/>
  <c r="J319"/>
  <c r="J298"/>
  <c r="BK256"/>
  <c r="J201"/>
  <c r="J190"/>
  <c r="BK178"/>
  <c r="J155"/>
  <c r="J144"/>
  <c i="1" r="AS118"/>
  <c i="2" r="J570"/>
  <c r="J566"/>
  <c r="BK561"/>
  <c r="BK544"/>
  <c r="J527"/>
  <c r="J515"/>
  <c r="J488"/>
  <c r="BK462"/>
  <c r="J452"/>
  <c r="J432"/>
  <c r="J404"/>
  <c r="BK382"/>
  <c r="BK341"/>
  <c r="J310"/>
  <c r="J253"/>
  <c r="BK235"/>
  <c r="BK207"/>
  <c r="BK190"/>
  <c r="BK144"/>
  <c i="1" r="AS97"/>
  <c i="2" r="BK513"/>
  <c r="J486"/>
  <c r="BK482"/>
  <c r="J454"/>
  <c r="J440"/>
  <c r="J402"/>
  <c r="J380"/>
  <c r="BK367"/>
  <c r="BK359"/>
  <c r="BK326"/>
  <c r="J273"/>
  <c r="J228"/>
  <c r="BK181"/>
  <c r="BK137"/>
  <c r="BK505"/>
  <c r="BK488"/>
  <c r="J468"/>
  <c r="J445"/>
  <c r="J424"/>
  <c r="J409"/>
  <c r="J398"/>
  <c r="J367"/>
  <c r="BK353"/>
  <c r="BK298"/>
  <c r="J266"/>
  <c r="J239"/>
  <c r="BK188"/>
  <c r="J169"/>
  <c i="1" r="AS122"/>
  <c i="3" r="J415"/>
  <c r="BK401"/>
  <c r="BK380"/>
  <c r="BK417"/>
  <c r="J396"/>
  <c r="J366"/>
  <c r="BK356"/>
  <c r="BK344"/>
  <c r="J327"/>
  <c r="J314"/>
  <c r="J302"/>
  <c r="J288"/>
  <c r="J281"/>
  <c r="J269"/>
  <c r="BK257"/>
  <c r="J239"/>
  <c r="J222"/>
  <c r="J204"/>
  <c r="J191"/>
  <c r="J173"/>
  <c r="J160"/>
  <c r="J135"/>
  <c r="J401"/>
  <c r="J380"/>
  <c r="J371"/>
  <c r="BK362"/>
  <c r="BK348"/>
  <c r="BK336"/>
  <c r="BK327"/>
  <c r="BK302"/>
  <c r="BK288"/>
  <c r="J257"/>
  <c r="BK239"/>
  <c r="BK213"/>
  <c r="J198"/>
  <c r="BK183"/>
  <c r="BK170"/>
  <c r="J139"/>
  <c r="BK371"/>
  <c r="J356"/>
  <c r="BK331"/>
  <c r="BK312"/>
  <c r="J300"/>
  <c r="BK281"/>
  <c r="BK269"/>
  <c r="BK247"/>
  <c r="BK216"/>
  <c r="J193"/>
  <c r="BK160"/>
  <c r="BK139"/>
  <c i="4" r="J460"/>
  <c r="BK442"/>
  <c r="BK424"/>
  <c r="J414"/>
  <c r="J387"/>
  <c r="BK368"/>
  <c r="J349"/>
  <c r="BK325"/>
  <c r="J316"/>
  <c r="J269"/>
  <c r="BK213"/>
  <c r="BK169"/>
  <c r="J156"/>
  <c r="BK482"/>
  <c r="BK471"/>
  <c r="J434"/>
  <c r="BK412"/>
  <c r="J374"/>
  <c r="BK357"/>
  <c r="BK341"/>
  <c r="BK314"/>
  <c r="J281"/>
  <c r="J255"/>
  <c r="BK233"/>
  <c r="J204"/>
  <c r="J139"/>
  <c r="J471"/>
  <c r="BK438"/>
  <c r="BK434"/>
  <c r="BK422"/>
  <c r="BK418"/>
  <c r="J416"/>
  <c r="BK406"/>
  <c r="BK400"/>
  <c r="J396"/>
  <c r="BK390"/>
  <c r="BK374"/>
  <c r="J363"/>
  <c r="BK349"/>
  <c r="J305"/>
  <c r="BK293"/>
  <c r="J251"/>
  <c r="BK220"/>
  <c r="J200"/>
  <c r="BK173"/>
  <c r="BK164"/>
  <c r="BK137"/>
  <c r="BK486"/>
  <c r="J479"/>
  <c r="BK466"/>
  <c r="BK456"/>
  <c r="J448"/>
  <c r="BK432"/>
  <c r="BK428"/>
  <c r="BK414"/>
  <c r="BK334"/>
  <c r="BK305"/>
  <c r="BK299"/>
  <c r="BK297"/>
  <c r="BK281"/>
  <c r="BK255"/>
  <c r="BK211"/>
  <c r="BK200"/>
  <c r="BK182"/>
  <c r="J173"/>
  <c r="J164"/>
  <c i="5" r="BK526"/>
  <c r="BK510"/>
  <c r="BK500"/>
  <c r="BK487"/>
  <c r="J479"/>
  <c r="BK471"/>
  <c r="BK467"/>
  <c r="BK426"/>
  <c r="BK413"/>
  <c r="BK395"/>
  <c r="BK373"/>
  <c r="J371"/>
  <c r="BK364"/>
  <c r="BK349"/>
  <c r="J340"/>
  <c r="J319"/>
  <c r="BK314"/>
  <c r="BK251"/>
  <c r="J243"/>
  <c r="J226"/>
  <c r="BK219"/>
  <c r="BK206"/>
  <c r="J173"/>
  <c r="BK170"/>
  <c r="J159"/>
  <c r="BK380"/>
  <c r="BK317"/>
  <c r="BK277"/>
  <c r="J251"/>
  <c r="J234"/>
  <c r="J192"/>
  <c r="BK175"/>
  <c r="J141"/>
  <c r="J506"/>
  <c r="J500"/>
  <c r="BK483"/>
  <c r="BK481"/>
  <c r="J471"/>
  <c r="J458"/>
  <c r="J447"/>
  <c r="BK424"/>
  <c r="BK411"/>
  <c r="J380"/>
  <c r="J366"/>
  <c r="J354"/>
  <c r="J314"/>
  <c r="BK269"/>
  <c r="J245"/>
  <c r="J219"/>
  <c r="BK209"/>
  <c r="BK189"/>
  <c r="J148"/>
  <c r="J481"/>
  <c r="J465"/>
  <c r="BK458"/>
  <c r="J451"/>
  <c r="J436"/>
  <c r="BK409"/>
  <c r="J359"/>
  <c r="BK340"/>
  <c r="J330"/>
  <c r="BK319"/>
  <c r="BK296"/>
  <c r="J248"/>
  <c r="J232"/>
  <c r="J224"/>
  <c r="J209"/>
  <c r="J182"/>
  <c r="BK173"/>
  <c r="BK148"/>
  <c r="BK141"/>
  <c r="J135"/>
  <c i="6" r="J318"/>
  <c r="BK302"/>
  <c r="BK345"/>
  <c r="J334"/>
  <c r="J312"/>
  <c r="BK307"/>
  <c r="J298"/>
  <c r="J277"/>
  <c r="BK265"/>
  <c r="J251"/>
  <c r="BK240"/>
  <c r="J222"/>
  <c r="BK187"/>
  <c r="BK181"/>
  <c r="BK166"/>
  <c r="J145"/>
  <c r="BK339"/>
  <c r="J320"/>
  <c r="J309"/>
  <c r="J273"/>
  <c r="BK247"/>
  <c r="J237"/>
  <c r="BK196"/>
  <c r="BK162"/>
  <c r="BK354"/>
  <c r="BK347"/>
  <c r="BK329"/>
  <c r="J322"/>
  <c r="J316"/>
  <c r="BK300"/>
  <c r="J287"/>
  <c r="BK271"/>
  <c r="J247"/>
  <c r="J208"/>
  <c r="BK184"/>
  <c r="BK172"/>
  <c r="J162"/>
  <c r="BK135"/>
  <c i="7" r="BK448"/>
  <c r="J422"/>
  <c r="BK408"/>
  <c r="J404"/>
  <c r="J386"/>
  <c r="BK370"/>
  <c r="BK318"/>
  <c r="BK301"/>
  <c r="BK274"/>
  <c r="BK255"/>
  <c r="BK233"/>
  <c r="BK200"/>
  <c r="BK165"/>
  <c r="BK139"/>
  <c r="BK464"/>
  <c r="BK453"/>
  <c r="J443"/>
  <c r="BK435"/>
  <c r="BK412"/>
  <c r="J400"/>
  <c r="J382"/>
  <c r="J362"/>
  <c r="J343"/>
  <c r="J322"/>
  <c r="J305"/>
  <c r="BK269"/>
  <c r="J233"/>
  <c r="J207"/>
  <c r="BK188"/>
  <c r="BK174"/>
  <c r="BK150"/>
  <c r="BK439"/>
  <c r="BK422"/>
  <c r="J408"/>
  <c r="J392"/>
  <c r="J384"/>
  <c r="J351"/>
  <c r="J329"/>
  <c r="BK305"/>
  <c r="BK297"/>
  <c r="J281"/>
  <c r="BK251"/>
  <c r="BK203"/>
  <c r="BK135"/>
  <c r="BK475"/>
  <c r="J470"/>
  <c r="BK426"/>
  <c r="J420"/>
  <c r="BK406"/>
  <c r="BK400"/>
  <c r="BK384"/>
  <c r="BK367"/>
  <c r="J359"/>
  <c r="J335"/>
  <c r="J318"/>
  <c r="J289"/>
  <c r="BK223"/>
  <c r="J188"/>
  <c r="J165"/>
  <c r="J139"/>
  <c i="8" r="J379"/>
  <c r="J358"/>
  <c r="J350"/>
  <c r="J324"/>
  <c r="J303"/>
  <c r="J278"/>
  <c r="J272"/>
  <c r="J243"/>
  <c r="J208"/>
  <c r="J195"/>
  <c r="J185"/>
  <c r="BK147"/>
  <c r="J135"/>
  <c r="J394"/>
  <c r="BK387"/>
  <c r="BK368"/>
  <c r="J348"/>
  <c r="BK330"/>
  <c r="J320"/>
  <c r="BK301"/>
  <c r="BK285"/>
  <c r="BK274"/>
  <c r="BK255"/>
  <c r="BK185"/>
  <c r="BK163"/>
  <c r="BK135"/>
  <c r="J352"/>
  <c r="BK328"/>
  <c r="BK320"/>
  <c r="J295"/>
  <c r="BK278"/>
  <c r="BK238"/>
  <c r="J231"/>
  <c r="BK191"/>
  <c r="J178"/>
  <c r="J163"/>
  <c r="BK385"/>
  <c r="BK363"/>
  <c r="BK348"/>
  <c r="BK334"/>
  <c r="BK306"/>
  <c r="BK272"/>
  <c r="J247"/>
  <c r="BK208"/>
  <c r="J191"/>
  <c r="J160"/>
  <c i="9" r="J370"/>
  <c r="J331"/>
  <c r="BK319"/>
  <c r="BK311"/>
  <c r="BK288"/>
  <c r="BK267"/>
  <c r="J253"/>
  <c r="BK210"/>
  <c r="BK180"/>
  <c r="J154"/>
  <c r="BK396"/>
  <c r="J392"/>
  <c r="BK376"/>
  <c r="J359"/>
  <c r="J341"/>
  <c r="J329"/>
  <c r="BK297"/>
  <c r="J288"/>
  <c r="BK271"/>
  <c r="BK242"/>
  <c r="J210"/>
  <c r="BK165"/>
  <c r="BK146"/>
  <c r="BK359"/>
  <c r="BK345"/>
  <c r="J335"/>
  <c r="BK303"/>
  <c r="J292"/>
  <c r="BK238"/>
  <c r="BK199"/>
  <c r="J190"/>
  <c r="BK154"/>
  <c r="BK387"/>
  <c r="J363"/>
  <c r="J339"/>
  <c r="BK323"/>
  <c r="BK308"/>
  <c r="BK269"/>
  <c r="J238"/>
  <c r="J184"/>
  <c r="J165"/>
  <c r="BK134"/>
  <c i="10" r="BK500"/>
  <c r="J490"/>
  <c r="BK474"/>
  <c r="BK464"/>
  <c r="BK451"/>
  <c r="BK424"/>
  <c r="J417"/>
  <c r="J400"/>
  <c r="J380"/>
  <c r="BK375"/>
  <c r="J356"/>
  <c r="J335"/>
  <c r="BK311"/>
  <c r="BK234"/>
  <c r="BK174"/>
  <c r="BK152"/>
  <c r="J137"/>
  <c r="J534"/>
  <c r="BK527"/>
  <c r="J508"/>
  <c r="J486"/>
  <c r="J476"/>
  <c r="BK443"/>
  <c r="J415"/>
  <c r="BK400"/>
  <c r="BK396"/>
  <c r="BK370"/>
  <c r="J361"/>
  <c r="BK344"/>
  <c r="J315"/>
  <c r="J245"/>
  <c r="BK224"/>
  <c r="BK193"/>
  <c r="J174"/>
  <c r="BK160"/>
  <c r="BK525"/>
  <c r="J498"/>
  <c r="BK476"/>
  <c r="J460"/>
  <c r="BK440"/>
  <c r="J434"/>
  <c r="BK380"/>
  <c r="BK356"/>
  <c r="J339"/>
  <c r="J298"/>
  <c r="BK236"/>
  <c r="J217"/>
  <c r="BK170"/>
  <c r="BK137"/>
  <c r="J514"/>
  <c r="BK503"/>
  <c r="BK490"/>
  <c r="BK482"/>
  <c r="J464"/>
  <c r="J443"/>
  <c r="BK411"/>
  <c r="J392"/>
  <c r="J368"/>
  <c r="BK335"/>
  <c r="J320"/>
  <c r="J262"/>
  <c r="BK248"/>
  <c r="J236"/>
  <c r="BK217"/>
  <c r="BK196"/>
  <c r="J156"/>
  <c i="11" r="BK372"/>
  <c r="J366"/>
  <c r="J352"/>
  <c r="J343"/>
  <c r="J329"/>
  <c r="J325"/>
  <c r="BK322"/>
  <c r="BK320"/>
  <c r="BK315"/>
  <c r="J313"/>
  <c r="BK311"/>
  <c r="J311"/>
  <c r="BK300"/>
  <c r="J300"/>
  <c r="BK296"/>
  <c r="J290"/>
  <c r="J288"/>
  <c r="J267"/>
  <c r="J263"/>
  <c r="BK258"/>
  <c r="J258"/>
  <c r="BK254"/>
  <c r="J254"/>
  <c r="BK249"/>
  <c r="J247"/>
  <c r="J229"/>
  <c r="BK214"/>
  <c r="J206"/>
  <c r="J200"/>
  <c r="BK191"/>
  <c r="J191"/>
  <c r="BK188"/>
  <c r="J188"/>
  <c r="BK185"/>
  <c r="J185"/>
  <c r="BK183"/>
  <c r="BK176"/>
  <c r="BK174"/>
  <c r="BK170"/>
  <c r="BK166"/>
  <c r="J163"/>
  <c r="BK153"/>
  <c r="BK148"/>
  <c r="BK139"/>
  <c r="J139"/>
  <c r="BK137"/>
  <c r="J137"/>
  <c r="BK135"/>
  <c r="J135"/>
  <c r="BK381"/>
  <c r="J381"/>
  <c r="BK377"/>
  <c r="BK361"/>
  <c r="BK343"/>
  <c r="BK341"/>
  <c r="BK333"/>
  <c r="BK331"/>
  <c r="BK329"/>
  <c r="J320"/>
  <c r="J315"/>
  <c r="BK313"/>
  <c r="J296"/>
  <c r="BK288"/>
  <c r="BK286"/>
  <c r="J284"/>
  <c r="BK275"/>
  <c r="BK267"/>
  <c r="BK263"/>
  <c r="J249"/>
  <c r="BK247"/>
  <c r="BK244"/>
  <c r="J240"/>
  <c r="BK229"/>
  <c r="BK200"/>
  <c r="J176"/>
  <c r="J153"/>
  <c r="BK356"/>
  <c r="BK345"/>
  <c r="BK290"/>
  <c r="BK284"/>
  <c r="BK240"/>
  <c r="J170"/>
  <c i="12" r="J335"/>
  <c r="BK317"/>
  <c r="BK308"/>
  <c r="BK286"/>
  <c r="BK270"/>
  <c r="J221"/>
  <c r="BK183"/>
  <c r="BK161"/>
  <c r="J144"/>
  <c r="BK324"/>
  <c r="BK311"/>
  <c r="BK264"/>
  <c r="J232"/>
  <c r="BK178"/>
  <c r="BK169"/>
  <c r="BK134"/>
  <c r="J321"/>
  <c r="BK315"/>
  <c r="BK297"/>
  <c r="BK250"/>
  <c r="BK232"/>
  <c r="J199"/>
  <c r="J180"/>
  <c r="BK144"/>
  <c r="BK337"/>
  <c r="BK319"/>
  <c r="J306"/>
  <c r="J286"/>
  <c r="J272"/>
  <c r="J270"/>
  <c r="BK255"/>
  <c r="BK239"/>
  <c r="BK195"/>
  <c r="BK165"/>
  <c i="13" r="BK323"/>
  <c r="J307"/>
  <c r="J283"/>
  <c r="BK234"/>
  <c r="BK193"/>
  <c r="BK169"/>
  <c r="BK326"/>
  <c r="BK305"/>
  <c r="BK297"/>
  <c r="J268"/>
  <c r="J239"/>
  <c r="BK197"/>
  <c r="BK178"/>
  <c r="J142"/>
  <c r="J315"/>
  <c r="J297"/>
  <c r="J287"/>
  <c r="BK268"/>
  <c r="J248"/>
  <c r="BK230"/>
  <c r="J163"/>
  <c r="J135"/>
  <c r="J330"/>
  <c r="BK301"/>
  <c r="J272"/>
  <c r="J257"/>
  <c r="J234"/>
  <c r="BK181"/>
  <c r="J169"/>
  <c r="BK147"/>
  <c i="14" r="BK358"/>
  <c r="J344"/>
  <c r="J332"/>
  <c r="J312"/>
  <c r="J295"/>
  <c r="J283"/>
  <c r="BK246"/>
  <c r="J199"/>
  <c r="J182"/>
  <c r="BK169"/>
  <c r="BK367"/>
  <c r="J358"/>
  <c r="BK344"/>
  <c r="J336"/>
  <c r="BK328"/>
  <c r="BK319"/>
  <c r="BK295"/>
  <c r="BK274"/>
  <c r="BK253"/>
  <c r="J243"/>
  <c r="BK213"/>
  <c r="J190"/>
  <c r="BK165"/>
  <c r="BK138"/>
  <c r="J367"/>
  <c r="BK336"/>
  <c r="J328"/>
  <c r="J310"/>
  <c r="J285"/>
  <c r="J257"/>
  <c r="BK243"/>
  <c r="J205"/>
  <c r="BK182"/>
  <c r="BK173"/>
  <c r="BK147"/>
  <c i="15" r="BK250"/>
  <c r="J223"/>
  <c r="J199"/>
  <c r="BK172"/>
  <c r="J164"/>
  <c r="BK147"/>
  <c r="J250"/>
  <c r="BK223"/>
  <c r="BK201"/>
  <c r="BK180"/>
  <c r="BK142"/>
  <c r="BK255"/>
  <c r="BK230"/>
  <c r="BK206"/>
  <c r="J176"/>
  <c r="J142"/>
  <c r="J230"/>
  <c r="J210"/>
  <c r="J185"/>
  <c r="J166"/>
  <c r="J147"/>
  <c r="BK137"/>
  <c i="16" r="BK162"/>
  <c r="BK151"/>
  <c r="BK140"/>
  <c r="BK184"/>
  <c r="BK158"/>
  <c r="J140"/>
  <c r="J178"/>
  <c r="BK164"/>
  <c r="BK178"/>
  <c r="J166"/>
  <c r="J138"/>
  <c i="17" r="BK170"/>
  <c r="BK154"/>
  <c r="J141"/>
  <c r="J181"/>
  <c r="J172"/>
  <c r="BK160"/>
  <c r="J179"/>
  <c r="J168"/>
  <c r="J154"/>
  <c r="BK147"/>
  <c r="J139"/>
  <c r="BK179"/>
  <c r="J166"/>
  <c r="J158"/>
  <c r="J149"/>
  <c r="J135"/>
  <c i="18" r="BK268"/>
  <c r="J255"/>
  <c r="BK245"/>
  <c r="J233"/>
  <c r="J225"/>
  <c r="BK204"/>
  <c r="J185"/>
  <c r="BK176"/>
  <c r="BK166"/>
  <c r="J152"/>
  <c r="BK140"/>
  <c r="BK283"/>
  <c r="BK263"/>
  <c r="BK229"/>
  <c r="J204"/>
  <c r="J191"/>
  <c r="J166"/>
  <c r="J137"/>
  <c r="BK278"/>
  <c r="J268"/>
  <c r="BK255"/>
  <c r="BK251"/>
  <c r="J241"/>
  <c r="BK220"/>
  <c r="BK191"/>
  <c r="J173"/>
  <c r="BK152"/>
  <c r="J140"/>
  <c i="19" r="J201"/>
  <c r="BK171"/>
  <c r="J164"/>
  <c r="J151"/>
  <c r="J205"/>
  <c r="J196"/>
  <c r="J178"/>
  <c r="J162"/>
  <c r="BK151"/>
  <c r="J198"/>
  <c r="J190"/>
  <c r="J171"/>
  <c r="BK144"/>
  <c i="20" r="BK171"/>
  <c r="J156"/>
  <c r="BK149"/>
  <c r="BK135"/>
  <c r="J171"/>
  <c r="J162"/>
  <c r="BK145"/>
  <c r="BK141"/>
  <c r="J135"/>
  <c r="J141"/>
  <c r="J169"/>
  <c r="BK162"/>
  <c r="J151"/>
  <c i="21" r="BK206"/>
  <c r="J190"/>
  <c r="J156"/>
  <c r="BK237"/>
  <c r="J216"/>
  <c r="BK190"/>
  <c r="J149"/>
  <c r="J237"/>
  <c r="BK227"/>
  <c r="J194"/>
  <c r="J168"/>
  <c r="J134"/>
  <c r="J206"/>
  <c r="BK182"/>
  <c r="BK159"/>
  <c r="BK141"/>
  <c i="22" r="BK159"/>
  <c r="J146"/>
  <c r="J133"/>
  <c r="J177"/>
  <c r="J165"/>
  <c r="J159"/>
  <c r="J155"/>
  <c r="BK146"/>
  <c r="BK137"/>
  <c i="23" r="BK179"/>
  <c r="J158"/>
  <c r="J151"/>
  <c r="J143"/>
  <c r="J168"/>
  <c r="BK160"/>
  <c r="J154"/>
  <c r="BK132"/>
  <c r="BK170"/>
  <c r="J162"/>
  <c r="J145"/>
  <c r="J179"/>
  <c r="J170"/>
  <c r="J160"/>
  <c r="BK143"/>
  <c r="BK137"/>
  <c i="24" r="BK342"/>
  <c r="BK319"/>
  <c r="BK298"/>
  <c r="BK285"/>
  <c r="J267"/>
  <c r="BK256"/>
  <c r="BK225"/>
  <c r="J186"/>
  <c r="J164"/>
  <c r="J135"/>
  <c r="J391"/>
  <c r="J375"/>
  <c r="BK360"/>
  <c r="BK345"/>
  <c r="J330"/>
  <c r="J322"/>
  <c r="BK303"/>
  <c r="BK287"/>
  <c r="BK267"/>
  <c r="BK186"/>
  <c r="BK169"/>
  <c r="BK143"/>
  <c r="J388"/>
  <c r="J355"/>
  <c r="BK340"/>
  <c r="BK322"/>
  <c r="BK315"/>
  <c r="BK281"/>
  <c r="J256"/>
  <c r="J218"/>
  <c r="BK204"/>
  <c r="J169"/>
  <c r="J143"/>
  <c r="BK388"/>
  <c r="BK365"/>
  <c r="BK351"/>
  <c r="BK334"/>
  <c r="J309"/>
  <c r="J298"/>
  <c r="BK283"/>
  <c r="J221"/>
  <c r="BK208"/>
  <c r="BK182"/>
  <c r="BK173"/>
  <c i="25" r="J317"/>
  <c r="BK306"/>
  <c r="BK297"/>
  <c r="J290"/>
  <c r="BK285"/>
  <c r="BK277"/>
  <c r="J267"/>
  <c r="BK250"/>
  <c r="BK245"/>
  <c r="BK236"/>
  <c r="BK225"/>
  <c r="J201"/>
  <c r="BK184"/>
  <c r="BK160"/>
  <c r="J332"/>
  <c r="BK323"/>
  <c r="J261"/>
  <c r="BK241"/>
  <c r="BK208"/>
  <c r="J198"/>
  <c r="BK188"/>
  <c r="BK173"/>
  <c r="J164"/>
  <c r="J148"/>
  <c r="BK138"/>
  <c r="BK332"/>
  <c r="BK325"/>
  <c r="BK317"/>
  <c r="J306"/>
  <c r="J297"/>
  <c r="BK293"/>
  <c r="J293"/>
  <c r="J285"/>
  <c r="J283"/>
  <c r="J277"/>
  <c r="BK271"/>
  <c r="BK269"/>
  <c r="BK267"/>
  <c r="J254"/>
  <c r="J192"/>
  <c r="J181"/>
  <c r="J167"/>
  <c r="J138"/>
  <c i="26" r="J343"/>
  <c r="J332"/>
  <c r="BK322"/>
  <c r="J315"/>
  <c r="J283"/>
  <c r="J270"/>
  <c r="BK257"/>
  <c r="BK243"/>
  <c r="J172"/>
  <c r="BK135"/>
  <c r="J360"/>
  <c r="J349"/>
  <c r="BK332"/>
  <c r="BK313"/>
  <c r="BK303"/>
  <c r="J297"/>
  <c r="J291"/>
  <c r="J263"/>
  <c r="BK236"/>
  <c r="J215"/>
  <c r="J205"/>
  <c r="J176"/>
  <c r="J163"/>
  <c r="BK143"/>
  <c r="BK349"/>
  <c r="BK338"/>
  <c r="BK315"/>
  <c r="BK287"/>
  <c r="BK268"/>
  <c r="J243"/>
  <c r="BK205"/>
  <c r="BK195"/>
  <c r="J167"/>
  <c r="J139"/>
  <c r="BK360"/>
  <c r="J322"/>
  <c r="BK301"/>
  <c r="J295"/>
  <c i="1" r="AU130"/>
  <c i="2" l="1" r="BK134"/>
  <c r="J134"/>
  <c r="J101"/>
  <c r="T134"/>
  <c r="P334"/>
  <c r="BK375"/>
  <c r="J375"/>
  <c r="J104"/>
  <c r="R375"/>
  <c r="R416"/>
  <c r="P522"/>
  <c r="BK549"/>
  <c r="J549"/>
  <c r="J107"/>
  <c r="T549"/>
  <c i="3" r="P134"/>
  <c r="R134"/>
  <c r="BK246"/>
  <c r="J246"/>
  <c r="J102"/>
  <c r="R246"/>
  <c r="T246"/>
  <c r="BK290"/>
  <c r="J290"/>
  <c r="J103"/>
  <c r="P290"/>
  <c r="R290"/>
  <c r="T290"/>
  <c r="BK307"/>
  <c r="J307"/>
  <c r="J104"/>
  <c r="P307"/>
  <c r="R307"/>
  <c r="BK326"/>
  <c r="J326"/>
  <c r="J105"/>
  <c r="T326"/>
  <c r="P395"/>
  <c r="T395"/>
  <c r="P403"/>
  <c r="R403"/>
  <c i="4" r="BK134"/>
  <c r="J134"/>
  <c r="J101"/>
  <c r="T134"/>
  <c r="P273"/>
  <c r="T273"/>
  <c r="P313"/>
  <c r="T313"/>
  <c r="P340"/>
  <c r="R340"/>
  <c r="P465"/>
  <c r="R465"/>
  <c i="5" r="R134"/>
  <c r="P329"/>
  <c r="BK382"/>
  <c r="J382"/>
  <c r="J103"/>
  <c r="T382"/>
  <c r="BK431"/>
  <c r="J431"/>
  <c r="J105"/>
  <c r="T431"/>
  <c r="R499"/>
  <c r="P514"/>
  <c i="6" r="BK134"/>
  <c r="J134"/>
  <c r="J101"/>
  <c r="P134"/>
  <c r="T255"/>
  <c r="BK282"/>
  <c r="J282"/>
  <c r="J105"/>
  <c r="P282"/>
  <c r="BK324"/>
  <c r="J324"/>
  <c r="J106"/>
  <c r="R324"/>
  <c r="P333"/>
  <c i="7" r="P134"/>
  <c r="BK334"/>
  <c r="J334"/>
  <c r="J105"/>
  <c r="R334"/>
  <c r="BK458"/>
  <c r="J458"/>
  <c r="J107"/>
  <c r="T458"/>
  <c i="8" r="BK134"/>
  <c r="J134"/>
  <c r="J101"/>
  <c r="P134"/>
  <c r="P242"/>
  <c r="BK290"/>
  <c r="J290"/>
  <c r="J105"/>
  <c r="R290"/>
  <c r="P362"/>
  <c r="T362"/>
  <c r="R373"/>
  <c i="9" r="T133"/>
  <c r="BK246"/>
  <c r="J246"/>
  <c r="J103"/>
  <c r="R279"/>
  <c r="P375"/>
  <c i="10" r="BK134"/>
  <c r="T331"/>
  <c r="T379"/>
  <c r="T410"/>
  <c r="T429"/>
  <c r="R513"/>
  <c i="11" r="T134"/>
  <c r="R262"/>
  <c r="P283"/>
  <c r="T295"/>
  <c r="P347"/>
  <c r="P360"/>
  <c i="12" r="T133"/>
  <c r="R254"/>
  <c r="T269"/>
  <c r="R281"/>
  <c r="R323"/>
  <c i="13" r="P132"/>
  <c r="R252"/>
  <c r="P267"/>
  <c r="R309"/>
  <c i="14" r="R133"/>
  <c r="P261"/>
  <c r="R282"/>
  <c r="P294"/>
  <c r="BK346"/>
  <c r="J346"/>
  <c r="J106"/>
  <c i="15" r="R132"/>
  <c r="T209"/>
  <c r="P234"/>
  <c r="R244"/>
  <c i="16" r="BK132"/>
  <c r="J132"/>
  <c r="J102"/>
  <c r="T155"/>
  <c r="T170"/>
  <c i="17" r="P134"/>
  <c r="P130"/>
  <c r="P129"/>
  <c i="1" r="AU117"/>
  <c i="17" r="P153"/>
  <c r="P174"/>
  <c i="18" r="P132"/>
  <c r="BK228"/>
  <c r="J228"/>
  <c r="J103"/>
  <c r="BK267"/>
  <c r="J267"/>
  <c r="J104"/>
  <c r="P277"/>
  <c i="19" r="P132"/>
  <c r="BK155"/>
  <c r="J155"/>
  <c r="J103"/>
  <c r="BK170"/>
  <c r="J170"/>
  <c r="J104"/>
  <c r="BK184"/>
  <c r="J184"/>
  <c r="J105"/>
  <c i="20" r="BK134"/>
  <c r="J134"/>
  <c r="J103"/>
  <c r="P153"/>
  <c r="T166"/>
  <c i="21" r="R133"/>
  <c r="P185"/>
  <c r="R210"/>
  <c r="R226"/>
  <c i="22" r="R132"/>
  <c r="P154"/>
  <c r="P169"/>
  <c i="23" r="BK134"/>
  <c r="J134"/>
  <c r="J103"/>
  <c r="BK153"/>
  <c r="J153"/>
  <c r="J104"/>
  <c r="BK174"/>
  <c r="J174"/>
  <c r="J105"/>
  <c i="24" r="R134"/>
  <c r="P271"/>
  <c r="P280"/>
  <c r="BK314"/>
  <c r="J314"/>
  <c r="J105"/>
  <c r="BK359"/>
  <c r="J359"/>
  <c r="J106"/>
  <c r="R374"/>
  <c i="25" r="R133"/>
  <c r="BK240"/>
  <c r="J240"/>
  <c r="J103"/>
  <c r="T240"/>
  <c r="R249"/>
  <c r="P311"/>
  <c i="26" r="BK134"/>
  <c r="J134"/>
  <c r="J101"/>
  <c r="R247"/>
  <c r="R256"/>
  <c r="T275"/>
  <c r="BK348"/>
  <c r="J348"/>
  <c r="J107"/>
  <c i="28" r="P135"/>
  <c r="BK241"/>
  <c r="J241"/>
  <c r="J104"/>
  <c r="P252"/>
  <c r="P283"/>
  <c r="P304"/>
  <c r="R313"/>
  <c r="R324"/>
  <c i="29" r="R135"/>
  <c r="BK241"/>
  <c r="J241"/>
  <c r="J104"/>
  <c r="BK252"/>
  <c r="J252"/>
  <c r="J105"/>
  <c r="BK283"/>
  <c r="J283"/>
  <c r="J106"/>
  <c r="BK304"/>
  <c r="J304"/>
  <c r="J107"/>
  <c r="BK313"/>
  <c r="J313"/>
  <c r="J108"/>
  <c r="P324"/>
  <c i="30" r="P136"/>
  <c r="R232"/>
  <c r="T243"/>
  <c r="BK274"/>
  <c r="J274"/>
  <c r="J106"/>
  <c r="P307"/>
  <c r="P332"/>
  <c r="R341"/>
  <c r="R352"/>
  <c i="31" r="P151"/>
  <c r="P144"/>
  <c r="P143"/>
  <c r="P142"/>
  <c i="1" r="AU138"/>
  <c i="31" r="P156"/>
  <c r="BK174"/>
  <c r="J174"/>
  <c r="J108"/>
  <c r="P195"/>
  <c r="P191"/>
  <c i="2" r="R134"/>
  <c r="R334"/>
  <c r="BK416"/>
  <c r="J416"/>
  <c r="J105"/>
  <c r="T416"/>
  <c r="R522"/>
  <c r="P549"/>
  <c i="3" r="BK134"/>
  <c r="J134"/>
  <c r="J101"/>
  <c r="T134"/>
  <c r="P246"/>
  <c r="T307"/>
  <c r="P326"/>
  <c r="R326"/>
  <c r="BK395"/>
  <c r="J395"/>
  <c r="J106"/>
  <c r="R395"/>
  <c r="BK403"/>
  <c r="J403"/>
  <c r="J107"/>
  <c r="T403"/>
  <c i="4" r="P134"/>
  <c r="P133"/>
  <c r="P132"/>
  <c i="1" r="AU100"/>
  <c i="4" r="R134"/>
  <c r="BK273"/>
  <c r="J273"/>
  <c r="J103"/>
  <c r="R273"/>
  <c r="BK313"/>
  <c r="J313"/>
  <c r="J104"/>
  <c r="R313"/>
  <c r="BK340"/>
  <c r="J340"/>
  <c r="J105"/>
  <c r="T340"/>
  <c r="BK465"/>
  <c r="J465"/>
  <c r="J107"/>
  <c r="T465"/>
  <c i="5" r="P134"/>
  <c r="BK329"/>
  <c r="J329"/>
  <c r="J102"/>
  <c r="R329"/>
  <c r="P382"/>
  <c r="BK403"/>
  <c r="J403"/>
  <c r="J104"/>
  <c r="T403"/>
  <c r="P431"/>
  <c r="BK499"/>
  <c r="J499"/>
  <c r="J106"/>
  <c r="T499"/>
  <c r="R514"/>
  <c i="6" r="R134"/>
  <c r="P255"/>
  <c r="BK270"/>
  <c r="J270"/>
  <c r="J104"/>
  <c r="R270"/>
  <c r="R282"/>
  <c r="P324"/>
  <c r="T324"/>
  <c r="T333"/>
  <c i="7" r="BK134"/>
  <c r="J134"/>
  <c r="J101"/>
  <c r="T134"/>
  <c r="P273"/>
  <c r="T273"/>
  <c r="P315"/>
  <c r="T315"/>
  <c r="T334"/>
  <c r="P458"/>
  <c i="8" r="R134"/>
  <c r="BK242"/>
  <c r="J242"/>
  <c r="J103"/>
  <c r="R242"/>
  <c r="BK271"/>
  <c r="J271"/>
  <c r="J104"/>
  <c r="T271"/>
  <c r="P290"/>
  <c r="BK362"/>
  <c r="J362"/>
  <c r="J106"/>
  <c r="R362"/>
  <c r="P373"/>
  <c i="9" r="P133"/>
  <c r="R246"/>
  <c r="P279"/>
  <c r="T375"/>
  <c i="10" r="T134"/>
  <c r="R331"/>
  <c r="R379"/>
  <c r="P410"/>
  <c r="P429"/>
  <c r="BK513"/>
  <c r="J513"/>
  <c r="J107"/>
  <c i="11" r="P134"/>
  <c r="T262"/>
  <c r="T283"/>
  <c r="P295"/>
  <c r="R347"/>
  <c r="R360"/>
  <c i="12" r="R133"/>
  <c r="R132"/>
  <c r="R131"/>
  <c r="T254"/>
  <c r="R269"/>
  <c r="P281"/>
  <c r="P323"/>
  <c i="13" r="R132"/>
  <c r="P252"/>
  <c r="T267"/>
  <c r="T309"/>
  <c i="14" r="BK133"/>
  <c r="J133"/>
  <c r="J101"/>
  <c r="BK261"/>
  <c r="J261"/>
  <c r="J103"/>
  <c r="P282"/>
  <c r="R294"/>
  <c r="R346"/>
  <c i="15" r="P132"/>
  <c r="R209"/>
  <c r="R234"/>
  <c r="P244"/>
  <c i="16" r="T132"/>
  <c r="T131"/>
  <c r="T130"/>
  <c r="P155"/>
  <c r="R170"/>
  <c i="17" r="T134"/>
  <c r="T130"/>
  <c r="T129"/>
  <c r="T153"/>
  <c r="T174"/>
  <c i="18" r="T132"/>
  <c r="R228"/>
  <c r="R267"/>
  <c r="R277"/>
  <c i="19" r="R132"/>
  <c r="P155"/>
  <c r="R170"/>
  <c r="R184"/>
  <c i="20" r="R134"/>
  <c r="R130"/>
  <c r="R129"/>
  <c r="BK153"/>
  <c r="J153"/>
  <c r="J104"/>
  <c r="BK166"/>
  <c r="J166"/>
  <c r="J105"/>
  <c i="21" r="BK133"/>
  <c r="J133"/>
  <c r="J102"/>
  <c r="BK185"/>
  <c r="J185"/>
  <c r="J103"/>
  <c r="BK210"/>
  <c r="J210"/>
  <c r="J104"/>
  <c r="BK226"/>
  <c r="J226"/>
  <c r="J106"/>
  <c i="22" r="BK132"/>
  <c r="J132"/>
  <c r="J102"/>
  <c r="BK154"/>
  <c r="J154"/>
  <c r="J104"/>
  <c r="BK169"/>
  <c r="J169"/>
  <c r="J105"/>
  <c i="23" r="R134"/>
  <c r="R130"/>
  <c r="R129"/>
  <c r="T153"/>
  <c r="R174"/>
  <c i="24" r="P134"/>
  <c r="R271"/>
  <c r="BK280"/>
  <c r="J280"/>
  <c r="J104"/>
  <c r="P314"/>
  <c r="R359"/>
  <c r="T374"/>
  <c i="25" r="T133"/>
  <c r="P240"/>
  <c r="BK249"/>
  <c r="J249"/>
  <c r="J104"/>
  <c r="BK311"/>
  <c r="J311"/>
  <c r="J106"/>
  <c i="26" r="P134"/>
  <c r="T247"/>
  <c r="T256"/>
  <c r="P275"/>
  <c r="R348"/>
  <c i="28" r="R135"/>
  <c r="T241"/>
  <c r="BK252"/>
  <c r="J252"/>
  <c r="J105"/>
  <c r="BK283"/>
  <c r="J283"/>
  <c r="J106"/>
  <c r="BK304"/>
  <c r="J304"/>
  <c r="J107"/>
  <c r="BK313"/>
  <c r="J313"/>
  <c r="J108"/>
  <c r="BK324"/>
  <c r="J324"/>
  <c r="J109"/>
  <c i="29" r="BK135"/>
  <c r="J135"/>
  <c r="J102"/>
  <c r="P241"/>
  <c r="P252"/>
  <c r="P283"/>
  <c r="T304"/>
  <c r="R313"/>
  <c r="T324"/>
  <c i="30" r="BK136"/>
  <c r="P232"/>
  <c r="R243"/>
  <c r="P274"/>
  <c r="R307"/>
  <c r="R332"/>
  <c r="P341"/>
  <c r="BK352"/>
  <c r="J352"/>
  <c r="J110"/>
  <c i="31" r="BK151"/>
  <c r="J151"/>
  <c r="J103"/>
  <c r="R151"/>
  <c r="R144"/>
  <c r="P167"/>
  <c r="R174"/>
  <c r="BK195"/>
  <c r="J195"/>
  <c r="J115"/>
  <c r="BK204"/>
  <c r="J204"/>
  <c r="J116"/>
  <c r="T204"/>
  <c i="9" r="R133"/>
  <c r="R132"/>
  <c r="R131"/>
  <c r="P246"/>
  <c r="T279"/>
  <c r="R375"/>
  <c i="10" r="P134"/>
  <c r="BK331"/>
  <c r="J331"/>
  <c r="J102"/>
  <c r="BK379"/>
  <c r="J379"/>
  <c r="J103"/>
  <c r="R410"/>
  <c r="R429"/>
  <c r="T513"/>
  <c i="11" r="BK134"/>
  <c r="BK262"/>
  <c r="J262"/>
  <c r="J103"/>
  <c r="BK283"/>
  <c r="J283"/>
  <c r="J104"/>
  <c r="BK295"/>
  <c r="J295"/>
  <c r="J105"/>
  <c r="BK347"/>
  <c r="J347"/>
  <c r="J106"/>
  <c r="BK360"/>
  <c r="J360"/>
  <c r="J107"/>
  <c i="12" r="P133"/>
  <c r="BK254"/>
  <c r="J254"/>
  <c r="J103"/>
  <c r="BK269"/>
  <c r="J269"/>
  <c r="J104"/>
  <c r="BK281"/>
  <c r="J281"/>
  <c r="J105"/>
  <c r="BK323"/>
  <c r="J323"/>
  <c r="J106"/>
  <c i="13" r="BK132"/>
  <c r="J132"/>
  <c r="J101"/>
  <c r="BK252"/>
  <c r="J252"/>
  <c r="J103"/>
  <c r="BK267"/>
  <c r="J267"/>
  <c r="J104"/>
  <c r="BK309"/>
  <c r="J309"/>
  <c r="J105"/>
  <c i="14" r="P133"/>
  <c r="R261"/>
  <c r="BK282"/>
  <c r="J282"/>
  <c r="J104"/>
  <c r="T294"/>
  <c r="T346"/>
  <c i="15" r="T132"/>
  <c r="P209"/>
  <c r="BK234"/>
  <c r="J234"/>
  <c r="J104"/>
  <c r="BK244"/>
  <c r="J244"/>
  <c r="J105"/>
  <c i="16" r="P132"/>
  <c r="P131"/>
  <c r="P130"/>
  <c i="1" r="AU116"/>
  <c i="16" r="R155"/>
  <c r="P170"/>
  <c i="17" r="BK134"/>
  <c r="J134"/>
  <c r="J103"/>
  <c r="BK153"/>
  <c r="J153"/>
  <c r="J104"/>
  <c r="BK174"/>
  <c r="J174"/>
  <c r="J105"/>
  <c i="18" r="BK132"/>
  <c r="J132"/>
  <c r="J102"/>
  <c r="T228"/>
  <c r="T267"/>
  <c r="T277"/>
  <c i="19" r="BK132"/>
  <c r="J132"/>
  <c r="J102"/>
  <c r="R155"/>
  <c r="T170"/>
  <c r="T184"/>
  <c i="20" r="P134"/>
  <c r="P130"/>
  <c r="P129"/>
  <c i="1" r="AU121"/>
  <c i="20" r="T153"/>
  <c r="R166"/>
  <c i="21" r="P133"/>
  <c r="T185"/>
  <c r="T210"/>
  <c r="T226"/>
  <c i="22" r="P132"/>
  <c r="P131"/>
  <c r="P130"/>
  <c i="1" r="AU124"/>
  <c i="22" r="R154"/>
  <c r="R169"/>
  <c i="23" r="P134"/>
  <c r="P130"/>
  <c r="P129"/>
  <c i="1" r="AU125"/>
  <c i="23" r="P153"/>
  <c r="T174"/>
  <c i="24" r="BK134"/>
  <c r="J134"/>
  <c r="J101"/>
  <c r="BK271"/>
  <c r="J271"/>
  <c r="J103"/>
  <c r="R280"/>
  <c r="T314"/>
  <c r="T359"/>
  <c r="BK374"/>
  <c r="J374"/>
  <c r="J107"/>
  <c i="25" r="BK133"/>
  <c r="J133"/>
  <c r="J101"/>
  <c r="R240"/>
  <c r="P249"/>
  <c r="R311"/>
  <c i="26" r="R134"/>
  <c r="P247"/>
  <c r="P256"/>
  <c r="BK275"/>
  <c r="J275"/>
  <c r="J105"/>
  <c r="T348"/>
  <c i="28" r="T135"/>
  <c r="P241"/>
  <c r="P240"/>
  <c r="T252"/>
  <c r="T283"/>
  <c r="R304"/>
  <c r="P313"/>
  <c r="P324"/>
  <c i="29" r="T135"/>
  <c r="T241"/>
  <c r="T252"/>
  <c r="T283"/>
  <c r="R304"/>
  <c r="P313"/>
  <c r="BK324"/>
  <c r="J324"/>
  <c r="J109"/>
  <c i="30" r="R136"/>
  <c r="BK232"/>
  <c r="J232"/>
  <c r="J104"/>
  <c r="P243"/>
  <c r="R274"/>
  <c r="BK307"/>
  <c r="J307"/>
  <c r="J107"/>
  <c r="BK332"/>
  <c r="J332"/>
  <c r="J108"/>
  <c r="BK341"/>
  <c r="J341"/>
  <c r="J109"/>
  <c r="T352"/>
  <c i="31" r="T151"/>
  <c r="T144"/>
  <c r="T143"/>
  <c r="T142"/>
  <c r="R156"/>
  <c r="R167"/>
  <c r="P174"/>
  <c r="T195"/>
  <c r="T191"/>
  <c r="R204"/>
  <c i="2" r="P134"/>
  <c r="P133"/>
  <c r="P132"/>
  <c i="1" r="AU98"/>
  <c i="2" r="BK334"/>
  <c r="J334"/>
  <c r="J103"/>
  <c r="T334"/>
  <c r="P375"/>
  <c r="T375"/>
  <c r="P416"/>
  <c r="BK522"/>
  <c r="J522"/>
  <c r="J106"/>
  <c r="T522"/>
  <c r="R549"/>
  <c i="5" r="BK134"/>
  <c r="J134"/>
  <c r="J101"/>
  <c r="T134"/>
  <c r="T329"/>
  <c r="R382"/>
  <c r="P403"/>
  <c r="R403"/>
  <c r="R431"/>
  <c r="P499"/>
  <c r="BK514"/>
  <c r="J514"/>
  <c r="J107"/>
  <c r="T514"/>
  <c i="6" r="T134"/>
  <c r="T133"/>
  <c r="T132"/>
  <c r="BK255"/>
  <c r="J255"/>
  <c r="J103"/>
  <c r="R255"/>
  <c r="P270"/>
  <c r="T270"/>
  <c r="T282"/>
  <c r="BK333"/>
  <c r="J333"/>
  <c r="J107"/>
  <c r="R333"/>
  <c i="7" r="R134"/>
  <c r="R133"/>
  <c r="R132"/>
  <c r="BK273"/>
  <c r="J273"/>
  <c r="J103"/>
  <c r="R273"/>
  <c r="BK315"/>
  <c r="J315"/>
  <c r="J104"/>
  <c r="R315"/>
  <c r="P334"/>
  <c r="R458"/>
  <c i="8" r="T134"/>
  <c r="T242"/>
  <c r="P271"/>
  <c r="R271"/>
  <c r="T290"/>
  <c r="BK373"/>
  <c r="J373"/>
  <c r="J107"/>
  <c r="T373"/>
  <c i="9" r="BK133"/>
  <c r="J133"/>
  <c r="J101"/>
  <c r="T246"/>
  <c r="BK279"/>
  <c r="J279"/>
  <c r="J104"/>
  <c r="BK375"/>
  <c r="J375"/>
  <c r="J106"/>
  <c i="10" r="R134"/>
  <c r="R133"/>
  <c r="R132"/>
  <c r="P331"/>
  <c r="P379"/>
  <c r="BK410"/>
  <c r="J410"/>
  <c r="J104"/>
  <c r="BK429"/>
  <c r="J429"/>
  <c r="J105"/>
  <c r="P513"/>
  <c i="11" r="R134"/>
  <c r="R133"/>
  <c r="R132"/>
  <c r="P262"/>
  <c r="R283"/>
  <c r="R295"/>
  <c r="T347"/>
  <c r="T360"/>
  <c i="12" r="BK133"/>
  <c r="J133"/>
  <c r="J101"/>
  <c r="P254"/>
  <c r="P269"/>
  <c r="T281"/>
  <c r="T323"/>
  <c i="13" r="T132"/>
  <c r="T131"/>
  <c r="T130"/>
  <c r="T252"/>
  <c r="R267"/>
  <c r="P309"/>
  <c i="14" r="T133"/>
  <c r="T132"/>
  <c r="T131"/>
  <c r="T261"/>
  <c r="T282"/>
  <c r="BK294"/>
  <c r="J294"/>
  <c r="J105"/>
  <c r="P346"/>
  <c i="15" r="BK132"/>
  <c r="BK209"/>
  <c r="J209"/>
  <c r="J103"/>
  <c r="T234"/>
  <c r="T244"/>
  <c i="16" r="R132"/>
  <c r="R131"/>
  <c r="R130"/>
  <c r="BK155"/>
  <c r="J155"/>
  <c r="J104"/>
  <c r="BK170"/>
  <c r="J170"/>
  <c r="J105"/>
  <c i="17" r="R134"/>
  <c r="R130"/>
  <c r="R129"/>
  <c r="R153"/>
  <c r="R174"/>
  <c i="18" r="R132"/>
  <c r="R131"/>
  <c r="R130"/>
  <c r="P228"/>
  <c r="P267"/>
  <c r="BK277"/>
  <c r="J277"/>
  <c r="J105"/>
  <c i="19" r="T132"/>
  <c r="T155"/>
  <c r="P170"/>
  <c r="P184"/>
  <c i="20" r="T134"/>
  <c r="T130"/>
  <c r="T129"/>
  <c r="R153"/>
  <c r="P166"/>
  <c i="21" r="T133"/>
  <c r="T132"/>
  <c r="T131"/>
  <c r="R185"/>
  <c r="P210"/>
  <c r="P226"/>
  <c i="22" r="T132"/>
  <c r="T154"/>
  <c r="T169"/>
  <c i="23" r="T134"/>
  <c r="T130"/>
  <c r="T129"/>
  <c r="R153"/>
  <c r="P174"/>
  <c i="24" r="T134"/>
  <c r="T133"/>
  <c r="T132"/>
  <c r="T271"/>
  <c r="T280"/>
  <c r="R314"/>
  <c r="P359"/>
  <c r="P374"/>
  <c i="25" r="P133"/>
  <c r="P132"/>
  <c r="P131"/>
  <c i="1" r="AU128"/>
  <c i="25" r="T249"/>
  <c r="T311"/>
  <c i="26" r="T134"/>
  <c r="T133"/>
  <c r="T132"/>
  <c r="BK247"/>
  <c r="J247"/>
  <c r="J103"/>
  <c r="BK256"/>
  <c r="J256"/>
  <c r="J104"/>
  <c r="R275"/>
  <c r="P348"/>
  <c i="28" r="BK135"/>
  <c r="J135"/>
  <c r="J102"/>
  <c r="R241"/>
  <c r="R252"/>
  <c r="R283"/>
  <c r="T304"/>
  <c r="T313"/>
  <c r="T324"/>
  <c i="29" r="P135"/>
  <c r="R241"/>
  <c r="R252"/>
  <c r="R283"/>
  <c r="P304"/>
  <c r="T313"/>
  <c r="R324"/>
  <c i="30" r="T136"/>
  <c r="T135"/>
  <c r="T134"/>
  <c r="T232"/>
  <c r="T231"/>
  <c r="BK243"/>
  <c r="J243"/>
  <c r="J105"/>
  <c r="T274"/>
  <c r="T307"/>
  <c r="T332"/>
  <c r="T341"/>
  <c r="P352"/>
  <c i="31" r="BK156"/>
  <c r="J156"/>
  <c r="J104"/>
  <c r="T156"/>
  <c r="BK167"/>
  <c r="J167"/>
  <c r="J107"/>
  <c r="T167"/>
  <c r="T174"/>
  <c r="R195"/>
  <c r="R191"/>
  <c r="P204"/>
  <c i="3" r="BK423"/>
  <c r="J423"/>
  <c r="J108"/>
  <c i="4" r="BK485"/>
  <c r="J485"/>
  <c r="J108"/>
  <c i="5" r="BK534"/>
  <c r="J534"/>
  <c r="J108"/>
  <c i="6" r="BK250"/>
  <c r="J250"/>
  <c r="J102"/>
  <c r="BK353"/>
  <c r="J353"/>
  <c r="J108"/>
  <c i="7" r="BK268"/>
  <c r="J268"/>
  <c r="J102"/>
  <c i="8" r="BK237"/>
  <c r="J237"/>
  <c r="J102"/>
  <c i="16" r="BK150"/>
  <c r="J150"/>
  <c r="J103"/>
  <c i="19" r="BK204"/>
  <c r="J204"/>
  <c r="J106"/>
  <c i="23" r="BK131"/>
  <c r="J131"/>
  <c r="J102"/>
  <c i="24" r="BK394"/>
  <c r="J394"/>
  <c r="J108"/>
  <c i="26" r="BK242"/>
  <c r="J242"/>
  <c r="J102"/>
  <c r="BK368"/>
  <c r="J368"/>
  <c r="J108"/>
  <c i="31" r="BK164"/>
  <c r="J164"/>
  <c r="J106"/>
  <c r="BK181"/>
  <c r="J181"/>
  <c r="J109"/>
  <c r="BK184"/>
  <c r="J184"/>
  <c r="J110"/>
  <c r="BK188"/>
  <c r="J188"/>
  <c r="J112"/>
  <c i="2" r="BK329"/>
  <c r="J329"/>
  <c r="J102"/>
  <c i="4" r="BK268"/>
  <c r="J268"/>
  <c r="J102"/>
  <c r="BK450"/>
  <c r="J450"/>
  <c r="J106"/>
  <c i="7" r="BK478"/>
  <c r="J478"/>
  <c r="J108"/>
  <c i="8" r="BK393"/>
  <c r="J393"/>
  <c r="J108"/>
  <c i="10" r="BK502"/>
  <c r="J502"/>
  <c r="J106"/>
  <c r="BK533"/>
  <c r="J533"/>
  <c r="J108"/>
  <c i="14" r="BK256"/>
  <c r="J256"/>
  <c r="J102"/>
  <c i="15" r="BK254"/>
  <c r="J254"/>
  <c r="J106"/>
  <c i="20" r="BK131"/>
  <c r="J131"/>
  <c r="J102"/>
  <c i="21" r="BK220"/>
  <c r="J220"/>
  <c r="J105"/>
  <c r="BK236"/>
  <c r="J236"/>
  <c r="J107"/>
  <c i="22" r="BK149"/>
  <c r="J149"/>
  <c r="J103"/>
  <c r="BK189"/>
  <c r="J189"/>
  <c r="J106"/>
  <c i="24" r="BK266"/>
  <c r="J266"/>
  <c r="J102"/>
  <c i="25" r="BK331"/>
  <c r="J331"/>
  <c r="J107"/>
  <c i="31" r="BK148"/>
  <c r="J148"/>
  <c r="J102"/>
  <c r="BK161"/>
  <c r="J161"/>
  <c r="J105"/>
  <c r="BK192"/>
  <c r="J192"/>
  <c r="J114"/>
  <c r="BK214"/>
  <c r="J214"/>
  <c r="J118"/>
  <c i="11" r="BK257"/>
  <c r="J257"/>
  <c r="J102"/>
  <c r="BK380"/>
  <c r="J380"/>
  <c r="J108"/>
  <c i="12" r="BK249"/>
  <c r="J249"/>
  <c r="J102"/>
  <c r="BK343"/>
  <c r="J343"/>
  <c r="J107"/>
  <c i="13" r="BK247"/>
  <c r="J247"/>
  <c r="J102"/>
  <c r="BK329"/>
  <c r="J329"/>
  <c r="J106"/>
  <c i="17" r="BK131"/>
  <c r="J131"/>
  <c r="J102"/>
  <c i="25" r="BK235"/>
  <c r="J235"/>
  <c r="J102"/>
  <c r="BK305"/>
  <c r="J305"/>
  <c r="J105"/>
  <c i="26" r="BK342"/>
  <c r="J342"/>
  <c r="J106"/>
  <c i="31" r="BK145"/>
  <c r="J145"/>
  <c r="J101"/>
  <c r="BK220"/>
  <c r="J220"/>
  <c r="J120"/>
  <c i="2" r="BK569"/>
  <c r="J569"/>
  <c r="J108"/>
  <c i="7" r="BK447"/>
  <c r="J447"/>
  <c r="J106"/>
  <c i="9" r="BK241"/>
  <c r="J241"/>
  <c r="J102"/>
  <c r="BK369"/>
  <c r="J369"/>
  <c r="J105"/>
  <c r="BK395"/>
  <c r="J395"/>
  <c r="J107"/>
  <c i="14" r="BK366"/>
  <c r="J366"/>
  <c r="J107"/>
  <c i="16" r="BK183"/>
  <c r="J183"/>
  <c r="J106"/>
  <c i="18" r="BK287"/>
  <c r="J287"/>
  <c r="J106"/>
  <c i="27" r="BK128"/>
  <c r="J128"/>
  <c r="J102"/>
  <c i="31" r="BK211"/>
  <c r="J211"/>
  <c r="J117"/>
  <c r="BK217"/>
  <c r="J217"/>
  <c r="J119"/>
  <c i="30" r="BK231"/>
  <c r="J231"/>
  <c r="J103"/>
  <c i="31" r="E85"/>
  <c r="F93"/>
  <c r="BE157"/>
  <c r="BE177"/>
  <c r="BE205"/>
  <c r="BE218"/>
  <c i="30" r="J136"/>
  <c r="J102"/>
  <c i="31" r="J91"/>
  <c r="J93"/>
  <c r="J139"/>
  <c r="BE154"/>
  <c r="BE185"/>
  <c r="BE189"/>
  <c r="BE193"/>
  <c r="BE196"/>
  <c r="BE200"/>
  <c r="BE202"/>
  <c r="BE207"/>
  <c r="BE209"/>
  <c r="F139"/>
  <c r="BE159"/>
  <c r="BE162"/>
  <c r="BE168"/>
  <c r="BE172"/>
  <c r="BE175"/>
  <c r="BE179"/>
  <c r="BE182"/>
  <c r="BE198"/>
  <c r="BE212"/>
  <c r="BE215"/>
  <c r="BE146"/>
  <c r="BE149"/>
  <c r="BE152"/>
  <c r="BE165"/>
  <c r="BE170"/>
  <c r="BE221"/>
  <c i="30" r="E85"/>
  <c r="J95"/>
  <c r="J131"/>
  <c r="BE139"/>
  <c r="BE143"/>
  <c r="BE149"/>
  <c r="BE157"/>
  <c r="BE171"/>
  <c r="BE175"/>
  <c r="BE181"/>
  <c r="BE183"/>
  <c r="BE185"/>
  <c r="BE191"/>
  <c r="BE193"/>
  <c r="BE211"/>
  <c r="BE213"/>
  <c r="BE221"/>
  <c r="BE227"/>
  <c r="BE229"/>
  <c r="BE235"/>
  <c r="BE252"/>
  <c r="BE254"/>
  <c r="BE258"/>
  <c r="BE262"/>
  <c r="BE266"/>
  <c r="BE270"/>
  <c r="BE281"/>
  <c r="BE285"/>
  <c r="BE289"/>
  <c r="BE295"/>
  <c r="BE301"/>
  <c r="BE328"/>
  <c r="BE330"/>
  <c r="BE335"/>
  <c r="BE337"/>
  <c r="BE350"/>
  <c r="BE353"/>
  <c r="BE355"/>
  <c r="BE357"/>
  <c r="F95"/>
  <c r="J128"/>
  <c r="F131"/>
  <c r="BE141"/>
  <c r="BE145"/>
  <c r="BE163"/>
  <c r="BE165"/>
  <c r="BE167"/>
  <c r="BE179"/>
  <c r="BE195"/>
  <c r="BE205"/>
  <c r="BE207"/>
  <c r="BE209"/>
  <c r="BE215"/>
  <c r="BE223"/>
  <c r="BE241"/>
  <c r="BE246"/>
  <c r="BE248"/>
  <c r="BE250"/>
  <c r="BE264"/>
  <c r="BE268"/>
  <c r="BE272"/>
  <c r="BE275"/>
  <c r="BE299"/>
  <c r="BE308"/>
  <c r="BE310"/>
  <c r="BE316"/>
  <c r="BE322"/>
  <c r="BE342"/>
  <c r="BE137"/>
  <c r="BE147"/>
  <c r="BE151"/>
  <c r="BE159"/>
  <c r="BE161"/>
  <c r="BE173"/>
  <c r="BE177"/>
  <c r="BE187"/>
  <c r="BE189"/>
  <c r="BE197"/>
  <c r="BE217"/>
  <c r="BE225"/>
  <c r="BE233"/>
  <c r="BE237"/>
  <c r="BE244"/>
  <c r="BE277"/>
  <c r="BE279"/>
  <c r="BE283"/>
  <c r="BE291"/>
  <c r="BE297"/>
  <c r="BE303"/>
  <c r="BE312"/>
  <c r="BE314"/>
  <c r="BE326"/>
  <c r="BE333"/>
  <c r="BE339"/>
  <c r="BE346"/>
  <c i="29" r="BK240"/>
  <c r="BK134"/>
  <c r="J134"/>
  <c r="J101"/>
  <c i="30" r="BE153"/>
  <c r="BE155"/>
  <c r="BE169"/>
  <c r="BE199"/>
  <c r="BE201"/>
  <c r="BE203"/>
  <c r="BE219"/>
  <c r="BE239"/>
  <c r="BE256"/>
  <c r="BE260"/>
  <c r="BE287"/>
  <c r="BE293"/>
  <c r="BE305"/>
  <c r="BE318"/>
  <c r="BE320"/>
  <c r="BE324"/>
  <c r="BE344"/>
  <c r="BE348"/>
  <c i="29" r="J93"/>
  <c r="E119"/>
  <c r="F129"/>
  <c r="F130"/>
  <c r="BE144"/>
  <c r="BE146"/>
  <c r="BE148"/>
  <c r="BE160"/>
  <c r="BE166"/>
  <c r="BE180"/>
  <c r="BE184"/>
  <c r="BE194"/>
  <c r="BE196"/>
  <c r="BE210"/>
  <c r="BE212"/>
  <c r="BE218"/>
  <c r="BE220"/>
  <c r="BE222"/>
  <c r="BE242"/>
  <c r="BE253"/>
  <c r="BE255"/>
  <c r="BE261"/>
  <c r="BE265"/>
  <c r="BE267"/>
  <c r="BE271"/>
  <c r="BE279"/>
  <c r="BE292"/>
  <c r="BE320"/>
  <c r="BE325"/>
  <c i="28" r="BK240"/>
  <c r="J240"/>
  <c r="J103"/>
  <c i="29" r="J96"/>
  <c r="J129"/>
  <c r="BE138"/>
  <c r="BE150"/>
  <c r="BE156"/>
  <c r="BE168"/>
  <c r="BE176"/>
  <c r="BE186"/>
  <c r="BE188"/>
  <c r="BE190"/>
  <c r="BE200"/>
  <c r="BE202"/>
  <c r="BE206"/>
  <c r="BE216"/>
  <c r="BE226"/>
  <c r="BE232"/>
  <c r="BE246"/>
  <c r="BE257"/>
  <c r="BE281"/>
  <c r="BE302"/>
  <c r="BE136"/>
  <c r="BE140"/>
  <c r="BE154"/>
  <c r="BE162"/>
  <c r="BE198"/>
  <c r="BE204"/>
  <c r="BE236"/>
  <c r="BE238"/>
  <c r="BE250"/>
  <c r="BE273"/>
  <c r="BE277"/>
  <c r="BE286"/>
  <c r="BE288"/>
  <c r="BE294"/>
  <c r="BE296"/>
  <c r="BE300"/>
  <c r="BE314"/>
  <c r="BE316"/>
  <c r="BE318"/>
  <c r="BE142"/>
  <c r="BE152"/>
  <c r="BE158"/>
  <c r="BE164"/>
  <c r="BE170"/>
  <c r="BE172"/>
  <c r="BE174"/>
  <c r="BE178"/>
  <c r="BE182"/>
  <c r="BE192"/>
  <c r="BE208"/>
  <c r="BE214"/>
  <c r="BE224"/>
  <c r="BE228"/>
  <c r="BE230"/>
  <c r="BE234"/>
  <c r="BE244"/>
  <c r="BE248"/>
  <c r="BE259"/>
  <c r="BE263"/>
  <c r="BE269"/>
  <c r="BE275"/>
  <c r="BE284"/>
  <c r="BE290"/>
  <c r="BE298"/>
  <c r="BE305"/>
  <c r="BE307"/>
  <c r="BE309"/>
  <c r="BE311"/>
  <c r="BE322"/>
  <c r="BE327"/>
  <c r="BE329"/>
  <c i="28" r="F95"/>
  <c r="E119"/>
  <c r="BE140"/>
  <c r="BE160"/>
  <c r="BE166"/>
  <c r="BE182"/>
  <c r="BE184"/>
  <c r="BE206"/>
  <c r="BE218"/>
  <c r="BE234"/>
  <c r="BE236"/>
  <c r="BE242"/>
  <c r="BE246"/>
  <c r="BE248"/>
  <c r="BE250"/>
  <c r="BE261"/>
  <c r="BE281"/>
  <c r="BE286"/>
  <c r="BE294"/>
  <c r="BE296"/>
  <c r="BE305"/>
  <c r="BE307"/>
  <c r="BE309"/>
  <c r="BE314"/>
  <c r="BE318"/>
  <c r="BE322"/>
  <c r="BE327"/>
  <c r="BE329"/>
  <c r="J95"/>
  <c r="J127"/>
  <c r="J130"/>
  <c r="BE142"/>
  <c r="BE144"/>
  <c r="BE158"/>
  <c r="BE162"/>
  <c r="BE164"/>
  <c r="BE168"/>
  <c r="BE196"/>
  <c r="BE198"/>
  <c r="BE200"/>
  <c r="BE208"/>
  <c r="BE216"/>
  <c r="BE224"/>
  <c r="BE226"/>
  <c r="BE238"/>
  <c r="BE244"/>
  <c r="BE253"/>
  <c r="BE257"/>
  <c r="BE263"/>
  <c r="BE265"/>
  <c r="BE273"/>
  <c r="BE275"/>
  <c r="BE290"/>
  <c r="BE298"/>
  <c r="BE300"/>
  <c r="BE302"/>
  <c r="BE316"/>
  <c r="F96"/>
  <c r="BE136"/>
  <c r="BE154"/>
  <c r="BE156"/>
  <c r="BE172"/>
  <c r="BE174"/>
  <c r="BE178"/>
  <c r="BE180"/>
  <c r="BE186"/>
  <c r="BE188"/>
  <c r="BE192"/>
  <c r="BE194"/>
  <c r="BE202"/>
  <c r="BE204"/>
  <c r="BE210"/>
  <c r="BE212"/>
  <c r="BE220"/>
  <c r="BE228"/>
  <c r="BE232"/>
  <c r="BE259"/>
  <c r="BE269"/>
  <c r="BE271"/>
  <c r="BE284"/>
  <c r="BE288"/>
  <c r="BE320"/>
  <c r="BE138"/>
  <c r="BE146"/>
  <c r="BE148"/>
  <c r="BE150"/>
  <c r="BE152"/>
  <c r="BE170"/>
  <c r="BE176"/>
  <c r="BE190"/>
  <c r="BE214"/>
  <c r="BE222"/>
  <c r="BE230"/>
  <c r="BE255"/>
  <c r="BE267"/>
  <c r="BE277"/>
  <c r="BE279"/>
  <c r="BE292"/>
  <c r="BE311"/>
  <c r="BE325"/>
  <c i="27" r="E112"/>
  <c r="J96"/>
  <c r="F123"/>
  <c r="BE129"/>
  <c r="J93"/>
  <c i="26" r="F95"/>
  <c r="BE145"/>
  <c r="BE180"/>
  <c r="BE195"/>
  <c r="BE201"/>
  <c r="BE215"/>
  <c r="BE263"/>
  <c r="BE303"/>
  <c r="BE307"/>
  <c r="BE317"/>
  <c r="BE330"/>
  <c r="BE334"/>
  <c r="BE338"/>
  <c r="BE343"/>
  <c r="BE360"/>
  <c r="BE365"/>
  <c r="BE369"/>
  <c r="J95"/>
  <c r="BE143"/>
  <c r="BE152"/>
  <c r="BE159"/>
  <c r="BE170"/>
  <c r="BE172"/>
  <c r="BE212"/>
  <c r="BE248"/>
  <c r="BE259"/>
  <c r="BE261"/>
  <c r="BE270"/>
  <c r="BE289"/>
  <c r="BE297"/>
  <c r="BE301"/>
  <c r="BE309"/>
  <c r="BE320"/>
  <c r="BE332"/>
  <c r="BE354"/>
  <c r="BE362"/>
  <c r="J92"/>
  <c r="BE135"/>
  <c r="BE188"/>
  <c r="BE199"/>
  <c r="BE239"/>
  <c r="BE243"/>
  <c r="BE252"/>
  <c r="BE257"/>
  <c r="BE268"/>
  <c r="BE276"/>
  <c r="BE280"/>
  <c r="BE291"/>
  <c r="BE315"/>
  <c r="BE322"/>
  <c r="BE326"/>
  <c r="E84"/>
  <c r="BE139"/>
  <c r="BE163"/>
  <c r="BE167"/>
  <c r="BE176"/>
  <c r="BE191"/>
  <c r="BE205"/>
  <c r="BE208"/>
  <c r="BE228"/>
  <c r="BE232"/>
  <c r="BE236"/>
  <c r="BE283"/>
  <c r="BE287"/>
  <c r="BE293"/>
  <c r="BE295"/>
  <c r="BE299"/>
  <c r="BE313"/>
  <c r="BE349"/>
  <c i="25" r="E84"/>
  <c r="J92"/>
  <c r="F95"/>
  <c r="BE138"/>
  <c r="BE167"/>
  <c r="BE169"/>
  <c r="BE173"/>
  <c r="BE192"/>
  <c r="BE208"/>
  <c r="BE257"/>
  <c r="BE261"/>
  <c r="BE265"/>
  <c r="BE267"/>
  <c r="BE269"/>
  <c r="BE271"/>
  <c r="BE290"/>
  <c r="BE293"/>
  <c r="BE295"/>
  <c r="BE297"/>
  <c r="BE301"/>
  <c r="BE323"/>
  <c r="BE328"/>
  <c r="BE332"/>
  <c i="24" r="BK133"/>
  <c r="J133"/>
  <c r="J100"/>
  <c i="25" r="J95"/>
  <c r="BE134"/>
  <c r="BE148"/>
  <c r="BE160"/>
  <c r="BE164"/>
  <c r="BE184"/>
  <c r="BE205"/>
  <c r="BE221"/>
  <c r="BE225"/>
  <c r="BE250"/>
  <c r="BE254"/>
  <c r="BE317"/>
  <c r="BE325"/>
  <c r="BE140"/>
  <c r="BE156"/>
  <c r="BE181"/>
  <c r="BE188"/>
  <c r="BE194"/>
  <c r="BE198"/>
  <c r="BE201"/>
  <c r="BE229"/>
  <c r="BE232"/>
  <c r="BE236"/>
  <c r="BE241"/>
  <c r="BE245"/>
  <c r="BE263"/>
  <c r="BE275"/>
  <c r="BE277"/>
  <c r="BE281"/>
  <c r="BE283"/>
  <c r="BE285"/>
  <c r="BE288"/>
  <c r="BE306"/>
  <c r="BE312"/>
  <c i="24" r="BE139"/>
  <c r="BE164"/>
  <c r="BE263"/>
  <c r="BE267"/>
  <c r="BE272"/>
  <c r="BE276"/>
  <c r="BE285"/>
  <c r="BE294"/>
  <c r="BE296"/>
  <c r="BE303"/>
  <c r="BE315"/>
  <c r="BE330"/>
  <c r="BE342"/>
  <c r="BE355"/>
  <c r="BE369"/>
  <c r="BE386"/>
  <c r="E84"/>
  <c r="J92"/>
  <c r="F95"/>
  <c r="BE135"/>
  <c r="BE152"/>
  <c r="BE159"/>
  <c r="BE173"/>
  <c r="BE204"/>
  <c r="BE212"/>
  <c r="BE225"/>
  <c r="BE228"/>
  <c r="BE256"/>
  <c r="BE283"/>
  <c r="BE292"/>
  <c r="BE307"/>
  <c r="BE332"/>
  <c r="BE345"/>
  <c r="BE351"/>
  <c r="BE360"/>
  <c r="BE365"/>
  <c r="J129"/>
  <c r="BE177"/>
  <c r="BE182"/>
  <c r="BE190"/>
  <c r="BE201"/>
  <c r="BE208"/>
  <c r="BE218"/>
  <c r="BE221"/>
  <c r="BE243"/>
  <c r="BE260"/>
  <c r="BE281"/>
  <c r="BE309"/>
  <c r="BE319"/>
  <c r="BE322"/>
  <c r="BE334"/>
  <c r="BE336"/>
  <c r="BE347"/>
  <c r="BE375"/>
  <c r="BE380"/>
  <c r="BE388"/>
  <c r="BE391"/>
  <c r="BE395"/>
  <c r="BE143"/>
  <c r="BE150"/>
  <c r="BE169"/>
  <c r="BE180"/>
  <c r="BE186"/>
  <c r="BE214"/>
  <c r="BE287"/>
  <c r="BE298"/>
  <c r="BE305"/>
  <c r="BE326"/>
  <c r="BE328"/>
  <c r="BE340"/>
  <c i="23" r="E85"/>
  <c r="J96"/>
  <c r="F126"/>
  <c r="BE151"/>
  <c r="BE154"/>
  <c r="BE158"/>
  <c r="J93"/>
  <c r="J95"/>
  <c r="BE132"/>
  <c r="BE135"/>
  <c r="BE145"/>
  <c r="BE147"/>
  <c r="BE156"/>
  <c r="BE162"/>
  <c r="BE164"/>
  <c r="BE175"/>
  <c r="BE177"/>
  <c r="BE179"/>
  <c r="F125"/>
  <c r="BE137"/>
  <c r="BE141"/>
  <c r="BE143"/>
  <c r="BE149"/>
  <c r="BE160"/>
  <c r="BE166"/>
  <c r="BE170"/>
  <c r="BE181"/>
  <c r="BE139"/>
  <c r="BE168"/>
  <c r="BE172"/>
  <c i="22" r="J124"/>
  <c r="J127"/>
  <c r="BE133"/>
  <c r="BE137"/>
  <c r="BE142"/>
  <c r="BE146"/>
  <c r="BE155"/>
  <c r="BE159"/>
  <c r="BE161"/>
  <c r="BE165"/>
  <c r="BE181"/>
  <c r="BE184"/>
  <c r="BE190"/>
  <c r="E85"/>
  <c r="F96"/>
  <c r="BE139"/>
  <c r="BE150"/>
  <c r="BE157"/>
  <c r="BE163"/>
  <c r="BE170"/>
  <c r="BE174"/>
  <c r="BE177"/>
  <c i="21" r="E85"/>
  <c r="F96"/>
  <c r="J125"/>
  <c r="BE143"/>
  <c r="BE149"/>
  <c r="BE163"/>
  <c r="BE168"/>
  <c r="BE186"/>
  <c r="BE190"/>
  <c r="BE211"/>
  <c r="BE138"/>
  <c r="BE156"/>
  <c r="BE221"/>
  <c r="BE232"/>
  <c r="BE237"/>
  <c r="J96"/>
  <c r="BE134"/>
  <c r="BE178"/>
  <c r="BE182"/>
  <c r="BE194"/>
  <c r="BE204"/>
  <c r="BE206"/>
  <c r="BE141"/>
  <c r="BE152"/>
  <c r="BE159"/>
  <c r="BE199"/>
  <c r="BE216"/>
  <c r="BE227"/>
  <c i="20" r="BE151"/>
  <c r="BE160"/>
  <c r="E85"/>
  <c r="J95"/>
  <c r="F96"/>
  <c r="F125"/>
  <c r="J126"/>
  <c r="BE137"/>
  <c r="BE143"/>
  <c r="BE145"/>
  <c r="J93"/>
  <c r="BE132"/>
  <c r="BE139"/>
  <c r="BE147"/>
  <c r="BE154"/>
  <c r="BE156"/>
  <c r="BE162"/>
  <c r="BE164"/>
  <c r="BE169"/>
  <c r="BE135"/>
  <c r="BE141"/>
  <c r="BE149"/>
  <c r="BE158"/>
  <c r="BE167"/>
  <c r="BE171"/>
  <c r="BE173"/>
  <c i="18" r="BK131"/>
  <c r="J131"/>
  <c r="J101"/>
  <c i="19" r="F96"/>
  <c r="BE141"/>
  <c r="BE160"/>
  <c r="BE181"/>
  <c r="BE190"/>
  <c r="BE201"/>
  <c r="BE205"/>
  <c r="E85"/>
  <c r="J124"/>
  <c r="BE133"/>
  <c r="BE144"/>
  <c r="BE151"/>
  <c r="BE156"/>
  <c r="BE162"/>
  <c r="BE164"/>
  <c r="BE171"/>
  <c r="BE178"/>
  <c r="BE196"/>
  <c r="J96"/>
  <c r="BE158"/>
  <c r="BE166"/>
  <c r="BE185"/>
  <c r="BE198"/>
  <c i="18" r="F96"/>
  <c r="E116"/>
  <c r="BE148"/>
  <c r="BE166"/>
  <c r="BE173"/>
  <c r="BE185"/>
  <c r="BE188"/>
  <c r="BE195"/>
  <c r="BE204"/>
  <c r="BE218"/>
  <c r="BE241"/>
  <c r="BE245"/>
  <c r="BE251"/>
  <c r="BE263"/>
  <c r="BE265"/>
  <c r="J96"/>
  <c r="BE133"/>
  <c r="BE137"/>
  <c r="BE140"/>
  <c r="BE176"/>
  <c r="BE183"/>
  <c r="BE225"/>
  <c r="BE233"/>
  <c r="BE237"/>
  <c r="BE255"/>
  <c r="BE268"/>
  <c r="BE273"/>
  <c r="BE278"/>
  <c r="BE283"/>
  <c r="BE288"/>
  <c r="J93"/>
  <c r="BE142"/>
  <c r="BE146"/>
  <c r="BE152"/>
  <c r="BE154"/>
  <c r="BE159"/>
  <c r="BE169"/>
  <c r="BE191"/>
  <c r="BE199"/>
  <c r="BE214"/>
  <c r="BE220"/>
  <c r="BE229"/>
  <c r="BE247"/>
  <c r="BE259"/>
  <c i="17" r="E85"/>
  <c r="F95"/>
  <c r="J96"/>
  <c r="J123"/>
  <c r="BE145"/>
  <c r="BE154"/>
  <c r="J95"/>
  <c r="F96"/>
  <c r="BE135"/>
  <c r="BE137"/>
  <c r="BE139"/>
  <c r="BE143"/>
  <c r="BE160"/>
  <c r="BE164"/>
  <c r="BE170"/>
  <c r="BE172"/>
  <c r="BE179"/>
  <c r="BE132"/>
  <c r="BE141"/>
  <c r="BE147"/>
  <c r="BE156"/>
  <c r="BE166"/>
  <c r="BE149"/>
  <c r="BE151"/>
  <c r="BE158"/>
  <c r="BE162"/>
  <c r="BE168"/>
  <c r="BE175"/>
  <c r="BE177"/>
  <c r="BE181"/>
  <c i="15" r="J132"/>
  <c r="J102"/>
  <c i="16" r="F96"/>
  <c r="E116"/>
  <c r="J127"/>
  <c r="BE138"/>
  <c r="BE140"/>
  <c r="BE147"/>
  <c r="BE151"/>
  <c r="J124"/>
  <c r="BE133"/>
  <c r="BE143"/>
  <c r="BE175"/>
  <c r="BE160"/>
  <c r="BE162"/>
  <c r="BE164"/>
  <c r="BE166"/>
  <c r="BE178"/>
  <c r="BE156"/>
  <c r="BE158"/>
  <c r="BE171"/>
  <c r="BE184"/>
  <c i="15" r="E116"/>
  <c r="BE142"/>
  <c r="BE166"/>
  <c r="BE169"/>
  <c r="BE172"/>
  <c r="BE176"/>
  <c r="BE201"/>
  <c r="BE240"/>
  <c r="F127"/>
  <c r="BE137"/>
  <c r="BE140"/>
  <c r="BE147"/>
  <c r="BE154"/>
  <c r="BE164"/>
  <c r="BE180"/>
  <c r="BE195"/>
  <c r="BE210"/>
  <c r="BE218"/>
  <c r="BE223"/>
  <c r="BE245"/>
  <c r="J93"/>
  <c r="J96"/>
  <c r="BE133"/>
  <c r="BE157"/>
  <c r="BE206"/>
  <c r="BE228"/>
  <c r="BE235"/>
  <c r="BE250"/>
  <c r="BE255"/>
  <c r="BE185"/>
  <c r="BE199"/>
  <c r="BE214"/>
  <c r="BE230"/>
  <c i="14" r="J92"/>
  <c r="J95"/>
  <c r="BE136"/>
  <c r="BE138"/>
  <c r="BE152"/>
  <c r="BE169"/>
  <c r="BE182"/>
  <c r="BE187"/>
  <c r="BE239"/>
  <c r="BE246"/>
  <c r="BE253"/>
  <c r="BE274"/>
  <c r="BE283"/>
  <c r="BE285"/>
  <c r="BE314"/>
  <c r="BE324"/>
  <c r="BE352"/>
  <c r="BE358"/>
  <c i="13" r="BK131"/>
  <c r="J131"/>
  <c r="J100"/>
  <c i="14" r="F95"/>
  <c r="E117"/>
  <c r="BE134"/>
  <c r="BE199"/>
  <c r="BE248"/>
  <c r="BE257"/>
  <c r="BE262"/>
  <c r="BE266"/>
  <c r="BE289"/>
  <c r="BE299"/>
  <c r="BE310"/>
  <c r="BE319"/>
  <c r="BE330"/>
  <c r="BE332"/>
  <c r="BE336"/>
  <c r="BE340"/>
  <c r="BE342"/>
  <c r="BE347"/>
  <c r="BE360"/>
  <c r="BE363"/>
  <c r="BE367"/>
  <c r="BE147"/>
  <c r="BE162"/>
  <c r="BE165"/>
  <c r="BE173"/>
  <c r="BE175"/>
  <c r="BE184"/>
  <c r="BE190"/>
  <c r="BE205"/>
  <c r="BE213"/>
  <c r="BE228"/>
  <c r="BE243"/>
  <c r="BE287"/>
  <c r="BE295"/>
  <c r="BE312"/>
  <c r="BE321"/>
  <c r="BE328"/>
  <c r="BE334"/>
  <c r="BE344"/>
  <c i="13" r="E116"/>
  <c r="BE234"/>
  <c r="BE237"/>
  <c r="BE268"/>
  <c r="BE272"/>
  <c r="BE283"/>
  <c r="BE285"/>
  <c r="BE292"/>
  <c r="BE305"/>
  <c r="BE310"/>
  <c r="BE315"/>
  <c r="BE326"/>
  <c r="BE330"/>
  <c r="F127"/>
  <c r="BE133"/>
  <c r="BE135"/>
  <c r="BE147"/>
  <c r="BE167"/>
  <c r="BE169"/>
  <c r="BE176"/>
  <c r="BE181"/>
  <c r="BE184"/>
  <c r="BE193"/>
  <c r="BE197"/>
  <c r="BE239"/>
  <c r="BE257"/>
  <c r="BE294"/>
  <c r="BE301"/>
  <c r="BE303"/>
  <c r="BE142"/>
  <c r="BE156"/>
  <c r="BE205"/>
  <c r="BE230"/>
  <c r="BE248"/>
  <c r="BE253"/>
  <c r="BE287"/>
  <c r="BE307"/>
  <c r="J92"/>
  <c r="J95"/>
  <c r="BE159"/>
  <c r="BE163"/>
  <c r="BE178"/>
  <c r="BE219"/>
  <c r="BE244"/>
  <c r="BE262"/>
  <c r="BE297"/>
  <c r="BE321"/>
  <c r="BE323"/>
  <c i="12" r="J95"/>
  <c r="BE138"/>
  <c r="BE144"/>
  <c r="BE149"/>
  <c r="BE165"/>
  <c r="BE180"/>
  <c r="BE207"/>
  <c r="BE232"/>
  <c r="BE274"/>
  <c r="BE299"/>
  <c r="BE311"/>
  <c r="BE317"/>
  <c i="11" r="J134"/>
  <c r="J101"/>
  <c i="12" r="E84"/>
  <c r="F128"/>
  <c r="BE169"/>
  <c r="BE241"/>
  <c r="BE255"/>
  <c r="BE259"/>
  <c r="BE264"/>
  <c r="BE276"/>
  <c r="BE282"/>
  <c r="BE308"/>
  <c r="BE340"/>
  <c r="BE344"/>
  <c r="J92"/>
  <c r="BE134"/>
  <c r="BE158"/>
  <c r="BE161"/>
  <c r="BE183"/>
  <c r="BE199"/>
  <c r="BE236"/>
  <c r="BE246"/>
  <c r="BE270"/>
  <c r="BE272"/>
  <c r="BE286"/>
  <c r="BE297"/>
  <c r="BE301"/>
  <c r="BE306"/>
  <c r="BE315"/>
  <c r="BE329"/>
  <c r="BE335"/>
  <c r="BE136"/>
  <c r="BE171"/>
  <c r="BE178"/>
  <c r="BE186"/>
  <c r="BE195"/>
  <c r="BE221"/>
  <c r="BE239"/>
  <c r="BE250"/>
  <c r="BE319"/>
  <c r="BE321"/>
  <c r="BE324"/>
  <c r="BE337"/>
  <c i="10" r="J134"/>
  <c r="J101"/>
  <c i="11" r="J95"/>
  <c r="BE163"/>
  <c r="BE176"/>
  <c r="BE229"/>
  <c r="BE348"/>
  <c r="E84"/>
  <c r="J126"/>
  <c r="BE191"/>
  <c r="BE200"/>
  <c r="BE206"/>
  <c r="BE240"/>
  <c r="BE286"/>
  <c r="BE290"/>
  <c r="BE343"/>
  <c r="BE356"/>
  <c r="BE361"/>
  <c r="BE377"/>
  <c r="BE381"/>
  <c r="F95"/>
  <c r="BE135"/>
  <c r="BE137"/>
  <c r="BE139"/>
  <c r="BE148"/>
  <c r="BE153"/>
  <c r="BE166"/>
  <c r="BE170"/>
  <c r="BE174"/>
  <c r="BE183"/>
  <c r="BE185"/>
  <c r="BE188"/>
  <c r="BE214"/>
  <c r="BE244"/>
  <c r="BE247"/>
  <c r="BE249"/>
  <c r="BE254"/>
  <c r="BE258"/>
  <c r="BE263"/>
  <c r="BE267"/>
  <c r="BE275"/>
  <c r="BE284"/>
  <c r="BE288"/>
  <c r="BE296"/>
  <c r="BE300"/>
  <c r="BE311"/>
  <c r="BE313"/>
  <c r="BE315"/>
  <c r="BE320"/>
  <c r="BE322"/>
  <c r="BE325"/>
  <c r="BE329"/>
  <c r="BE331"/>
  <c r="BE333"/>
  <c r="BE335"/>
  <c r="BE337"/>
  <c r="BE341"/>
  <c r="BE345"/>
  <c r="BE352"/>
  <c r="BE366"/>
  <c r="BE372"/>
  <c r="BE374"/>
  <c i="10" r="E84"/>
  <c r="J92"/>
  <c r="J95"/>
  <c r="BE160"/>
  <c r="BE165"/>
  <c r="BE168"/>
  <c r="BE170"/>
  <c r="BE230"/>
  <c r="BE251"/>
  <c r="BE315"/>
  <c r="BE339"/>
  <c r="BE344"/>
  <c r="BE354"/>
  <c r="BE370"/>
  <c r="BE377"/>
  <c r="BE380"/>
  <c r="BE396"/>
  <c r="BE398"/>
  <c r="BE402"/>
  <c r="BE417"/>
  <c r="BE422"/>
  <c r="BE434"/>
  <c r="BE440"/>
  <c r="BE458"/>
  <c r="BE460"/>
  <c r="BE468"/>
  <c r="BE474"/>
  <c r="BE480"/>
  <c r="BE500"/>
  <c r="BE519"/>
  <c r="BE152"/>
  <c r="BE156"/>
  <c r="BE174"/>
  <c r="BE186"/>
  <c r="BE217"/>
  <c r="BE221"/>
  <c r="BE243"/>
  <c r="BE248"/>
  <c r="BE311"/>
  <c r="BE318"/>
  <c r="BE328"/>
  <c r="BE335"/>
  <c r="BE361"/>
  <c r="BE384"/>
  <c r="BE392"/>
  <c r="BE413"/>
  <c r="BE443"/>
  <c r="BE464"/>
  <c r="BE488"/>
  <c r="BE490"/>
  <c r="BE492"/>
  <c r="BE494"/>
  <c r="BE498"/>
  <c r="F95"/>
  <c r="BE135"/>
  <c r="BE137"/>
  <c r="BE139"/>
  <c r="BE147"/>
  <c r="BE234"/>
  <c r="BE245"/>
  <c r="BE262"/>
  <c r="BE273"/>
  <c r="BE281"/>
  <c r="BE298"/>
  <c r="BE320"/>
  <c r="BE363"/>
  <c r="BE375"/>
  <c r="BE415"/>
  <c r="BE424"/>
  <c r="BE430"/>
  <c r="BE446"/>
  <c r="BE451"/>
  <c r="BE454"/>
  <c r="BE462"/>
  <c r="BE470"/>
  <c r="BE486"/>
  <c r="BE503"/>
  <c r="BE525"/>
  <c r="BE527"/>
  <c r="BE530"/>
  <c r="BE534"/>
  <c r="BE178"/>
  <c r="BE193"/>
  <c r="BE196"/>
  <c r="BE210"/>
  <c r="BE213"/>
  <c r="BE224"/>
  <c r="BE227"/>
  <c r="BE236"/>
  <c r="BE332"/>
  <c r="BE349"/>
  <c r="BE356"/>
  <c r="BE368"/>
  <c r="BE400"/>
  <c r="BE411"/>
  <c r="BE438"/>
  <c r="BE476"/>
  <c r="BE478"/>
  <c r="BE482"/>
  <c r="BE508"/>
  <c r="BE514"/>
  <c i="9" r="E117"/>
  <c r="J128"/>
  <c r="BE136"/>
  <c r="BE167"/>
  <c r="BE177"/>
  <c r="BE184"/>
  <c r="BE190"/>
  <c r="BE207"/>
  <c r="BE210"/>
  <c r="BE229"/>
  <c r="BE261"/>
  <c r="BE265"/>
  <c r="BE284"/>
  <c r="BE292"/>
  <c r="BE300"/>
  <c r="BE315"/>
  <c r="BE329"/>
  <c r="BE351"/>
  <c r="BE359"/>
  <c r="BE367"/>
  <c r="F95"/>
  <c r="J125"/>
  <c r="BE158"/>
  <c r="BE165"/>
  <c r="BE247"/>
  <c r="BE267"/>
  <c r="BE269"/>
  <c r="BE271"/>
  <c r="BE280"/>
  <c r="BE288"/>
  <c r="BE311"/>
  <c r="BE319"/>
  <c r="BE325"/>
  <c r="BE331"/>
  <c r="BE333"/>
  <c r="BE335"/>
  <c r="BE349"/>
  <c r="BE363"/>
  <c r="BE370"/>
  <c r="BE389"/>
  <c r="BE134"/>
  <c r="BE192"/>
  <c r="BE199"/>
  <c r="BE225"/>
  <c r="BE235"/>
  <c r="BE238"/>
  <c r="BE253"/>
  <c r="BE303"/>
  <c r="BE308"/>
  <c r="BE317"/>
  <c r="BE341"/>
  <c r="BE353"/>
  <c r="BE387"/>
  <c r="BE392"/>
  <c r="BE396"/>
  <c r="BE146"/>
  <c r="BE154"/>
  <c r="BE162"/>
  <c r="BE180"/>
  <c r="BE196"/>
  <c r="BE242"/>
  <c r="BE294"/>
  <c r="BE297"/>
  <c r="BE323"/>
  <c r="BE339"/>
  <c r="BE345"/>
  <c r="BE355"/>
  <c r="BE376"/>
  <c r="BE381"/>
  <c i="8" r="J129"/>
  <c r="BE135"/>
  <c r="BE137"/>
  <c r="BE139"/>
  <c r="BE178"/>
  <c r="BE181"/>
  <c r="BE198"/>
  <c r="BE227"/>
  <c r="BE238"/>
  <c r="BE259"/>
  <c r="BE278"/>
  <c r="BE283"/>
  <c r="BE318"/>
  <c r="BE322"/>
  <c r="BE338"/>
  <c r="BE350"/>
  <c r="BE379"/>
  <c r="F95"/>
  <c r="BE147"/>
  <c r="BE156"/>
  <c r="BE160"/>
  <c r="BE185"/>
  <c r="BE195"/>
  <c r="BE205"/>
  <c r="BE255"/>
  <c r="BE263"/>
  <c r="BE272"/>
  <c r="BE274"/>
  <c r="BE291"/>
  <c r="BE295"/>
  <c r="BE299"/>
  <c r="BE303"/>
  <c r="BE324"/>
  <c r="BE330"/>
  <c r="BE334"/>
  <c r="BE348"/>
  <c r="BE352"/>
  <c r="BE354"/>
  <c r="BE358"/>
  <c r="BE360"/>
  <c r="BE363"/>
  <c r="BE374"/>
  <c r="BE387"/>
  <c r="J92"/>
  <c r="E118"/>
  <c r="BE152"/>
  <c r="BE189"/>
  <c r="BE191"/>
  <c r="BE223"/>
  <c r="BE234"/>
  <c r="BE276"/>
  <c r="BE306"/>
  <c r="BE311"/>
  <c r="BE328"/>
  <c r="BE344"/>
  <c r="BE390"/>
  <c r="BE394"/>
  <c r="BE163"/>
  <c r="BE165"/>
  <c r="BE169"/>
  <c r="BE208"/>
  <c r="BE231"/>
  <c r="BE243"/>
  <c r="BE247"/>
  <c r="BE261"/>
  <c r="BE285"/>
  <c r="BE301"/>
  <c r="BE314"/>
  <c r="BE320"/>
  <c r="BE336"/>
  <c r="BE340"/>
  <c r="BE368"/>
  <c r="BE385"/>
  <c i="7" r="J129"/>
  <c r="BE178"/>
  <c r="BE200"/>
  <c r="BE216"/>
  <c r="BE220"/>
  <c r="BE236"/>
  <c r="BE262"/>
  <c r="BE293"/>
  <c r="BE295"/>
  <c r="BE301"/>
  <c r="BE305"/>
  <c r="BE318"/>
  <c r="BE343"/>
  <c r="BE351"/>
  <c r="BE378"/>
  <c r="BE394"/>
  <c r="BE398"/>
  <c r="BE412"/>
  <c r="BE420"/>
  <c r="BE445"/>
  <c r="BE472"/>
  <c r="BE475"/>
  <c r="BE479"/>
  <c r="E84"/>
  <c r="J126"/>
  <c r="F129"/>
  <c r="BE137"/>
  <c r="BE139"/>
  <c r="BE150"/>
  <c r="BE158"/>
  <c r="BE162"/>
  <c r="BE172"/>
  <c r="BE174"/>
  <c r="BE188"/>
  <c r="BE223"/>
  <c r="BE233"/>
  <c r="BE265"/>
  <c r="BE289"/>
  <c r="BE299"/>
  <c r="BE316"/>
  <c r="BE327"/>
  <c r="BE335"/>
  <c r="BE353"/>
  <c r="BE362"/>
  <c r="BE370"/>
  <c r="BE402"/>
  <c r="BE404"/>
  <c r="BE426"/>
  <c r="BE431"/>
  <c r="BE435"/>
  <c r="BE448"/>
  <c r="BE459"/>
  <c r="BE464"/>
  <c r="BE135"/>
  <c r="BE165"/>
  <c r="BE169"/>
  <c r="BE251"/>
  <c r="BE255"/>
  <c r="BE274"/>
  <c r="BE281"/>
  <c r="BE307"/>
  <c r="BE329"/>
  <c r="BE339"/>
  <c r="BE367"/>
  <c r="BE382"/>
  <c r="BE388"/>
  <c r="BE392"/>
  <c r="BE406"/>
  <c r="BE422"/>
  <c r="BE424"/>
  <c r="BE443"/>
  <c r="BE470"/>
  <c r="BE182"/>
  <c r="BE203"/>
  <c r="BE207"/>
  <c r="BE214"/>
  <c r="BE269"/>
  <c r="BE297"/>
  <c r="BE320"/>
  <c r="BE322"/>
  <c r="BE347"/>
  <c r="BE356"/>
  <c r="BE359"/>
  <c r="BE375"/>
  <c r="BE384"/>
  <c r="BE386"/>
  <c r="BE400"/>
  <c r="BE408"/>
  <c r="BE414"/>
  <c r="BE418"/>
  <c r="BE439"/>
  <c r="BE453"/>
  <c i="5" r="BK133"/>
  <c r="BK132"/>
  <c r="J132"/>
  <c r="J99"/>
  <c i="6" r="F95"/>
  <c r="BE145"/>
  <c r="BE159"/>
  <c r="BE170"/>
  <c r="BE233"/>
  <c r="BE240"/>
  <c r="BE247"/>
  <c r="BE256"/>
  <c r="BE277"/>
  <c r="BE287"/>
  <c r="BE298"/>
  <c r="BE307"/>
  <c r="BE309"/>
  <c r="BE334"/>
  <c r="BE339"/>
  <c r="BE350"/>
  <c r="BE354"/>
  <c r="E84"/>
  <c r="J95"/>
  <c r="J126"/>
  <c r="BE162"/>
  <c r="BE166"/>
  <c r="BE181"/>
  <c r="BE187"/>
  <c r="BE200"/>
  <c r="BE208"/>
  <c r="BE242"/>
  <c r="BE260"/>
  <c r="BE265"/>
  <c r="BE271"/>
  <c r="BE273"/>
  <c r="BE302"/>
  <c r="BE135"/>
  <c r="BE137"/>
  <c r="BE139"/>
  <c r="BE150"/>
  <c r="BE172"/>
  <c r="BE179"/>
  <c r="BE184"/>
  <c r="BE196"/>
  <c r="BE222"/>
  <c r="BE237"/>
  <c r="BE251"/>
  <c r="BE275"/>
  <c r="BE283"/>
  <c r="BE300"/>
  <c r="BE318"/>
  <c r="BE320"/>
  <c r="BE322"/>
  <c r="BE347"/>
  <c r="BE312"/>
  <c r="BE316"/>
  <c r="BE325"/>
  <c r="BE329"/>
  <c r="BE345"/>
  <c i="5" r="J95"/>
  <c r="BE165"/>
  <c r="BE245"/>
  <c r="BE248"/>
  <c r="BE269"/>
  <c r="BE364"/>
  <c r="BE383"/>
  <c r="BE387"/>
  <c r="BE411"/>
  <c r="BE415"/>
  <c r="BE420"/>
  <c r="BE426"/>
  <c r="BE436"/>
  <c r="BE469"/>
  <c r="BE471"/>
  <c r="BE495"/>
  <c r="BE502"/>
  <c r="BE520"/>
  <c r="BE528"/>
  <c r="BE531"/>
  <c r="BE535"/>
  <c r="E118"/>
  <c r="J126"/>
  <c r="F129"/>
  <c r="BE135"/>
  <c r="BE139"/>
  <c r="BE148"/>
  <c r="BE150"/>
  <c r="BE159"/>
  <c r="BE175"/>
  <c r="BE182"/>
  <c r="BE213"/>
  <c r="BE217"/>
  <c r="BE219"/>
  <c r="BE232"/>
  <c r="BE234"/>
  <c r="BE243"/>
  <c r="BE251"/>
  <c r="BE296"/>
  <c r="BE314"/>
  <c r="BE317"/>
  <c r="BE330"/>
  <c r="BE335"/>
  <c r="BE340"/>
  <c r="BE349"/>
  <c r="BE354"/>
  <c r="BE366"/>
  <c r="BE371"/>
  <c r="BE395"/>
  <c r="BE413"/>
  <c r="BE422"/>
  <c r="BE424"/>
  <c r="BE432"/>
  <c r="BE447"/>
  <c r="BE458"/>
  <c r="BE461"/>
  <c r="BE465"/>
  <c r="BE487"/>
  <c r="BE500"/>
  <c r="BE506"/>
  <c r="BE510"/>
  <c r="BE515"/>
  <c r="BE526"/>
  <c r="BE170"/>
  <c r="BE173"/>
  <c r="BE192"/>
  <c r="BE206"/>
  <c r="BE224"/>
  <c r="BE226"/>
  <c r="BE310"/>
  <c r="BE356"/>
  <c r="BE359"/>
  <c r="BE449"/>
  <c r="BE467"/>
  <c r="BE473"/>
  <c r="BE481"/>
  <c r="BE483"/>
  <c r="BE141"/>
  <c r="BE189"/>
  <c r="BE209"/>
  <c r="BE263"/>
  <c r="BE277"/>
  <c r="BE319"/>
  <c r="BE326"/>
  <c r="BE373"/>
  <c r="BE378"/>
  <c r="BE380"/>
  <c r="BE404"/>
  <c r="BE409"/>
  <c r="BE451"/>
  <c r="BE456"/>
  <c r="BE477"/>
  <c r="BE479"/>
  <c r="BE491"/>
  <c i="4" r="E118"/>
  <c r="J129"/>
  <c r="BE135"/>
  <c r="BE164"/>
  <c r="BE167"/>
  <c r="BE177"/>
  <c r="BE223"/>
  <c r="BE233"/>
  <c r="BE236"/>
  <c r="BE269"/>
  <c r="BE289"/>
  <c r="BE314"/>
  <c r="BE316"/>
  <c r="BE320"/>
  <c r="BE325"/>
  <c r="BE338"/>
  <c r="BE341"/>
  <c r="BE345"/>
  <c r="BE374"/>
  <c r="BE424"/>
  <c r="BE432"/>
  <c r="BE448"/>
  <c r="BE471"/>
  <c r="BE479"/>
  <c r="F129"/>
  <c r="BE182"/>
  <c r="BE251"/>
  <c r="BE262"/>
  <c r="BE274"/>
  <c r="BE281"/>
  <c r="BE305"/>
  <c r="BE357"/>
  <c r="BE368"/>
  <c r="BE379"/>
  <c r="BE394"/>
  <c r="BE410"/>
  <c r="BE412"/>
  <c r="BE414"/>
  <c r="BE428"/>
  <c r="BE442"/>
  <c r="BE451"/>
  <c r="BE460"/>
  <c r="BE477"/>
  <c r="BE139"/>
  <c r="BE149"/>
  <c r="BE156"/>
  <c r="BE160"/>
  <c r="BE173"/>
  <c r="BE200"/>
  <c r="BE211"/>
  <c r="BE213"/>
  <c r="BE299"/>
  <c r="BE303"/>
  <c r="BE318"/>
  <c r="BE327"/>
  <c r="BE332"/>
  <c r="BE334"/>
  <c r="BE349"/>
  <c r="BE363"/>
  <c r="BE365"/>
  <c r="BE371"/>
  <c r="BE382"/>
  <c r="BE387"/>
  <c r="BE390"/>
  <c r="BE396"/>
  <c r="BE398"/>
  <c r="BE404"/>
  <c r="BE416"/>
  <c r="BE418"/>
  <c r="BE422"/>
  <c r="BE434"/>
  <c r="BE438"/>
  <c r="BE446"/>
  <c r="BE456"/>
  <c r="BE466"/>
  <c r="BE482"/>
  <c r="BE486"/>
  <c r="J92"/>
  <c r="BE137"/>
  <c r="BE169"/>
  <c r="BE197"/>
  <c r="BE204"/>
  <c r="BE220"/>
  <c r="BE255"/>
  <c r="BE265"/>
  <c r="BE293"/>
  <c r="BE295"/>
  <c r="BE297"/>
  <c r="BE353"/>
  <c r="BE359"/>
  <c r="BE400"/>
  <c r="BE406"/>
  <c r="BE430"/>
  <c i="3" r="E84"/>
  <c r="F95"/>
  <c r="J129"/>
  <c r="BE135"/>
  <c r="BE137"/>
  <c r="BE157"/>
  <c r="BE216"/>
  <c r="BE225"/>
  <c r="BE239"/>
  <c r="BE257"/>
  <c r="BE264"/>
  <c r="BE278"/>
  <c r="BE281"/>
  <c r="BE310"/>
  <c r="BE319"/>
  <c r="BE327"/>
  <c r="BE377"/>
  <c r="BE380"/>
  <c i="2" r="BK133"/>
  <c r="J133"/>
  <c r="J100"/>
  <c i="3" r="BE139"/>
  <c r="BE152"/>
  <c r="BE162"/>
  <c r="BE173"/>
  <c r="BE180"/>
  <c r="BE187"/>
  <c r="BE198"/>
  <c r="BE200"/>
  <c r="BE206"/>
  <c r="BE222"/>
  <c r="BE252"/>
  <c r="BE262"/>
  <c r="BE269"/>
  <c r="BE276"/>
  <c r="BE288"/>
  <c r="BE291"/>
  <c r="BE296"/>
  <c r="BE302"/>
  <c r="BE308"/>
  <c r="BE312"/>
  <c r="BE331"/>
  <c r="BE333"/>
  <c r="BE336"/>
  <c r="BE344"/>
  <c r="BE350"/>
  <c r="BE356"/>
  <c r="BE358"/>
  <c r="BE364"/>
  <c r="BE366"/>
  <c r="BE371"/>
  <c r="BE424"/>
  <c r="J92"/>
  <c r="BE147"/>
  <c r="BE160"/>
  <c r="BE170"/>
  <c r="BE183"/>
  <c r="BE191"/>
  <c r="BE193"/>
  <c r="BE204"/>
  <c r="BE213"/>
  <c r="BE243"/>
  <c r="BE247"/>
  <c r="BE271"/>
  <c r="BE286"/>
  <c r="BE300"/>
  <c r="BE314"/>
  <c r="BE321"/>
  <c r="BE341"/>
  <c r="BE348"/>
  <c r="BE352"/>
  <c r="BE362"/>
  <c r="BE385"/>
  <c r="BE390"/>
  <c r="BE401"/>
  <c r="BE375"/>
  <c r="BE396"/>
  <c r="BE404"/>
  <c r="BE409"/>
  <c r="BE415"/>
  <c r="BE417"/>
  <c r="BE420"/>
  <c i="2" r="J92"/>
  <c r="E118"/>
  <c r="F129"/>
  <c r="BE144"/>
  <c r="BE146"/>
  <c r="BE188"/>
  <c r="BE194"/>
  <c r="BE197"/>
  <c r="BE201"/>
  <c r="BE205"/>
  <c r="BE207"/>
  <c r="BE212"/>
  <c r="BE241"/>
  <c r="BE248"/>
  <c r="BE273"/>
  <c r="BE321"/>
  <c r="BE330"/>
  <c r="BE335"/>
  <c r="BE376"/>
  <c r="BE378"/>
  <c r="BE380"/>
  <c r="BE382"/>
  <c r="BE424"/>
  <c r="BE432"/>
  <c r="BE448"/>
  <c r="BE470"/>
  <c r="BE478"/>
  <c r="BE482"/>
  <c r="BE490"/>
  <c r="BE492"/>
  <c r="BE509"/>
  <c r="BE162"/>
  <c r="BE169"/>
  <c r="BE190"/>
  <c r="BE228"/>
  <c r="BE231"/>
  <c r="BE235"/>
  <c r="BE256"/>
  <c r="BE281"/>
  <c r="BE298"/>
  <c r="BE310"/>
  <c r="BE341"/>
  <c r="BE391"/>
  <c r="BE393"/>
  <c r="BE398"/>
  <c r="BE402"/>
  <c r="BE404"/>
  <c r="BE421"/>
  <c r="BE428"/>
  <c r="BE434"/>
  <c r="BE452"/>
  <c r="BE462"/>
  <c r="BE468"/>
  <c r="BE472"/>
  <c r="BE484"/>
  <c r="BE486"/>
  <c r="BE488"/>
  <c r="BE496"/>
  <c r="BE520"/>
  <c r="BE155"/>
  <c r="BE174"/>
  <c r="BE178"/>
  <c r="BE181"/>
  <c r="BE185"/>
  <c r="BE253"/>
  <c r="BE266"/>
  <c r="BE316"/>
  <c r="BE319"/>
  <c r="BE326"/>
  <c r="BE349"/>
  <c r="BE357"/>
  <c r="BE359"/>
  <c r="BE361"/>
  <c r="BE387"/>
  <c r="BE389"/>
  <c r="BE400"/>
  <c r="BE409"/>
  <c r="BE411"/>
  <c r="BE417"/>
  <c r="BE445"/>
  <c r="BE454"/>
  <c r="BE464"/>
  <c r="BE474"/>
  <c r="BE501"/>
  <c r="BE505"/>
  <c r="BE515"/>
  <c r="BE518"/>
  <c r="BE539"/>
  <c r="BE544"/>
  <c r="BE550"/>
  <c r="BE555"/>
  <c r="BE561"/>
  <c r="BE566"/>
  <c r="BE570"/>
  <c r="J95"/>
  <c r="BE135"/>
  <c r="BE137"/>
  <c r="BE239"/>
  <c r="BE250"/>
  <c r="BE353"/>
  <c r="BE355"/>
  <c r="BE365"/>
  <c r="BE367"/>
  <c r="BE437"/>
  <c r="BE440"/>
  <c r="BE456"/>
  <c r="BE458"/>
  <c r="BE513"/>
  <c r="BE523"/>
  <c r="BE527"/>
  <c r="BE535"/>
  <c r="BE563"/>
  <c r="J38"/>
  <c i="1" r="AW98"/>
  <c i="3" r="F40"/>
  <c i="1" r="BC99"/>
  <c i="4" r="F39"/>
  <c i="1" r="BB100"/>
  <c i="4" r="F40"/>
  <c i="1" r="BC100"/>
  <c i="5" r="F41"/>
  <c i="1" r="BD102"/>
  <c i="6" r="F40"/>
  <c i="1" r="BC103"/>
  <c i="7" r="F40"/>
  <c i="1" r="BC105"/>
  <c i="8" r="F41"/>
  <c i="1" r="BD106"/>
  <c i="9" r="F38"/>
  <c i="1" r="BA107"/>
  <c i="9" r="F40"/>
  <c i="1" r="BC107"/>
  <c i="10" r="F40"/>
  <c i="1" r="BC108"/>
  <c i="10" r="F41"/>
  <c i="1" r="BD108"/>
  <c i="11" r="F40"/>
  <c i="1" r="BC110"/>
  <c i="12" r="F41"/>
  <c i="1" r="BD111"/>
  <c i="13" r="F40"/>
  <c i="1" r="BC112"/>
  <c i="13" r="F38"/>
  <c i="1" r="BA112"/>
  <c i="14" r="J38"/>
  <c i="1" r="AW113"/>
  <c i="15" r="F40"/>
  <c i="1" r="BC115"/>
  <c i="15" r="F39"/>
  <c i="1" r="BB115"/>
  <c i="17" r="F40"/>
  <c i="1" r="BC117"/>
  <c i="18" r="J38"/>
  <c i="1" r="AW119"/>
  <c i="19" r="J38"/>
  <c i="1" r="AW120"/>
  <c i="20" r="F38"/>
  <c i="1" r="BA121"/>
  <c i="20" r="F40"/>
  <c i="1" r="BC121"/>
  <c i="21" r="F41"/>
  <c i="1" r="BD123"/>
  <c i="22" r="F41"/>
  <c i="1" r="BD124"/>
  <c i="22" r="F40"/>
  <c i="1" r="BC124"/>
  <c i="23" r="F40"/>
  <c i="1" r="BC125"/>
  <c i="24" r="F38"/>
  <c i="1" r="BA127"/>
  <c i="25" r="F40"/>
  <c i="1" r="BC128"/>
  <c i="26" r="J38"/>
  <c i="1" r="AW129"/>
  <c i="27" r="F37"/>
  <c i="1" r="AZ131"/>
  <c r="AZ130"/>
  <c r="AV130"/>
  <c r="AX130"/>
  <c i="28" r="F38"/>
  <c i="1" r="BA133"/>
  <c r="BA132"/>
  <c r="AW132"/>
  <c i="29" r="J38"/>
  <c i="1" r="AW135"/>
  <c i="30" r="J38"/>
  <c i="1" r="AW137"/>
  <c i="31" r="J36"/>
  <c i="1" r="AW138"/>
  <c i="31" r="F39"/>
  <c i="1" r="BD138"/>
  <c i="2" r="F39"/>
  <c i="1" r="BB98"/>
  <c i="2" r="F41"/>
  <c i="1" r="BD98"/>
  <c i="3" r="F41"/>
  <c i="1" r="BD99"/>
  <c i="4" r="F38"/>
  <c i="1" r="BA100"/>
  <c i="5" r="F38"/>
  <c i="1" r="BA102"/>
  <c i="6" r="F39"/>
  <c i="1" r="BB103"/>
  <c i="7" r="J38"/>
  <c i="1" r="AW105"/>
  <c i="8" r="J38"/>
  <c i="1" r="AW106"/>
  <c i="9" r="F39"/>
  <c i="1" r="BB107"/>
  <c i="10" r="J38"/>
  <c i="1" r="AW108"/>
  <c i="11" r="F39"/>
  <c i="1" r="BB110"/>
  <c i="12" r="F40"/>
  <c i="1" r="BC111"/>
  <c i="13" r="F39"/>
  <c i="1" r="BB112"/>
  <c i="14" r="F41"/>
  <c i="1" r="BD113"/>
  <c i="15" r="F41"/>
  <c i="1" r="BD115"/>
  <c i="16" r="F39"/>
  <c i="1" r="BB116"/>
  <c i="16" r="F40"/>
  <c i="1" r="BC116"/>
  <c i="17" r="F41"/>
  <c i="1" r="BD117"/>
  <c i="18" r="F40"/>
  <c i="1" r="BC119"/>
  <c i="18" r="F41"/>
  <c i="1" r="BD119"/>
  <c i="19" r="F38"/>
  <c i="1" r="BA120"/>
  <c i="20" r="F41"/>
  <c i="1" r="BD121"/>
  <c i="21" r="F39"/>
  <c i="1" r="BB123"/>
  <c i="21" r="F40"/>
  <c i="1" r="BC123"/>
  <c i="22" r="F39"/>
  <c i="1" r="BB124"/>
  <c i="23" r="F38"/>
  <c i="1" r="BA125"/>
  <c i="23" r="F39"/>
  <c i="1" r="BB125"/>
  <c i="24" r="F40"/>
  <c i="1" r="BC127"/>
  <c i="25" r="F41"/>
  <c i="1" r="BD128"/>
  <c i="26" r="F39"/>
  <c i="1" r="BB129"/>
  <c i="27" r="F38"/>
  <c i="1" r="BA131"/>
  <c r="BA130"/>
  <c r="AW130"/>
  <c r="AY130"/>
  <c i="28" r="J38"/>
  <c i="1" r="AW133"/>
  <c i="28" r="F41"/>
  <c i="1" r="BD133"/>
  <c r="BD132"/>
  <c i="29" r="F40"/>
  <c i="1" r="BC135"/>
  <c r="BC134"/>
  <c r="AY134"/>
  <c i="30" r="F38"/>
  <c i="1" r="BA137"/>
  <c r="BA136"/>
  <c r="AW136"/>
  <c i="31" r="F36"/>
  <c i="1" r="BA138"/>
  <c i="31" r="F37"/>
  <c i="1" r="BB138"/>
  <c i="2" r="F38"/>
  <c i="1" r="BA98"/>
  <c i="3" r="J38"/>
  <c i="1" r="AW99"/>
  <c i="4" r="F41"/>
  <c i="1" r="BD100"/>
  <c i="5" r="J38"/>
  <c i="1" r="AW102"/>
  <c i="6" r="F38"/>
  <c i="1" r="BA103"/>
  <c i="6" r="F41"/>
  <c i="1" r="BD103"/>
  <c i="7" r="F38"/>
  <c i="1" r="BA105"/>
  <c i="7" r="F41"/>
  <c i="1" r="BD105"/>
  <c i="8" r="F38"/>
  <c i="1" r="BA106"/>
  <c i="8" r="F39"/>
  <c i="1" r="BB106"/>
  <c i="9" r="F41"/>
  <c i="1" r="BD107"/>
  <c i="10" r="F39"/>
  <c i="1" r="BB108"/>
  <c i="11" r="F41"/>
  <c i="1" r="BD110"/>
  <c i="12" r="F38"/>
  <c i="1" r="BA111"/>
  <c i="12" r="F39"/>
  <c i="1" r="BB111"/>
  <c i="13" r="F41"/>
  <c i="1" r="BD112"/>
  <c i="14" r="F38"/>
  <c i="1" r="BA113"/>
  <c i="14" r="F40"/>
  <c i="1" r="BC113"/>
  <c i="16" r="J38"/>
  <c i="1" r="AW116"/>
  <c i="17" r="J38"/>
  <c i="1" r="AW117"/>
  <c i="18" r="F39"/>
  <c i="1" r="BB119"/>
  <c i="19" r="F41"/>
  <c i="1" r="BD120"/>
  <c i="19" r="F40"/>
  <c i="1" r="BC120"/>
  <c i="20" r="J38"/>
  <c i="1" r="AW121"/>
  <c i="21" r="F38"/>
  <c i="1" r="BA123"/>
  <c i="22" r="F38"/>
  <c i="1" r="BA124"/>
  <c i="23" r="F41"/>
  <c i="1" r="BD125"/>
  <c i="24" r="F39"/>
  <c i="1" r="BB127"/>
  <c i="24" r="F41"/>
  <c i="1" r="BD127"/>
  <c i="25" r="F39"/>
  <c i="1" r="BB128"/>
  <c i="26" r="F41"/>
  <c i="1" r="BD129"/>
  <c i="26" r="F40"/>
  <c i="1" r="BC129"/>
  <c i="28" r="F40"/>
  <c i="1" r="BC133"/>
  <c r="BC132"/>
  <c r="AY132"/>
  <c i="29" r="F39"/>
  <c i="1" r="BB135"/>
  <c r="BB134"/>
  <c r="AX134"/>
  <c i="29" r="F41"/>
  <c i="1" r="BD135"/>
  <c r="BD134"/>
  <c i="30" r="F41"/>
  <c i="1" r="BD137"/>
  <c r="BD136"/>
  <c i="31" r="F38"/>
  <c i="1" r="BC138"/>
  <c r="AS96"/>
  <c r="AS95"/>
  <c r="AS94"/>
  <c i="2" r="F40"/>
  <c i="1" r="BC98"/>
  <c i="3" r="F39"/>
  <c i="1" r="BB99"/>
  <c i="3" r="F38"/>
  <c i="1" r="BA99"/>
  <c i="4" r="J38"/>
  <c i="1" r="AW100"/>
  <c i="5" r="F39"/>
  <c i="1" r="BB102"/>
  <c i="5" r="F40"/>
  <c i="1" r="BC102"/>
  <c i="6" r="J38"/>
  <c i="1" r="AW103"/>
  <c i="7" r="F39"/>
  <c i="1" r="BB105"/>
  <c i="8" r="F40"/>
  <c i="1" r="BC106"/>
  <c i="9" r="J38"/>
  <c i="1" r="AW107"/>
  <c i="10" r="F38"/>
  <c i="1" r="BA108"/>
  <c i="11" r="F38"/>
  <c i="1" r="BA110"/>
  <c i="11" r="J38"/>
  <c i="1" r="AW110"/>
  <c i="12" r="J38"/>
  <c i="1" r="AW111"/>
  <c i="13" r="J38"/>
  <c i="1" r="AW112"/>
  <c i="14" r="F39"/>
  <c i="1" r="BB113"/>
  <c i="15" r="F38"/>
  <c i="1" r="BA115"/>
  <c i="15" r="J38"/>
  <c i="1" r="AW115"/>
  <c i="16" r="F41"/>
  <c i="1" r="BD116"/>
  <c i="16" r="F38"/>
  <c i="1" r="BA116"/>
  <c i="17" r="F39"/>
  <c i="1" r="BB117"/>
  <c i="17" r="F38"/>
  <c i="1" r="BA117"/>
  <c i="18" r="F38"/>
  <c i="1" r="BA119"/>
  <c i="19" r="F39"/>
  <c i="1" r="BB120"/>
  <c i="20" r="F39"/>
  <c i="1" r="BB121"/>
  <c i="21" r="J38"/>
  <c i="1" r="AW123"/>
  <c i="22" r="J38"/>
  <c i="1" r="AW124"/>
  <c i="23" r="J38"/>
  <c i="1" r="AW125"/>
  <c i="24" r="J38"/>
  <c i="1" r="AW127"/>
  <c i="25" r="F38"/>
  <c i="1" r="BA128"/>
  <c i="25" r="J38"/>
  <c i="1" r="AW128"/>
  <c i="26" r="F38"/>
  <c i="1" r="BA129"/>
  <c i="28" r="F39"/>
  <c i="1" r="BB133"/>
  <c r="BB132"/>
  <c r="AX132"/>
  <c i="29" r="F38"/>
  <c i="1" r="BA135"/>
  <c r="BA134"/>
  <c r="AW134"/>
  <c i="30" r="F39"/>
  <c i="1" r="BB137"/>
  <c r="BB136"/>
  <c r="AX136"/>
  <c i="30" r="F40"/>
  <c i="1" r="BC137"/>
  <c r="BC136"/>
  <c r="AY136"/>
  <c i="31" l="1" r="R143"/>
  <c r="R142"/>
  <c i="22" r="T131"/>
  <c r="T130"/>
  <c i="15" r="BK131"/>
  <c r="J131"/>
  <c r="J101"/>
  <c i="8" r="T133"/>
  <c r="T132"/>
  <c i="5" r="T133"/>
  <c r="T132"/>
  <c i="15" r="T131"/>
  <c r="T130"/>
  <c i="10" r="P133"/>
  <c r="P132"/>
  <c i="1" r="AU108"/>
  <c i="30" r="P231"/>
  <c i="18" r="T131"/>
  <c r="T130"/>
  <c i="21" r="R132"/>
  <c r="R131"/>
  <c i="19" r="P131"/>
  <c r="P130"/>
  <c i="1" r="AU120"/>
  <c i="4" r="T133"/>
  <c r="T132"/>
  <c i="29" r="R240"/>
  <c r="R134"/>
  <c r="R133"/>
  <c i="28" r="R240"/>
  <c r="R134"/>
  <c r="R133"/>
  <c i="19" r="T131"/>
  <c r="T130"/>
  <c i="29" r="T240"/>
  <c i="21" r="P132"/>
  <c r="P131"/>
  <c i="1" r="AU123"/>
  <c i="24" r="P133"/>
  <c r="P132"/>
  <c i="1" r="AU127"/>
  <c i="10" r="T133"/>
  <c r="T132"/>
  <c i="8" r="R133"/>
  <c r="R132"/>
  <c i="30" r="R231"/>
  <c r="R135"/>
  <c r="R134"/>
  <c i="22" r="R131"/>
  <c r="R130"/>
  <c i="14" r="R132"/>
  <c r="R131"/>
  <c i="12" r="T132"/>
  <c r="T131"/>
  <c i="6" r="P133"/>
  <c r="P132"/>
  <c i="1" r="AU103"/>
  <c i="26" r="R133"/>
  <c r="R132"/>
  <c i="28" r="T240"/>
  <c r="T134"/>
  <c r="T133"/>
  <c i="25" r="T132"/>
  <c r="T131"/>
  <c i="9" r="P132"/>
  <c r="P131"/>
  <c i="1" r="AU107"/>
  <c i="6" r="R133"/>
  <c r="R132"/>
  <c i="4" r="R133"/>
  <c r="R132"/>
  <c i="3" r="T133"/>
  <c r="T132"/>
  <c i="30" r="P135"/>
  <c r="P134"/>
  <c i="1" r="AU137"/>
  <c i="24" r="R133"/>
  <c r="R132"/>
  <c i="15" r="R131"/>
  <c r="R130"/>
  <c i="13" r="P131"/>
  <c r="P130"/>
  <c i="1" r="AU112"/>
  <c i="10" r="BK133"/>
  <c r="J133"/>
  <c r="J100"/>
  <c i="7" r="P133"/>
  <c r="P132"/>
  <c i="1" r="AU105"/>
  <c i="5" r="R133"/>
  <c r="R132"/>
  <c i="3" r="P133"/>
  <c r="P132"/>
  <c i="1" r="AU99"/>
  <c i="2" r="T133"/>
  <c r="T132"/>
  <c i="29" r="T134"/>
  <c r="T133"/>
  <c i="14" r="P132"/>
  <c r="P131"/>
  <c i="1" r="AU113"/>
  <c i="12" r="P132"/>
  <c r="P131"/>
  <c i="1" r="AU111"/>
  <c i="11" r="BK133"/>
  <c r="BK132"/>
  <c r="J132"/>
  <c r="J99"/>
  <c i="29" r="P240"/>
  <c r="P134"/>
  <c r="P133"/>
  <c i="1" r="AU135"/>
  <c i="26" r="P133"/>
  <c r="P132"/>
  <c i="1" r="AU129"/>
  <c i="19" r="R131"/>
  <c r="R130"/>
  <c i="15" r="P131"/>
  <c r="P130"/>
  <c i="1" r="AU115"/>
  <c i="13" r="R131"/>
  <c r="R130"/>
  <c i="11" r="P133"/>
  <c r="P132"/>
  <c i="1" r="AU110"/>
  <c i="7" r="T133"/>
  <c r="T132"/>
  <c i="5" r="P133"/>
  <c r="P132"/>
  <c i="1" r="AU102"/>
  <c i="2" r="R133"/>
  <c r="R132"/>
  <c i="28" r="P134"/>
  <c r="P133"/>
  <c i="1" r="AU133"/>
  <c i="25" r="R132"/>
  <c r="R131"/>
  <c i="18" r="P131"/>
  <c r="P130"/>
  <c i="1" r="AU119"/>
  <c i="11" r="T133"/>
  <c r="T132"/>
  <c i="9" r="T132"/>
  <c r="T131"/>
  <c i="8" r="P133"/>
  <c r="P132"/>
  <c i="1" r="AU106"/>
  <c i="3" r="R133"/>
  <c r="R132"/>
  <c r="BK133"/>
  <c r="J133"/>
  <c r="J100"/>
  <c i="7" r="BK133"/>
  <c r="BK132"/>
  <c r="J132"/>
  <c r="J99"/>
  <c i="22" r="BK131"/>
  <c r="J131"/>
  <c r="J101"/>
  <c i="27" r="BK127"/>
  <c r="J127"/>
  <c r="J101"/>
  <c i="4" r="BK133"/>
  <c r="J133"/>
  <c r="J100"/>
  <c i="6" r="BK133"/>
  <c r="J133"/>
  <c r="J100"/>
  <c i="8" r="BK133"/>
  <c r="J133"/>
  <c r="J100"/>
  <c i="9" r="BK132"/>
  <c r="J132"/>
  <c r="J100"/>
  <c i="19" r="BK131"/>
  <c r="J131"/>
  <c r="J101"/>
  <c i="21" r="BK132"/>
  <c r="J132"/>
  <c r="J101"/>
  <c i="26" r="BK133"/>
  <c r="BK132"/>
  <c r="J132"/>
  <c i="31" r="BK144"/>
  <c r="J144"/>
  <c r="J100"/>
  <c r="BK187"/>
  <c r="J187"/>
  <c r="J111"/>
  <c i="12" r="BK132"/>
  <c r="J132"/>
  <c r="J100"/>
  <c i="16" r="BK131"/>
  <c r="J131"/>
  <c r="J101"/>
  <c i="17" r="BK130"/>
  <c r="J130"/>
  <c r="J101"/>
  <c i="23" r="BK130"/>
  <c r="J130"/>
  <c r="J101"/>
  <c i="31" r="BK191"/>
  <c r="J191"/>
  <c r="J113"/>
  <c i="14" r="BK132"/>
  <c r="BK131"/>
  <c r="J131"/>
  <c r="J99"/>
  <c i="20" r="BK130"/>
  <c r="J130"/>
  <c r="J101"/>
  <c i="25" r="BK132"/>
  <c r="J132"/>
  <c r="J100"/>
  <c i="30" r="BK135"/>
  <c r="J135"/>
  <c r="J101"/>
  <c i="29" r="BK133"/>
  <c r="J133"/>
  <c r="J100"/>
  <c r="J240"/>
  <c r="J103"/>
  <c i="28" r="BK134"/>
  <c r="BK133"/>
  <c r="J133"/>
  <c i="24" r="BK132"/>
  <c r="J132"/>
  <c r="J99"/>
  <c i="18" r="BK130"/>
  <c r="J130"/>
  <c i="13" r="BK130"/>
  <c r="J130"/>
  <c r="J99"/>
  <c i="5" r="J133"/>
  <c r="J100"/>
  <c i="2" r="BK132"/>
  <c r="J132"/>
  <c i="1" r="AU97"/>
  <c i="2" r="J34"/>
  <c i="1" r="AG98"/>
  <c i="3" r="J37"/>
  <c i="1" r="AV99"/>
  <c r="AT99"/>
  <c i="4" r="F37"/>
  <c i="1" r="AZ100"/>
  <c r="BD101"/>
  <c r="BC101"/>
  <c r="AY101"/>
  <c i="5" r="J34"/>
  <c i="1" r="AG102"/>
  <c i="6" r="F37"/>
  <c i="1" r="AZ103"/>
  <c i="8" r="J37"/>
  <c i="1" r="AV106"/>
  <c r="AT106"/>
  <c i="9" r="F37"/>
  <c i="1" r="AZ107"/>
  <c r="BA104"/>
  <c r="AW104"/>
  <c r="BC104"/>
  <c r="AY104"/>
  <c i="11" r="J37"/>
  <c i="1" r="AV110"/>
  <c r="AT110"/>
  <c i="13" r="J37"/>
  <c i="1" r="AV112"/>
  <c r="AT112"/>
  <c r="BC109"/>
  <c r="AY109"/>
  <c r="BA109"/>
  <c r="AW109"/>
  <c i="15" r="J37"/>
  <c i="1" r="AV115"/>
  <c r="AT115"/>
  <c r="BB114"/>
  <c r="AX114"/>
  <c r="BA114"/>
  <c r="AW114"/>
  <c i="18" r="F37"/>
  <c i="1" r="AZ119"/>
  <c r="BC118"/>
  <c r="AY118"/>
  <c r="BD118"/>
  <c i="21" r="F37"/>
  <c i="1" r="AZ123"/>
  <c i="23" r="F37"/>
  <c i="1" r="AZ125"/>
  <c i="25" r="F37"/>
  <c i="1" r="AZ128"/>
  <c i="26" r="J37"/>
  <c i="1" r="AV129"/>
  <c r="AT129"/>
  <c i="29" r="F37"/>
  <c i="1" r="AZ135"/>
  <c r="AZ134"/>
  <c r="AV134"/>
  <c r="AT134"/>
  <c i="31" r="F35"/>
  <c i="1" r="AZ138"/>
  <c r="AU132"/>
  <c i="2" r="J37"/>
  <c i="1" r="AV98"/>
  <c r="AT98"/>
  <c r="BD97"/>
  <c r="BA97"/>
  <c r="AW97"/>
  <c i="5" r="F37"/>
  <c i="1" r="AZ102"/>
  <c i="7" r="J37"/>
  <c i="1" r="AV105"/>
  <c r="AT105"/>
  <c i="10" r="J37"/>
  <c i="1" r="AV108"/>
  <c r="AT108"/>
  <c i="12" r="F37"/>
  <c i="1" r="AZ111"/>
  <c i="14" r="J37"/>
  <c i="1" r="AV113"/>
  <c r="AT113"/>
  <c i="16" r="J37"/>
  <c i="1" r="AV116"/>
  <c r="AT116"/>
  <c i="17" r="F37"/>
  <c i="1" r="AZ117"/>
  <c i="19" r="F37"/>
  <c i="1" r="AZ120"/>
  <c i="18" r="J34"/>
  <c i="1" r="AG119"/>
  <c r="BA118"/>
  <c r="AW118"/>
  <c r="BB118"/>
  <c r="AX118"/>
  <c i="21" r="J37"/>
  <c i="1" r="AV123"/>
  <c r="AT123"/>
  <c i="23" r="J37"/>
  <c i="1" r="AV125"/>
  <c r="AT125"/>
  <c i="25" r="J37"/>
  <c i="1" r="AV128"/>
  <c r="AT128"/>
  <c i="26" r="F37"/>
  <c i="1" r="AZ129"/>
  <c i="28" r="J34"/>
  <c i="1" r="AG133"/>
  <c r="AG132"/>
  <c i="29" r="J37"/>
  <c i="1" r="AV135"/>
  <c r="AT135"/>
  <c i="31" r="J35"/>
  <c i="1" r="AV138"/>
  <c r="AT138"/>
  <c r="AU122"/>
  <c r="AU114"/>
  <c i="2" r="F37"/>
  <c i="1" r="AZ98"/>
  <c r="BC97"/>
  <c r="AY97"/>
  <c r="BB97"/>
  <c r="AX97"/>
  <c i="5" r="J37"/>
  <c i="1" r="AV102"/>
  <c r="AT102"/>
  <c i="7" r="F37"/>
  <c i="1" r="AZ105"/>
  <c i="10" r="F37"/>
  <c i="1" r="AZ108"/>
  <c i="12" r="J37"/>
  <c i="1" r="AV111"/>
  <c r="AT111"/>
  <c i="14" r="F37"/>
  <c i="1" r="AZ113"/>
  <c i="16" r="F37"/>
  <c i="1" r="AZ116"/>
  <c i="17" r="J37"/>
  <c i="1" r="AV117"/>
  <c r="AT117"/>
  <c i="19" r="J37"/>
  <c i="1" r="AV120"/>
  <c r="AT120"/>
  <c i="20" r="J37"/>
  <c i="1" r="AV121"/>
  <c r="AT121"/>
  <c i="22" r="J37"/>
  <c i="1" r="AV124"/>
  <c r="AT124"/>
  <c r="BB122"/>
  <c r="AX122"/>
  <c r="BD122"/>
  <c i="24" r="J37"/>
  <c i="1" r="AV127"/>
  <c r="AT127"/>
  <c r="BA126"/>
  <c r="AW126"/>
  <c r="BB126"/>
  <c r="AX126"/>
  <c r="AT130"/>
  <c i="28" r="J37"/>
  <c i="1" r="AV133"/>
  <c r="AT133"/>
  <c i="30" r="J37"/>
  <c i="1" r="AV137"/>
  <c r="AT137"/>
  <c r="AU136"/>
  <c i="26" r="J34"/>
  <c i="1" r="AG129"/>
  <c i="3" r="F37"/>
  <c i="1" r="AZ99"/>
  <c i="4" r="J37"/>
  <c i="1" r="AV100"/>
  <c r="AT100"/>
  <c r="BA101"/>
  <c r="AW101"/>
  <c r="BB101"/>
  <c r="AX101"/>
  <c i="6" r="J37"/>
  <c i="1" r="AV103"/>
  <c r="AT103"/>
  <c i="8" r="F37"/>
  <c i="1" r="AZ106"/>
  <c i="9" r="J37"/>
  <c i="1" r="AV107"/>
  <c r="AT107"/>
  <c r="BD104"/>
  <c r="BB104"/>
  <c r="AX104"/>
  <c i="11" r="F37"/>
  <c i="1" r="AZ110"/>
  <c i="13" r="F37"/>
  <c i="1" r="AZ112"/>
  <c r="BB109"/>
  <c r="AX109"/>
  <c r="BD109"/>
  <c i="15" r="F37"/>
  <c i="1" r="AZ115"/>
  <c r="BC114"/>
  <c r="AY114"/>
  <c r="BD114"/>
  <c i="18" r="J37"/>
  <c i="1" r="AV119"/>
  <c r="AT119"/>
  <c i="20" r="F37"/>
  <c i="1" r="AZ121"/>
  <c i="22" r="F37"/>
  <c i="1" r="AZ124"/>
  <c r="BA122"/>
  <c r="AW122"/>
  <c r="BC122"/>
  <c r="AY122"/>
  <c i="24" r="F37"/>
  <c i="1" r="AZ127"/>
  <c r="BD126"/>
  <c r="BC126"/>
  <c r="AY126"/>
  <c i="27" r="J37"/>
  <c i="1" r="AV131"/>
  <c r="AT131"/>
  <c i="28" r="F37"/>
  <c i="1" r="AZ133"/>
  <c r="AZ132"/>
  <c r="AV132"/>
  <c r="AT132"/>
  <c i="30" r="F37"/>
  <c i="1" r="AZ137"/>
  <c r="AZ136"/>
  <c r="AV136"/>
  <c r="AT136"/>
  <c r="AU134"/>
  <c i="3" l="1" r="BK132"/>
  <c r="J132"/>
  <c r="J99"/>
  <c i="26" r="J133"/>
  <c r="J100"/>
  <c i="9" r="BK131"/>
  <c r="J131"/>
  <c i="11" r="J133"/>
  <c r="J100"/>
  <c i="31" r="BK143"/>
  <c r="BK142"/>
  <c r="J142"/>
  <c r="J98"/>
  <c i="4" r="BK132"/>
  <c r="J132"/>
  <c r="J99"/>
  <c i="6" r="BK132"/>
  <c r="J132"/>
  <c r="J99"/>
  <c i="7" r="J133"/>
  <c r="J100"/>
  <c i="10" r="BK132"/>
  <c r="J132"/>
  <c r="J99"/>
  <c i="25" r="BK131"/>
  <c r="J131"/>
  <c i="16" r="BK130"/>
  <c r="J130"/>
  <c r="J100"/>
  <c i="14" r="J132"/>
  <c r="J100"/>
  <c i="21" r="BK131"/>
  <c r="J131"/>
  <c r="J100"/>
  <c i="22" r="BK130"/>
  <c r="J130"/>
  <c r="J100"/>
  <c i="23" r="BK129"/>
  <c r="J129"/>
  <c r="J100"/>
  <c i="27" r="BK126"/>
  <c r="J126"/>
  <c i="12" r="BK131"/>
  <c r="J131"/>
  <c i="26" r="J99"/>
  <c i="8" r="BK132"/>
  <c r="J132"/>
  <c r="J99"/>
  <c i="15" r="BK130"/>
  <c r="J130"/>
  <c r="J100"/>
  <c i="17" r="BK129"/>
  <c r="J129"/>
  <c r="J100"/>
  <c i="19" r="BK130"/>
  <c r="J130"/>
  <c r="J100"/>
  <c i="20" r="BK129"/>
  <c r="J129"/>
  <c r="J100"/>
  <c i="30" r="BK134"/>
  <c r="J134"/>
  <c i="1" r="AN133"/>
  <c r="AN132"/>
  <c i="28" r="J100"/>
  <c r="J134"/>
  <c r="J101"/>
  <c r="J43"/>
  <c i="26" r="J43"/>
  <c i="1" r="AN119"/>
  <c i="18" r="J100"/>
  <c r="J43"/>
  <c i="1" r="AN102"/>
  <c i="5" r="J43"/>
  <c i="1" r="AN98"/>
  <c i="2" r="J99"/>
  <c r="J43"/>
  <c i="1" r="AN129"/>
  <c r="AU118"/>
  <c r="AU109"/>
  <c i="9" r="J34"/>
  <c i="1" r="AG107"/>
  <c i="13" r="J34"/>
  <c i="1" r="AG112"/>
  <c r="BA96"/>
  <c r="AW96"/>
  <c r="AZ114"/>
  <c r="AV114"/>
  <c r="AT114"/>
  <c r="AU104"/>
  <c r="AU126"/>
  <c i="11" r="J34"/>
  <c i="1" r="AG110"/>
  <c i="27" r="J34"/>
  <c i="1" r="AG131"/>
  <c r="AG130"/>
  <c i="7" r="J34"/>
  <c i="1" r="AG105"/>
  <c r="AZ97"/>
  <c r="AV97"/>
  <c r="AT97"/>
  <c r="BB96"/>
  <c r="BD96"/>
  <c r="AZ118"/>
  <c r="AV118"/>
  <c r="AT118"/>
  <c i="24" r="J34"/>
  <c i="1" r="AG127"/>
  <c i="30" r="J34"/>
  <c i="1" r="AG137"/>
  <c r="AG136"/>
  <c r="AN136"/>
  <c r="AU101"/>
  <c i="25" r="J34"/>
  <c i="1" r="AG128"/>
  <c i="12" r="J34"/>
  <c i="1" r="AG111"/>
  <c r="AZ101"/>
  <c r="AV101"/>
  <c r="AT101"/>
  <c r="AZ109"/>
  <c r="AV109"/>
  <c r="AT109"/>
  <c r="AZ126"/>
  <c r="AV126"/>
  <c r="AT126"/>
  <c i="14" r="J34"/>
  <c i="1" r="AG113"/>
  <c r="AZ104"/>
  <c r="AV104"/>
  <c r="AT104"/>
  <c r="BC96"/>
  <c r="AY96"/>
  <c r="AZ122"/>
  <c r="AV122"/>
  <c r="AT122"/>
  <c i="29" r="J34"/>
  <c i="1" r="AG135"/>
  <c r="AG134"/>
  <c r="AN134"/>
  <c i="7" l="1" r="J43"/>
  <c i="14" r="J43"/>
  <c i="25" r="J43"/>
  <c i="27" r="J43"/>
  <c i="11" r="J43"/>
  <c i="12" r="J43"/>
  <c i="9" r="J43"/>
  <c i="25" r="J99"/>
  <c i="27" r="J100"/>
  <c i="31" r="J143"/>
  <c r="J99"/>
  <c i="12" r="J99"/>
  <c i="9" r="J99"/>
  <c i="30" r="J43"/>
  <c r="J100"/>
  <c i="1" r="AN137"/>
  <c i="29" r="J43"/>
  <c i="1" r="AN135"/>
  <c i="24" r="J43"/>
  <c i="1" r="AN127"/>
  <c i="13" r="J43"/>
  <c i="1" r="AN112"/>
  <c r="AU96"/>
  <c r="AU95"/>
  <c r="AU94"/>
  <c r="AN110"/>
  <c r="AN105"/>
  <c r="AN113"/>
  <c r="AN128"/>
  <c r="AN111"/>
  <c r="AN130"/>
  <c r="AN107"/>
  <c r="AN131"/>
  <c r="AG109"/>
  <c r="AG126"/>
  <c r="BB95"/>
  <c r="AX95"/>
  <c r="BD95"/>
  <c r="BD94"/>
  <c r="W33"/>
  <c i="3" r="J34"/>
  <c i="1" r="AG99"/>
  <c r="AN99"/>
  <c i="31" r="J32"/>
  <c i="1" r="AG138"/>
  <c i="19" r="J34"/>
  <c i="1" r="AG120"/>
  <c i="22" r="J34"/>
  <c i="1" r="AG124"/>
  <c i="21" r="J34"/>
  <c i="1" r="AG123"/>
  <c r="AX96"/>
  <c r="BC95"/>
  <c r="BC94"/>
  <c r="AY94"/>
  <c i="6" r="J34"/>
  <c i="1" r="AG103"/>
  <c r="AG101"/>
  <c i="20" r="J34"/>
  <c i="1" r="AG121"/>
  <c i="23" r="J34"/>
  <c i="1" r="AG125"/>
  <c i="10" r="J34"/>
  <c i="1" r="AG108"/>
  <c i="16" r="J34"/>
  <c i="1" r="AG116"/>
  <c i="15" r="J34"/>
  <c i="1" r="AG115"/>
  <c r="AN115"/>
  <c r="AZ96"/>
  <c r="BA95"/>
  <c r="AW95"/>
  <c i="4" r="J34"/>
  <c i="1" r="AG100"/>
  <c i="17" r="J34"/>
  <c i="1" r="AG117"/>
  <c i="8" r="J34"/>
  <c i="1" r="AG106"/>
  <c l="1" r="AN109"/>
  <c r="AN126"/>
  <c i="4" r="J43"/>
  <c i="17" r="J43"/>
  <c i="16" r="J43"/>
  <c i="6" r="J43"/>
  <c i="22" r="J43"/>
  <c i="8" r="J43"/>
  <c i="19" r="J43"/>
  <c i="10" r="J43"/>
  <c i="23" r="J43"/>
  <c i="1" r="AN108"/>
  <c i="21" r="J43"/>
  <c i="20" r="J43"/>
  <c i="3" r="J43"/>
  <c i="31" r="J41"/>
  <c i="15" r="J43"/>
  <c i="1" r="AN106"/>
  <c r="AN116"/>
  <c r="AN123"/>
  <c r="AN125"/>
  <c r="AN138"/>
  <c r="AN117"/>
  <c r="AN120"/>
  <c r="AN121"/>
  <c r="AN124"/>
  <c r="AN100"/>
  <c r="AN103"/>
  <c r="AN101"/>
  <c r="AG104"/>
  <c r="AG114"/>
  <c r="AZ95"/>
  <c r="AZ94"/>
  <c r="W29"/>
  <c r="BA94"/>
  <c r="AW94"/>
  <c r="AK30"/>
  <c r="W32"/>
  <c r="AG122"/>
  <c r="BB94"/>
  <c r="W31"/>
  <c r="AV96"/>
  <c r="AT96"/>
  <c r="AY95"/>
  <c r="AG118"/>
  <c r="AG97"/>
  <c r="AN97"/>
  <c l="1" r="AN114"/>
  <c r="AN118"/>
  <c r="AN104"/>
  <c r="AN122"/>
  <c r="AG96"/>
  <c r="AG95"/>
  <c r="AG94"/>
  <c r="AK26"/>
  <c r="AN96"/>
  <c r="AX94"/>
  <c r="AV95"/>
  <c r="AT95"/>
  <c r="AN95"/>
  <c r="AV94"/>
  <c r="AK29"/>
  <c r="W30"/>
  <c l="1" r="AK35"/>
  <c r="AT94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<sst xmlns="http://schemas.openxmlformats.org/spreadsheetml/2006/main">
  <si>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</si>
  <si>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</si>
  <si>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</si>
  <si>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False</t>
  </si>
  <si>
    <t>{1b5fdc88-7c94-4358-a90c-9224da3a8e1b}</t>
  </si>
  <si>
    <t xml:space="preserve">&gt;&gt;  skryté sloupce  &lt;&lt;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</si>
  <si>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</si>
  <si>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</si>
  <si>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</si>
  <si>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</si>
  <si>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</si>
  <si>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</si>
  <si>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</si>
  <si>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</si>
  <si>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HDP_OV-219065e_akt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</si>
  <si>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</si>
  <si>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</si>
  <si>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Kanalizace Podlesí - II.Etapa</t>
  </si>
  <si>
    <t>KSO:</t>
  </si>
  <si>
    <t>CC-CZ:</t>
  </si>
  <si>
    <t>Místo:</t>
  </si>
  <si>
    <t xml:space="preserve"> </t>
  </si>
  <si>
    <t>Datum:</t>
  </si>
  <si>
    <t>13. 1. 2022</t>
  </si>
  <si>
    <t>Zadavatel:</t>
  </si>
  <si>
    <t>IČ:</t>
  </si>
  <si>
    <t>Město Petřvald</t>
  </si>
  <si>
    <t>DIČ:</t>
  </si>
  <si>
    <t>Uchazeč:</t>
  </si>
  <si>
    <t>Vyplň údaj</t>
  </si>
  <si>
    <t>Projektant:</t>
  </si>
  <si>
    <t>Sweco Hydroprojekt a.s., divize Morava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</si>
  <si>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</si>
  <si>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</si>
  <si>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</si>
  <si>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</si>
  <si>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</si>
  <si>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</si>
  <si>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</si>
  <si>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</si>
  <si>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</si>
  <si>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</si>
  <si>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</si>
  <si>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</si>
  <si>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</si>
  <si>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</si>
  <si>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</si>
  <si>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</si>
  <si>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</si>
  <si>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</si>
  <si>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</si>
  <si>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</si>
  <si>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</si>
  <si>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</si>
  <si>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</si>
  <si>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</si>
  <si>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</si>
  <si>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</si>
  <si>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</si>
  <si>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</si>
  <si>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</si>
  <si>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</si>
  <si>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</si>
  <si>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</si>
  <si>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</si>
  <si>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</si>
  <si>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</si>
  <si>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</si>
  <si>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</si>
  <si>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</si>
  <si>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</si>
  <si>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</si>
  <si>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</si>
  <si>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</si>
  <si>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</si>
  <si>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</si>
  <si>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</si>
  <si>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</si>
  <si>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</si>
  <si>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01</t>
  </si>
  <si>
    <t>Kanalizace Podlesí</t>
  </si>
  <si>
    <t>STA</t>
  </si>
  <si>
    <t>1</t>
  </si>
  <si>
    <t>{94df9f9f-1f98-4aff-abc5-b8e11c50477d}</t>
  </si>
  <si>
    <t>2</t>
  </si>
  <si>
    <t>001</t>
  </si>
  <si>
    <t>SO 01 Gravitační kanalizace</t>
  </si>
  <si>
    <t>Soupis</t>
  </si>
  <si>
    <t>{718788ae-5cda-49fd-b4e4-2fc6f7cc5994}</t>
  </si>
  <si>
    <t>0003</t>
  </si>
  <si>
    <t>DSO 01.2 Stoka B, B2, B3</t>
  </si>
  <si>
    <t>3</t>
  </si>
  <si>
    <t>{d18379c1-eaf2-44c7-a814-06f89a00d79a}</t>
  </si>
  <si>
    <t>/</t>
  </si>
  <si>
    <t>00001</t>
  </si>
  <si>
    <t>DSO 01.2a Stoka B</t>
  </si>
  <si>
    <t>4</t>
  </si>
  <si>
    <t>{c9c9bef2-c8b4-487e-8310-4debb79950f3}</t>
  </si>
  <si>
    <t>00002</t>
  </si>
  <si>
    <t>DSO 01.2b Stoka B2, úsek ŠB54 až ŠB2-1, vč. ŠB2-1</t>
  </si>
  <si>
    <t>{a4150e61-65cb-4dcc-9605-1b95eced5675}</t>
  </si>
  <si>
    <t>00003</t>
  </si>
  <si>
    <t>DSO 01.2c Stoka B3</t>
  </si>
  <si>
    <t>{e0253413-fd5c-4431-90b6-339bd56ca8f3}</t>
  </si>
  <si>
    <t>0004</t>
  </si>
  <si>
    <t>DSO 01.2.1 Kanalizační odbočení</t>
  </si>
  <si>
    <t>{de20122f-bf31-448b-89fe-1a9113393d51}</t>
  </si>
  <si>
    <t>DSO 01.2.1a Kanalizační odbočení Stoky B</t>
  </si>
  <si>
    <t>{f0f623ed-1fa6-409d-ae85-3249658cc190}</t>
  </si>
  <si>
    <t>DSO 01.2.1c Kanalizační odbočení Stoky B3</t>
  </si>
  <si>
    <t>{24d0b46b-e68c-4eb1-a75a-bad25915528c}</t>
  </si>
  <si>
    <t>0007</t>
  </si>
  <si>
    <t>DSO 01.4 Stoka E, E2, E4, E6</t>
  </si>
  <si>
    <t>{83492f0c-8db6-42e7-a594-2fef3dea82db}</t>
  </si>
  <si>
    <t>DSO 01.4a Stoka E</t>
  </si>
  <si>
    <t>{3aac5147-5400-4f45-a848-90812d2dbdce}</t>
  </si>
  <si>
    <t>DSO 01.4b Stoka E2</t>
  </si>
  <si>
    <t>{3a8f44d8-f5d8-4b61-ab34-b34101efb61c}</t>
  </si>
  <si>
    <t>DSO 01.4c Stoka E4</t>
  </si>
  <si>
    <t>{16e253ce-e298-4e5e-8a88-01cd00c71ca2}</t>
  </si>
  <si>
    <t>00004</t>
  </si>
  <si>
    <t>DSO 01.4d Stoka E6</t>
  </si>
  <si>
    <t>{c9e51010-9506-4667-8b99-0107fc054267}</t>
  </si>
  <si>
    <t>0008</t>
  </si>
  <si>
    <t>DSO 01.4.1 Kanalizační odbočení</t>
  </si>
  <si>
    <t>{b93b6c8a-792d-4217-a66f-384ee88c1f5d}</t>
  </si>
  <si>
    <t>DSO 01.4.1a Kanalizační odbočení Stoky E</t>
  </si>
  <si>
    <t>{22c1928d-82af-4956-8783-62ae9746ad40}</t>
  </si>
  <si>
    <t>DSO 01.4.1b Kanalizační odbočení Stoky E2</t>
  </si>
  <si>
    <t>{9bd93386-cc22-4ee0-9b88-7c3a3191a586}</t>
  </si>
  <si>
    <t>DSO 01.4.1c Kanalizační odbočení Stoky E4</t>
  </si>
  <si>
    <t>{d4f0a6e4-9d12-4a45-91ee-b1d41f7d7b48}</t>
  </si>
  <si>
    <t>DSO 01.4.1d Kanalizační odbočení Stoky E6</t>
  </si>
  <si>
    <t>{6a9fbc8d-8150-4c42-9c91-36a48110a5b5}</t>
  </si>
  <si>
    <t>003</t>
  </si>
  <si>
    <t>SO 03 Čerpací stanice ČS3</t>
  </si>
  <si>
    <t>{8cdba07e-60eb-4107-95ab-2773ec9b500f}</t>
  </si>
  <si>
    <t>0001</t>
  </si>
  <si>
    <t>DSO 03.1 Čerpací stanice ČS3 - stavební část</t>
  </si>
  <si>
    <t>{2f2e12f7-14bb-4ed8-9777-fb1ef9948435}</t>
  </si>
  <si>
    <t>0002</t>
  </si>
  <si>
    <t>DSO 03.2 Čerpací stanice ČS3 - zpevněná plocha</t>
  </si>
  <si>
    <t>{ff3e2657-6267-43f6-a414-29c5af4ca8fc}</t>
  </si>
  <si>
    <t>DSO 03.3 Čerpací stanice ČS3 - přípojka NN</t>
  </si>
  <si>
    <t>{f85dc721-d304-4b58-99b2-bba6daab7605}</t>
  </si>
  <si>
    <t>008</t>
  </si>
  <si>
    <t>SO 08 Čerpací stanice ČS10</t>
  </si>
  <si>
    <t>{343a95d5-a1c9-411e-b483-56c179a6a948}</t>
  </si>
  <si>
    <t>DSO 08.1 Čerpací stanice ČS10 - stavební část</t>
  </si>
  <si>
    <t>{36711a6f-81ea-4ce4-b133-3aa6f93d6338}</t>
  </si>
  <si>
    <t>DSO 08.2 Čerpací stanice ČS10 - zpevněná plocha</t>
  </si>
  <si>
    <t>{e9de6f9e-67b5-4171-842f-2f402bf4243e}</t>
  </si>
  <si>
    <t>DSO 08.3 Čerpací stanice ČS10 - přípojka NN</t>
  </si>
  <si>
    <t>{986f8ea0-4c46-4b1c-ab94-a624e0134442}</t>
  </si>
  <si>
    <t>010</t>
  </si>
  <si>
    <t>SO 10 Čerpací stanice ČS12</t>
  </si>
  <si>
    <t>{407241e8-b8b1-4b14-affd-9bfc6b4c1704}</t>
  </si>
  <si>
    <t>DSO 10.1 Čerpací stanice ČS12 - stavební část</t>
  </si>
  <si>
    <t>{bd832328-f6c9-416b-a964-8f980911d858}</t>
  </si>
  <si>
    <t>DSO 10.2 Čerpací stanice ČS12 - zpevněná plocha</t>
  </si>
  <si>
    <t>{afc32cf5-1b35-427a-922d-c0e90f1e79bb}</t>
  </si>
  <si>
    <t>DSO 10.3 Čerpací stanice ČS12 - přípojka NN</t>
  </si>
  <si>
    <t>{a757808f-10bb-46ce-8657-1189df14d34a}</t>
  </si>
  <si>
    <t>011</t>
  </si>
  <si>
    <t>SO 11 Výtlačná kanalizace</t>
  </si>
  <si>
    <t>{55aaa192-bebe-483b-b7e4-9091fc5233c2}</t>
  </si>
  <si>
    <t>DSO 11.2 Výtlak V3</t>
  </si>
  <si>
    <t>{1c709dba-34ba-4ed8-94d4-6cd99a6a0362}</t>
  </si>
  <si>
    <t>DSO 11.7 Výtlak V10</t>
  </si>
  <si>
    <t>{3aa72842-04e1-4d6f-81ca-74e792cb4158}</t>
  </si>
  <si>
    <t>0009</t>
  </si>
  <si>
    <t>DSO 11.9 Výtlak V12</t>
  </si>
  <si>
    <t>{41c0dc1b-f964-49b5-90a6-bf5a81aedf91}</t>
  </si>
  <si>
    <t>013</t>
  </si>
  <si>
    <t>PS Strojně-technologická část</t>
  </si>
  <si>
    <t>{c2e804d9-57c2-43f4-8a60-7abb7f6afc6a}</t>
  </si>
  <si>
    <t xml:space="preserve">PS Strojně-technologická část Strojně-technologická část - součástí dílčích stavebních objektů </t>
  </si>
  <si>
    <t>{e948e1bf-3a62-4208-9229-f00a5adeeca3}</t>
  </si>
  <si>
    <t>015</t>
  </si>
  <si>
    <t>PS 02 Čerpací stanice ČS3</t>
  </si>
  <si>
    <t>{49206182-2169-4f4b-9e93-8b11862fb6fd}</t>
  </si>
  <si>
    <t>PS 02.1 ČS3 - elektro, SŘTP, MaR</t>
  </si>
  <si>
    <t>{48bbe1b0-3b70-46bc-8318-cafd1c09eda1}</t>
  </si>
  <si>
    <t>020</t>
  </si>
  <si>
    <t>PS 07 Čerpací stanice ČS10</t>
  </si>
  <si>
    <t>{d2c4fd2c-29f4-4bb1-9124-8735ac77624c}</t>
  </si>
  <si>
    <t>PS 07.1 ČS10 - elektro, SŘTP, MaR</t>
  </si>
  <si>
    <t>{27b3744b-7e76-47e6-afb5-258373393039}</t>
  </si>
  <si>
    <t>022</t>
  </si>
  <si>
    <t>PS 09 Čerpací stanice ČS12</t>
  </si>
  <si>
    <t>{3377016f-a0d7-4344-abb9-ba4e80407e86}</t>
  </si>
  <si>
    <t>PS 09.1 ČS12 - elektro, SŘTP, MaR</t>
  </si>
  <si>
    <t>{6f70540d-9617-4bb5-a5c6-a8c41c45bd4a}</t>
  </si>
  <si>
    <t>025</t>
  </si>
  <si>
    <t>Ostatní a vedlejší náklady</t>
  </si>
  <si>
    <t>{9854b9b7-9fd9-4dc3-86f0-f93632a1f4bb}</t>
  </si>
  <si>
    <t>KRYCÍ LIST SOUPISU PRACÍ</t>
  </si>
  <si>
    <t>Objekt:</t>
  </si>
  <si>
    <t>01 - Kanalizace Podlesí</t>
  </si>
  <si>
    <t>Soupis:</t>
  </si>
  <si>
    <t>001 - SO 01 Gravitační kanalizace</t>
  </si>
  <si>
    <t>Úroveň 4:</t>
  </si>
  <si>
    <t>00001 - DSO 01.2a Stoka B</t>
  </si>
  <si>
    <t>22122</t>
  </si>
  <si>
    <t>CZ-CPV:</t>
  </si>
  <si>
    <t>45232410-9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</si>
  <si>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</si>
  <si>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</si>
  <si>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</si>
  <si>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</si>
  <si>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</si>
  <si>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</si>
  <si>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</si>
  <si>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</si>
  <si>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4 - Vodorovné konstrukce</t>
  </si>
  <si>
    <t xml:space="preserve">    5 - Komunikace pozemní</t>
  </si>
  <si>
    <t xml:space="preserve">    8 - Trubní vedení</t>
  </si>
  <si>
    <t xml:space="preserve">    9 - Ostatní konstrukce a práce, bourání</t>
  </si>
  <si>
    <t xml:space="preserve">    997 - Přesun sutě</t>
  </si>
  <si>
    <t xml:space="preserve">    998 - Přesun hmot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</si>
  <si>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</si>
  <si>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</si>
  <si>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</si>
  <si>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</si>
  <si>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</si>
  <si>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</si>
  <si>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</si>
  <si>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</si>
  <si>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</si>
  <si>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</si>
  <si>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</si>
  <si>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</si>
  <si>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</si>
  <si>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</si>
  <si>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</si>
  <si>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</si>
  <si>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</si>
  <si>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</si>
  <si>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113107224,1</t>
  </si>
  <si>
    <t>Odstranění podkladu z kameniva drceného tl 400 mm strojně pl přes 200 m2 - před finálním zapravením v obecní komunikaci</t>
  </si>
  <si>
    <t>m2</t>
  </si>
  <si>
    <t>-359303775</t>
  </si>
  <si>
    <t>PP</t>
  </si>
  <si>
    <t>Odstranění podkladů nebo krytů strojně plochy jednotlivě přes 200 m2 s přemístěním hmot na skládku na vzdálenost do 20 m nebo s naložením na dopravní prostředek z kameniva hrubého drceného, o tl. vrstvy přes 300 do 400 mm</t>
  </si>
  <si>
    <t>113107224</t>
  </si>
  <si>
    <t>Odstranění podkladu z kameniva drceného tl 400 mm strojně pl přes 200 m2</t>
  </si>
  <si>
    <t>CS ÚRS 2021 02</t>
  </si>
  <si>
    <t>-4547188</t>
  </si>
  <si>
    <t>VV</t>
  </si>
  <si>
    <t>obecní komunikace</t>
  </si>
  <si>
    <t>1655,67</t>
  </si>
  <si>
    <t>SSMSK</t>
  </si>
  <si>
    <t>435,315</t>
  </si>
  <si>
    <t>Součet</t>
  </si>
  <si>
    <t>113107225</t>
  </si>
  <si>
    <t>Odstranění podkladu z kameniva drceného tl 500 mm strojně pl přes 200 m2 - před finálním zapravením v SSMSK</t>
  </si>
  <si>
    <t>-145782357</t>
  </si>
  <si>
    <t>Odstranění podkladů nebo krytů strojně plochy jednotlivě přes 200 m2 s přemístěním hmot na skládku na vzdálenost do 20 m nebo s naložením na dopravní prostředek z kameniva hrubého drceného, o tl. vrstvy přes 400 do 500 mm</t>
  </si>
  <si>
    <t>113107241</t>
  </si>
  <si>
    <t>Odstranění podkladu živičného tl 50 mm strojně pl přes 200 m2 - obecní komunikace</t>
  </si>
  <si>
    <t>366333855</t>
  </si>
  <si>
    <t>Odstranění podkladů nebo krytů strojně plochy jednotlivě přes 200 m2 s přemístěním hmot na skládku na vzdálenost do 20 m nebo s naložením na dopravní prostředek živičných, o tl. vrstvy do 50 mm</t>
  </si>
  <si>
    <t>P</t>
  </si>
  <si>
    <t xml:space="preserve">Poznámka k položce:_x000d_
viz TZ př. č. D.1.1.01.1, situace C3  a v.č. D.1.1.01.2 až 11, v.č. D.1.1.01.2.1 podélný profil</t>
  </si>
  <si>
    <t>nad rýhou</t>
  </si>
  <si>
    <t>"PVC DN250" 1349,7*1,05</t>
  </si>
  <si>
    <t>"SKLL DN250" 65*1,05</t>
  </si>
  <si>
    <t>"rozšíření pro šachty DN1000" 2,7*2,7*37-2,7*1,05*37</t>
  </si>
  <si>
    <t>"rozšíření pro šachty DN600" 1,5*1,5*8-1,5*1,05*8</t>
  </si>
  <si>
    <t>5</t>
  </si>
  <si>
    <t>113107242</t>
  </si>
  <si>
    <t>Odstranění podkladu živičného tl 100 mm strojně pl přes 200 m2 - SSMSK</t>
  </si>
  <si>
    <t>-1876488352</t>
  </si>
  <si>
    <t>Odstranění podkladů nebo krytů strojně plochy jednotlivě přes 200 m2 s přemístěním hmot na skládku na vzdálenost do 20 m nebo s naložením na dopravní prostředek živičných, o tl. vrstvy přes 50 do 100 mm</t>
  </si>
  <si>
    <t>376,4*1,05</t>
  </si>
  <si>
    <t>"rozšíření pro šachty DN1000" 2,7*2,7*9-2,7*1,05*9</t>
  </si>
  <si>
    <t>6</t>
  </si>
  <si>
    <t>113154333</t>
  </si>
  <si>
    <t>Frézování živičného krytu tl 50 mm pruh š 2 m pl do 10000 m2 bez překážek v trase - obecní komunikace</t>
  </si>
  <si>
    <t>1984668265</t>
  </si>
  <si>
    <t xml:space="preserve">Frézování živičného podkladu nebo krytu  s naložením na dopravní prostředek plochy přes 1 000 do 10 000 m2 bez překážek v trase pruhu šířky přes 1 m do 2 m, tloušťky vrstvy 50 mm</t>
  </si>
  <si>
    <t>celá šíře</t>
  </si>
  <si>
    <t>"PVC DN250" 1349,7*3,5</t>
  </si>
  <si>
    <t>"SKLL DN250" 65*3,5</t>
  </si>
  <si>
    <t>7</t>
  </si>
  <si>
    <t>113154334</t>
  </si>
  <si>
    <t>Frézování živičného krytu tl 100 mm pruh š 2 m pl do 10000 m2 bez překážek v trase - SSMSK</t>
  </si>
  <si>
    <t>1310312337</t>
  </si>
  <si>
    <t xml:space="preserve">Frézování živičného podkladu nebo krytu  s naložením na dopravní prostředek plochy přes 1 000 do 10 000 m2 bez překážek v trase pruhu šířky přes 1 m do 2 m, tloušťky vrstvy 100 mm</t>
  </si>
  <si>
    <t>v půli šíři komunikace</t>
  </si>
  <si>
    <t>376,4*3,5</t>
  </si>
  <si>
    <t>8</t>
  </si>
  <si>
    <t>115,1-R</t>
  </si>
  <si>
    <t>Dodávka + montáž čerpací studny ocel. trouba DN 400, vč. pomocných zemních prací</t>
  </si>
  <si>
    <t>ks</t>
  </si>
  <si>
    <t>1160750518</t>
  </si>
  <si>
    <t xml:space="preserve">Poznámka k položce:_x000d_
viz TZ př. č. D.1.1.01.1, situace C3  a v.č. D.1.1.01.2 až 11</t>
  </si>
  <si>
    <t>9</t>
  </si>
  <si>
    <t>115,2-R</t>
  </si>
  <si>
    <t>Náklady na sedimenatční nádrže 2x3m pro přečerpávání vody a jejich přesuny po celou dobu výstavby</t>
  </si>
  <si>
    <t>soubor</t>
  </si>
  <si>
    <t>-447795482</t>
  </si>
  <si>
    <t>10</t>
  </si>
  <si>
    <t>115,3-R</t>
  </si>
  <si>
    <t>Zřízení jílových přehrázek tl.0,2m na šířku rýhy 1,1m, hloubka do 4m</t>
  </si>
  <si>
    <t>-1627694160</t>
  </si>
  <si>
    <t>20</t>
  </si>
  <si>
    <t>11</t>
  </si>
  <si>
    <t>115101201</t>
  </si>
  <si>
    <t>Čerpání vody na dopravní výšku do 10 m průměrný přítok do 500 l/min</t>
  </si>
  <si>
    <t>hod</t>
  </si>
  <si>
    <t>1332658133</t>
  </si>
  <si>
    <t>Čerpání vody na dopravní výšku do 10 m s uvažovaným průměrným přítokem do 500 l/min</t>
  </si>
  <si>
    <t>150*8</t>
  </si>
  <si>
    <t>12</t>
  </si>
  <si>
    <t>115101301</t>
  </si>
  <si>
    <t>Pohotovost čerpací soupravy pro dopravní výšku do 10 m přítok do 500 l/min</t>
  </si>
  <si>
    <t>den</t>
  </si>
  <si>
    <t>1682965673</t>
  </si>
  <si>
    <t>Pohotovost záložní čerpací soupravy pro dopravní výšku do 10 m s uvažovaným průměrným přítokem do 500 l/min</t>
  </si>
  <si>
    <t>13</t>
  </si>
  <si>
    <t>119001405</t>
  </si>
  <si>
    <t>Dočasné zajištění potrubí z PE DN do 200 mm</t>
  </si>
  <si>
    <t>m</t>
  </si>
  <si>
    <t>-1536693465</t>
  </si>
  <si>
    <t>Dočasné zajištění podzemního potrubí nebo vedení ve výkopišti ve stavu i poloze, ve kterých byla na začátku zemních prací a to s podepřením, vzepřením nebo vyvěšením, příp. s ochranným bedněním, se zřízením a odstraněním zajišťovací konstrukce, s opotřebením hmot potrubí plastového, jmenovité světlosti DN do 200 mm</t>
  </si>
  <si>
    <t>1,05*15</t>
  </si>
  <si>
    <t>14</t>
  </si>
  <si>
    <t>119001406</t>
  </si>
  <si>
    <t>Dočasné zajištění potrubí z PE DN do 500 mm</t>
  </si>
  <si>
    <t>-2095384882</t>
  </si>
  <si>
    <t>Dočasné zajištění podzemního potrubí nebo vedení ve výkopišti ve stavu i poloze, ve kterých byla na začátku zemních prací a to s podepřením, vzepřením nebo vyvěšením, příp. s ochranným bedněním, se zřízením a odstraněním zajišťovací konstrukce, s opotřebením hmot potrubí plastového, jmenovité světlosti DN přes 200 do 500 mm</t>
  </si>
  <si>
    <t>1,05*5</t>
  </si>
  <si>
    <t>119001421</t>
  </si>
  <si>
    <t>Dočasné zajištění kabelů a kabelových tratí ze 3 volně ložených kabelů</t>
  </si>
  <si>
    <t>1683235588</t>
  </si>
  <si>
    <t>Dočasné zajištění podzemního potrubí nebo vedení ve výkopišti ve stavu i poloze, ve kterých byla na začátku zemních prací a to s podepřením, vzepřením nebo vyvěšením, příp. s ochranným bedněním, se zřízením a odstraněním zajišťovací konstrukce, s opotřebením hmot kabelů a kabelových tratí z volně ložených kabelů a to do 3 kabelů</t>
  </si>
  <si>
    <t>1,05*16</t>
  </si>
  <si>
    <t>16</t>
  </si>
  <si>
    <t>119002411</t>
  </si>
  <si>
    <t>Pojezdový ocelový plech pro zabezpečení výkopu zřízení</t>
  </si>
  <si>
    <t>-1053037060</t>
  </si>
  <si>
    <t xml:space="preserve">Pomocné konstrukce při zabezpečení výkopu vodorovné pojízdné z tlustého ocelového plechu </t>
  </si>
  <si>
    <t>2,5*2,5*3</t>
  </si>
  <si>
    <t>17</t>
  </si>
  <si>
    <t>119002412</t>
  </si>
  <si>
    <t>Pojezdový ocelový plech pro zabezpečení výkopu odstranění</t>
  </si>
  <si>
    <t>1372643257</t>
  </si>
  <si>
    <t>18</t>
  </si>
  <si>
    <t>121151113</t>
  </si>
  <si>
    <t>Sejmutí ornice plochy do 500 m2 tl vrstvy do 200 mm strojně</t>
  </si>
  <si>
    <t>-1982786999</t>
  </si>
  <si>
    <t>Sejmutí ornice strojně při souvislé ploše přes 100 do 500 m2, tl. vrstvy do 200 mm</t>
  </si>
  <si>
    <t>tl.100mm</t>
  </si>
  <si>
    <t>"DN250" 18,9*3</t>
  </si>
  <si>
    <t>19</t>
  </si>
  <si>
    <t>132154206</t>
  </si>
  <si>
    <t>Hloubení zapažených rýh š do 2000 mm v hornině třídy těžitelnosti I, skupiny 1 a 2 objem do 5000 m3</t>
  </si>
  <si>
    <t>m3</t>
  </si>
  <si>
    <t>973732719</t>
  </si>
  <si>
    <t>Hloubení zapažených rýh šířky přes 800 do 2 000 mm strojně s urovnáním dna do předepsaného profilu a spádu v hornině třídy těžitelnosti I skupiny 1 a 2 přes 1 000 do 5 000 m3 s naložením na dopravní prostředek</t>
  </si>
  <si>
    <t xml:space="preserve">Poznámka k položce:_x000d_
viz TZ př. č. D.1.1.01.1, situace C3  a v.č. D.1.1.01.2 až 11, v.č. D.1.1.01.2.1 podélný profil_x000d_
50% hor.tř. II a 50% hor.tř.III</t>
  </si>
  <si>
    <t xml:space="preserve">místní komunikace, tl.450mm, odebráno v rámci přípravných prací </t>
  </si>
  <si>
    <t>"SKLL DN250" 65*1,05*(2,6-0,45)</t>
  </si>
  <si>
    <t>"PVC DN250" 1349,7*1,05*(2,6-0,45)</t>
  </si>
  <si>
    <t>"rozšíření pro šachty DN1000" 2,7*2,7*(2,8-0,45)*37-2,7*1,05*(2,6-0,45)*37</t>
  </si>
  <si>
    <t>"rozšíření pro šachty DN600" 1,5*1,5*(2,8-0,45)*8-1,5*1,05*(2,6-0,45)*8</t>
  </si>
  <si>
    <t>SSMKS, tl.600mm, odebráno v rámci přípravných prací</t>
  </si>
  <si>
    <t>"PVC DN250" 376,4*1,05*(2,6-0,6)</t>
  </si>
  <si>
    <t>"rozšíření pro šachty DN1000" 2,7*2,7*(2,8-0,6)*9-2,7*1,05*(2,6-0,6)*9</t>
  </si>
  <si>
    <t>v zeleni, tl.100mm, odebráno v rámci přípravných prací</t>
  </si>
  <si>
    <t>"DN250" 18,9*1,05*(2,6-0,1)</t>
  </si>
  <si>
    <t>"rozšíření pro šachty DN1000" 2,7*2,7*(2,8-0,1)*2-2,7*1,05*(2,6-0,1)*2</t>
  </si>
  <si>
    <t>Mezisoučet</t>
  </si>
  <si>
    <t>4575,793*0,5</t>
  </si>
  <si>
    <t>132254206</t>
  </si>
  <si>
    <t>Hloubení zapažených rýh š do 2000 mm v hornině třídy těžitelnosti I, skupiny 3 objem do 5000 m3</t>
  </si>
  <si>
    <t>1824249026</t>
  </si>
  <si>
    <t>Hloubení zapažených rýh šířky přes 800 do 2 000 mm strojně s urovnáním dna do předepsaného profilu a spádu v hornině třídy těžitelnosti I skupiny 3 přes 1 000 do 5 000 m3 s naložením na dopravní prostředek</t>
  </si>
  <si>
    <t>139001101</t>
  </si>
  <si>
    <t>Příplatek za ztížení vykopávky v blízkosti podzemního vedení - ruční výkop</t>
  </si>
  <si>
    <t>-851461456</t>
  </si>
  <si>
    <t>Příplatek k cenám hloubených vykopávek za ztížení vykopávky v blízkosti podzemního vedení nebo výbušnin pro jakoukoliv třídu horniny</t>
  </si>
  <si>
    <t>10% z výkopu</t>
  </si>
  <si>
    <t>(2287,897+2287,897)*0,1</t>
  </si>
  <si>
    <t>22</t>
  </si>
  <si>
    <t>151811132</t>
  </si>
  <si>
    <t>Osazení pažicího boxu hl výkopu do 4 m š do 2,5 m</t>
  </si>
  <si>
    <t>948117997</t>
  </si>
  <si>
    <t>Zřízení pažicích boxů pro pažení a rozepření stěn rýh podzemního vedení hloubka výkopu do 4 m, šířka přes 1,2 do 2,5 m</t>
  </si>
  <si>
    <t>"DN250" (1745+65)*2,6*2</t>
  </si>
  <si>
    <t>23</t>
  </si>
  <si>
    <t>151811232</t>
  </si>
  <si>
    <t>Odstranění pažicího boxu hl výkopu do 4 m š do 2,5 m</t>
  </si>
  <si>
    <t>1307594821</t>
  </si>
  <si>
    <t>Odstranění pažicích boxů pro pažení a rozepření stěn rýh podzemního vedení hloubka výkopu do 4 m, šířka přes 1,2 do 2,5 m</t>
  </si>
  <si>
    <t>24</t>
  </si>
  <si>
    <t>162751117</t>
  </si>
  <si>
    <t>Vodorovné přemístění do 10000 m výkopku/sypaniny z horniny třídy těžitelnosti I, skupiny 1 až 3 - na trvalou skládku, popř. mezideponii</t>
  </si>
  <si>
    <t>373550071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</si>
  <si>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</si>
  <si>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výkop</t>
  </si>
  <si>
    <t>2287,897+2287,897</t>
  </si>
  <si>
    <t>ornice</t>
  </si>
  <si>
    <t>56,7*0,1</t>
  </si>
  <si>
    <t>25</t>
  </si>
  <si>
    <t>162751117,1</t>
  </si>
  <si>
    <t>Vodorovné přemístění do 10000 m výkopku/sypaniny z horniny třídy těžitelnosti I, skupiny 1 až 3 - zpět na stavbu</t>
  </si>
  <si>
    <t>-942558662</t>
  </si>
  <si>
    <t>26</t>
  </si>
  <si>
    <t>162751119</t>
  </si>
  <si>
    <t>Příplatek k vodorovnému přemístění výkopku/sypaniny z horniny třídy těžitelnosti I, skupiny 1 až 3 ZKD 1000 m přes 10000 m - na trvalou skládku, popř. mezideponii</t>
  </si>
  <si>
    <t>1857615747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</si>
  <si>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</si>
  <si>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4581,464*5 'Přepočtené koeficientem množství</t>
  </si>
  <si>
    <t>27</t>
  </si>
  <si>
    <t>162751119,1</t>
  </si>
  <si>
    <t>Příplatek k vodorovnému přemístění výkopku/sypaniny z horniny třídy těžitelnosti I, skupiny 1 až 3 ZKD 1000 m přes 10000 m - zpět na stavbu</t>
  </si>
  <si>
    <t>454373054</t>
  </si>
  <si>
    <t>36,107*5 'Přepočtené koeficientem množství</t>
  </si>
  <si>
    <t>28</t>
  </si>
  <si>
    <t>167151111</t>
  </si>
  <si>
    <t>Nakládání výkopku z hornin třídy těžitelnosti I, skupiny 1 až 3 přes 100 m3 - zpět na stavbu</t>
  </si>
  <si>
    <t>571324877</t>
  </si>
  <si>
    <t>Nakládání, skládání a překládání neulehlého výkopku nebo sypaniny strojně nakládání, množství přes 100 m3, z hornin třídy těžitelnosti I, skupiny 1 až 3</t>
  </si>
  <si>
    <t>zásyp v zeleni</t>
  </si>
  <si>
    <t>"DN250" 18,9*1,05*(2,6-0,1-0,55-0,1)</t>
  </si>
  <si>
    <t>"OP šachet DN1000" -3,14*0,62*0,62*2,6*2</t>
  </si>
  <si>
    <t>29</t>
  </si>
  <si>
    <t>171152501</t>
  </si>
  <si>
    <t>Zhutnění podloží z hornin soudržných nebo nesoudržných pod násypy</t>
  </si>
  <si>
    <t>-2031693927</t>
  </si>
  <si>
    <t>Zhutnění podloží pod násypy z rostlé horniny třídy těžitelnosti I a II, skupiny 1 až 4 z hornin soudružných a nesoudržných</t>
  </si>
  <si>
    <t>"DN250" (1745+65)*1,05</t>
  </si>
  <si>
    <t>"rozšíření pro šachty DN1000" 2,7*2,7*48-2,7*1,05*48</t>
  </si>
  <si>
    <t>30</t>
  </si>
  <si>
    <t>171201231</t>
  </si>
  <si>
    <t>Poplatek za uložení zeminy a kamení na recyklační skládce (skládkovné) kód odpadu 17 05 04</t>
  </si>
  <si>
    <t>t</t>
  </si>
  <si>
    <t>-1421537485</t>
  </si>
  <si>
    <t>Poplatek za uložení stavebního odpadu na recyklační skládce (skládkovné) zeminy a kamení zatříděného do Katalogu odpadů pod kódem 17 05 04</t>
  </si>
  <si>
    <t>na mezideponii</t>
  </si>
  <si>
    <t>4581,464</t>
  </si>
  <si>
    <t>zpět na stavbu</t>
  </si>
  <si>
    <t>-36,107</t>
  </si>
  <si>
    <t>4545,357*1,8 'Přepočtené koeficientem množství</t>
  </si>
  <si>
    <t>31</t>
  </si>
  <si>
    <t>174151101</t>
  </si>
  <si>
    <t>Zásyp jam, šachet rýh nebo kolem objektů sypaninou se zhutněním</t>
  </si>
  <si>
    <t>-1598311982</t>
  </si>
  <si>
    <t>Zásyp sypaninou z jakékoliv horniny strojně s uložením výkopku ve vrstvách se zhutněním jam, šachet, rýh nebo kolem objektů v těchto vykopávkách</t>
  </si>
  <si>
    <t xml:space="preserve">výkop </t>
  </si>
  <si>
    <t>obsyp</t>
  </si>
  <si>
    <t>-1045,276</t>
  </si>
  <si>
    <t>lóže</t>
  </si>
  <si>
    <t>-190,05-31,8</t>
  </si>
  <si>
    <t>podkladní desky</t>
  </si>
  <si>
    <t>-18</t>
  </si>
  <si>
    <t>"OP šachet DN1000" -3,14*0,62*0,62*2,6*48</t>
  </si>
  <si>
    <t>"OP šachet DN600" -3,14*0,3*0,3*2,6*8</t>
  </si>
  <si>
    <t xml:space="preserve">dosyp  v obecní komunikaci 50mm pod uroveň frézování</t>
  </si>
  <si>
    <t>1655,67*(0,45-0,05)</t>
  </si>
  <si>
    <t>dosyp v SSMSK komunikaci 100mm pod úroveň frézování</t>
  </si>
  <si>
    <t>435,315*(0,6-0,1)</t>
  </si>
  <si>
    <t>32</t>
  </si>
  <si>
    <t>M</t>
  </si>
  <si>
    <t>58344197</t>
  </si>
  <si>
    <t>přírodní drcené kamenivo (štěrkodrť), frakce 0-63 mm</t>
  </si>
  <si>
    <t>454428527</t>
  </si>
  <si>
    <t>Poznámka k položce:_x000d_
nepřípustný popílek, struska, hlušina (haldovina), recykláty</t>
  </si>
  <si>
    <t>zásyp</t>
  </si>
  <si>
    <t>4014,08</t>
  </si>
  <si>
    <t>4014,08-30,437</t>
  </si>
  <si>
    <t>3983,643*2 'Přepočtené koeficientem množství</t>
  </si>
  <si>
    <t>33</t>
  </si>
  <si>
    <t>175111101</t>
  </si>
  <si>
    <t>Obsypání potrubí ručně sypaninou bez prohození, uloženou do 3 m</t>
  </si>
  <si>
    <t>1730486342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</si>
  <si>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</si>
  <si>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"PVC DN250" 1745*1,05*0,55</t>
  </si>
  <si>
    <t xml:space="preserve">"SKLL DN250" 65*1,05*0,55 </t>
  </si>
  <si>
    <t>34</t>
  </si>
  <si>
    <t>58337302</t>
  </si>
  <si>
    <t>štěrkopísek frakce 8/16</t>
  </si>
  <si>
    <t>-538860495</t>
  </si>
  <si>
    <t>1045,276*2 'Přepočtené koeficientem množství</t>
  </si>
  <si>
    <t>35</t>
  </si>
  <si>
    <t>181,2-R</t>
  </si>
  <si>
    <t>Zatravnění a ohumusování, vč. zálivky vodou a dodávky materiálů</t>
  </si>
  <si>
    <t>-400257443</t>
  </si>
  <si>
    <t>36</t>
  </si>
  <si>
    <t>181351103</t>
  </si>
  <si>
    <t>Rozprostření ornice tl vrstvy do 200 mm pl do 500 m2 v rovině nebo ve svahu do 1:5 strojně</t>
  </si>
  <si>
    <t>-2029401739</t>
  </si>
  <si>
    <t>Rozprostření a urovnání ornice v rovině nebo ve svahu sklonu do 1:5 strojně při souvislé ploše přes 100 do 500 m2, tl. vrstvy do 200 mm</t>
  </si>
  <si>
    <t>37</t>
  </si>
  <si>
    <t>998225111</t>
  </si>
  <si>
    <t>Přesun hmot pro pozemní komunikace s krytem z kamene, monolitickým betonovým nebo živičným</t>
  </si>
  <si>
    <t>404237477</t>
  </si>
  <si>
    <t xml:space="preserve">Přesun hmot pro komunikace s krytem z kameniva, monolitickým betonovým nebo živičným  dopravní vzdálenost do 200 m jakékoliv délky objektu</t>
  </si>
  <si>
    <t>7967,286+2090,552</t>
  </si>
  <si>
    <t>Zakládání</t>
  </si>
  <si>
    <t>38</t>
  </si>
  <si>
    <t>212752111</t>
  </si>
  <si>
    <t>Trativod z drenážních trubek korugovaných PE-HD SN 4 perforace 220° včetně lože otevřený výkop DN 100 pro liniové stavby, vč. následného odstranění</t>
  </si>
  <si>
    <t>1970770463</t>
  </si>
  <si>
    <t>Trativody z drenážních trubek pro liniové stavby a komunikace se zřízením štěrkového lože pod trubky a s jejich obsypem v otevřeném výkopu trubka korugovaná sendvičová PE-HD SN 4 perforace 220° DN 100</t>
  </si>
  <si>
    <t>1745+65</t>
  </si>
  <si>
    <t>Vodorovné konstrukce</t>
  </si>
  <si>
    <t>39</t>
  </si>
  <si>
    <t>451573111</t>
  </si>
  <si>
    <t>Lože pod potrubí otevřený výkop z písku fr 0-4mm</t>
  </si>
  <si>
    <t>-1586612543</t>
  </si>
  <si>
    <t>Lože pod potrubí, stoky a drobné objekty v otevřeném výkopu z písku a štěrkopísku do 63 mm</t>
  </si>
  <si>
    <t>"PVC DN250" 1745*1,05*0,1</t>
  </si>
  <si>
    <t>"SKLL DN250" 65*1,05*0,1</t>
  </si>
  <si>
    <t>40</t>
  </si>
  <si>
    <t>451573111,1</t>
  </si>
  <si>
    <t>Lože pod potrubí otevřený výkop ze štěrkopísku</t>
  </si>
  <si>
    <t>1899712747</t>
  </si>
  <si>
    <t>prefa šachty</t>
  </si>
  <si>
    <t>2,5*2,5*0,1*48</t>
  </si>
  <si>
    <t>plastové DN600</t>
  </si>
  <si>
    <t>1,5*1,5*0,1*8</t>
  </si>
  <si>
    <t>41</t>
  </si>
  <si>
    <t>452112111</t>
  </si>
  <si>
    <t>Osazení betonových prstenců nebo rámů v do 100 mm</t>
  </si>
  <si>
    <t>kus</t>
  </si>
  <si>
    <t>-1281798539</t>
  </si>
  <si>
    <t>Osazení betonových dílců prstenců nebo rámů pod poklopy a mříže, výšky do 100 mm</t>
  </si>
  <si>
    <t>2+13+12+40</t>
  </si>
  <si>
    <t>42</t>
  </si>
  <si>
    <t>59224184</t>
  </si>
  <si>
    <t>prstenec šachtový vyrovnávací betonový 625x120x40mm</t>
  </si>
  <si>
    <t>-1531036941</t>
  </si>
  <si>
    <t>43</t>
  </si>
  <si>
    <t>59224185</t>
  </si>
  <si>
    <t>prstenec šachtový vyrovnávací betonový 625x120x60mm</t>
  </si>
  <si>
    <t>18172598</t>
  </si>
  <si>
    <t>44</t>
  </si>
  <si>
    <t>59224176</t>
  </si>
  <si>
    <t>prstenec šachtový vyrovnávací betonový 625x120x80mm</t>
  </si>
  <si>
    <t>-92605696</t>
  </si>
  <si>
    <t>45</t>
  </si>
  <si>
    <t>59224187</t>
  </si>
  <si>
    <t>prstenec šachtový vyrovnávací betonový 625x120x100mm</t>
  </si>
  <si>
    <t>1741574650</t>
  </si>
  <si>
    <t>46</t>
  </si>
  <si>
    <t>452112121</t>
  </si>
  <si>
    <t>Osazení betonových prstenců nebo rámů v do 200 mm</t>
  </si>
  <si>
    <t>715661467</t>
  </si>
  <si>
    <t>Osazení betonových dílců prstenců nebo rámů pod poklopy a mříže, výšky přes 100 do 200 mm</t>
  </si>
  <si>
    <t>47</t>
  </si>
  <si>
    <t>59224188</t>
  </si>
  <si>
    <t>prstenec šachtový vyrovnávací betonový 625x120x120mm</t>
  </si>
  <si>
    <t>-1009815114</t>
  </si>
  <si>
    <t>48</t>
  </si>
  <si>
    <t>452311141</t>
  </si>
  <si>
    <t>Podkladní desky z betonu prostého tř. C 16/20 otevřený výkop X0</t>
  </si>
  <si>
    <t>1364637863</t>
  </si>
  <si>
    <t>Podkladní a zajišťovací konstrukce z betonu prostého v otevřeném výkopu desky pod potrubí, stoky a drobné objekty z betonu tř. C 16/20</t>
  </si>
  <si>
    <t>1,5*1,5*0,15*48</t>
  </si>
  <si>
    <t>Komunikace pozemní</t>
  </si>
  <si>
    <t>49</t>
  </si>
  <si>
    <t>564261111</t>
  </si>
  <si>
    <t>Podklad nebo podsyp ze štěrkopísku ŠP tl 200 mm fr 0-32mm</t>
  </si>
  <si>
    <t>-813773290</t>
  </si>
  <si>
    <t xml:space="preserve">Podklad nebo podsyp ze štěrkopísku ŠP  s rozprostřením, vlhčením a zhutněním, po zhutnění tl. 200 mm</t>
  </si>
  <si>
    <t>50</t>
  </si>
  <si>
    <t>564861111,1</t>
  </si>
  <si>
    <t>Podklad ze štěrkodrtě ŠD tl 200 mm frakce 0-32 mm</t>
  </si>
  <si>
    <t>1758235033</t>
  </si>
  <si>
    <t xml:space="preserve">Podklad ze štěrkodrti ŠD  s rozprostřením a zhutněním, po zhutnění tl. 200 mm</t>
  </si>
  <si>
    <t>51</t>
  </si>
  <si>
    <t>573111112,1</t>
  </si>
  <si>
    <t>Postřik živičný infiltrační s posypem z asfaltu množství 1 kg/m2</t>
  </si>
  <si>
    <t>509925841</t>
  </si>
  <si>
    <t>Postřik infiltrační PI z asfaltu silničního s posypem kamenivem, v množství 1,00 kg/m2</t>
  </si>
  <si>
    <t>52</t>
  </si>
  <si>
    <t>565175111</t>
  </si>
  <si>
    <t>Asfaltový beton vrstva podkladní ACP 16 (obalované kamenivo OKS) tl 100 mm š do 3 m - SSMSK</t>
  </si>
  <si>
    <t>758513392</t>
  </si>
  <si>
    <t xml:space="preserve">Asfaltový beton vrstva podkladní ACP 16 (obalované kamenivo střednězrnné - OKS)  s rozprostřením a zhutněním v pruhu šířky přes 1,5 do 3 m, po zhutnění tl. 100 mm</t>
  </si>
  <si>
    <t>viz odstranění živičného podkladu tl.100mm</t>
  </si>
  <si>
    <t>53</t>
  </si>
  <si>
    <t>573211109,2</t>
  </si>
  <si>
    <t>Postřik živičný spojovací z asfaltu v množství 0,50 kg/m2</t>
  </si>
  <si>
    <t>1913566225</t>
  </si>
  <si>
    <t>Postřik spojovací PS bez posypu kamenivem z asfaltu silničního, v množství 0,50 kg/m2</t>
  </si>
  <si>
    <t>54</t>
  </si>
  <si>
    <t>577145131</t>
  </si>
  <si>
    <t>Asfaltový beton vrstva obrusná ACO 16 (ABH) tl 50 mm š do 3 m z modifikovaného asfaltu</t>
  </si>
  <si>
    <t>-2119665548</t>
  </si>
  <si>
    <t xml:space="preserve">Asfaltový beton vrstva obrusná ACO 16 (ABH)  s rozprostřením a zhutněním z modifikovaného asfaltu v pruhu šířky přes 1,5 do 3 m, po zhutnění tl. 50 mm</t>
  </si>
  <si>
    <t>55</t>
  </si>
  <si>
    <t>573211109,3</t>
  </si>
  <si>
    <t>679830240</t>
  </si>
  <si>
    <t>56</t>
  </si>
  <si>
    <t>577144131,1</t>
  </si>
  <si>
    <t>Asfaltový beton vrstva obrusná ACO 11 (ABS) tř. I tl 50 mm š do 3 m z modifikovaného asfaltu - SSMSK</t>
  </si>
  <si>
    <t>591943355</t>
  </si>
  <si>
    <t xml:space="preserve">Asfaltový beton vrstva obrusná ACO 11 (ABS)  s rozprostřením a se zhutněním z modifikovaného asfaltu v pruhu šířky přes do 1,5 do 3 m, po zhutnění tl. 50 mm</t>
  </si>
  <si>
    <t>viz frézování</t>
  </si>
  <si>
    <t>1317,4</t>
  </si>
  <si>
    <t>57</t>
  </si>
  <si>
    <t>564251111</t>
  </si>
  <si>
    <t>Podklad nebo podsyp ze štěrkopísku ŠP tl 150 mm fr 0-32mm</t>
  </si>
  <si>
    <t>-1736200566</t>
  </si>
  <si>
    <t xml:space="preserve">Podklad nebo podsyp ze štěrkopísku ŠP  s rozprostřením, vlhčením a zhutněním, po zhutnění tl. 150 mm</t>
  </si>
  <si>
    <t>58</t>
  </si>
  <si>
    <t>564861111</t>
  </si>
  <si>
    <t>-1396389748</t>
  </si>
  <si>
    <t>59</t>
  </si>
  <si>
    <t>573111112</t>
  </si>
  <si>
    <t>2131222578</t>
  </si>
  <si>
    <t>60</t>
  </si>
  <si>
    <t>565135111</t>
  </si>
  <si>
    <t>Asfaltový beton vrstva podkladní ACP 16 (obalované kamenivo OKS) tl 50 mm š do 3 m - obecní komunikace</t>
  </si>
  <si>
    <t>640774089</t>
  </si>
  <si>
    <t xml:space="preserve">Asfaltový beton vrstva podkladní ACP 16 (obalované kamenivo střednězrnné - OKS)  s rozprostřením a zhutněním v pruhu šířky přes 1,5 do 3 m, po zhutnění tl. 50 mm</t>
  </si>
  <si>
    <t>viz odstranění živičného podkladu tl.50mm</t>
  </si>
  <si>
    <t>61</t>
  </si>
  <si>
    <t>573211109</t>
  </si>
  <si>
    <t>-1872820257</t>
  </si>
  <si>
    <t>62</t>
  </si>
  <si>
    <t>577144131</t>
  </si>
  <si>
    <t>Asfaltový beton vrstva obrusná ACO 11 (ABS) tř. I tl 50 mm š do 3 m z modifikovaného asfaltu - obecní komunikace</t>
  </si>
  <si>
    <t>-1049710150</t>
  </si>
  <si>
    <t>4951,45</t>
  </si>
  <si>
    <t>Trubní vedení</t>
  </si>
  <si>
    <t>63</t>
  </si>
  <si>
    <t>871362111</t>
  </si>
  <si>
    <t>Montáž kanalizačního potrubí z laminátových trub DN 250 se spojkami v otevřeném výkopu</t>
  </si>
  <si>
    <t>-1424159099</t>
  </si>
  <si>
    <t>Montáž kanalizačního potrubí z laminátových trub v otevřeném výkopu spojované spojkami DN 250</t>
  </si>
  <si>
    <t>"stoka B" 65</t>
  </si>
  <si>
    <t>64</t>
  </si>
  <si>
    <t>28641261</t>
  </si>
  <si>
    <t xml:space="preserve">roury z odstředivě litého laminátu  PN 1 SN 10000 se spojkou DN 250</t>
  </si>
  <si>
    <t>-1073786382</t>
  </si>
  <si>
    <t>65*1,05 'Přepočtené koeficientem množství</t>
  </si>
  <si>
    <t>65</t>
  </si>
  <si>
    <t>871365241</t>
  </si>
  <si>
    <t>Kanalizační potrubí z tvrdého PVC vícevrstvé tuhost třídy SN12 DN 250</t>
  </si>
  <si>
    <t>1146565761</t>
  </si>
  <si>
    <t>Kanalizační potrubí z tvrdého PVC v otevřeném výkopu ve sklonu do 20 %, hladkého plnostěnného vícevrstvého, tuhost třídy SN 12 DN 250</t>
  </si>
  <si>
    <t>"stoka B" 1745</t>
  </si>
  <si>
    <t>66</t>
  </si>
  <si>
    <t>877365221</t>
  </si>
  <si>
    <t>Montáž tvarovek z tvrdého PVC-systém KG nebo z polypropylenu-systém KG 2000 dvouosé DN 250</t>
  </si>
  <si>
    <t>1555134511</t>
  </si>
  <si>
    <t xml:space="preserve">Montáž tvarovek na kanalizačním potrubí z trub z plastu  z tvrdého PVC nebo z polypropylenu v otevřeném výkopu dvouosých DN 250</t>
  </si>
  <si>
    <t>"dle výpisu přípojek D11.01.2.12" 32</t>
  </si>
  <si>
    <t>67</t>
  </si>
  <si>
    <t>28611399</t>
  </si>
  <si>
    <t>odbočka kanalizační plastová s hrdlem KG 250/150/45°</t>
  </si>
  <si>
    <t>1528744244</t>
  </si>
  <si>
    <t>68</t>
  </si>
  <si>
    <t>892,1-R</t>
  </si>
  <si>
    <t>Kamerová zkouška kanalizačního potrubí, vč. vyhotovení záznamu o zkoušce</t>
  </si>
  <si>
    <t>-1866137243</t>
  </si>
  <si>
    <t>65+1745</t>
  </si>
  <si>
    <t>69</t>
  </si>
  <si>
    <t>892,2-R</t>
  </si>
  <si>
    <t>Vyhodnocení kamerových zkoušek</t>
  </si>
  <si>
    <t>1474103308</t>
  </si>
  <si>
    <t xml:space="preserve">Poznámka k položce:_x000d_
jedná o vyhodnocení kamerové prohlídky provozovatelem stokové sítě </t>
  </si>
  <si>
    <t>70</t>
  </si>
  <si>
    <t>892362121</t>
  </si>
  <si>
    <t>Tlaková zkouška potrubí DN 250 těsnícím vakem ucpávkovým</t>
  </si>
  <si>
    <t>úsek</t>
  </si>
  <si>
    <t>-1697196029</t>
  </si>
  <si>
    <t>Tlakové zkoušky těsnícími vaky ucpávkovými DN 250</t>
  </si>
  <si>
    <t>Poznámka k položce:_x000d_
zkouška bude porvedena vzduchem</t>
  </si>
  <si>
    <t>dle počtu šachet</t>
  </si>
  <si>
    <t>48+8</t>
  </si>
  <si>
    <t>71</t>
  </si>
  <si>
    <t>892381111</t>
  </si>
  <si>
    <t>Tlaková zkouška potrubí DN 250, DN 300 nebo 350, vč. šachet</t>
  </si>
  <si>
    <t>-1054582076</t>
  </si>
  <si>
    <t>Tlakové zkoušky na potrubí DN 250, 300 nebo 350</t>
  </si>
  <si>
    <t>72</t>
  </si>
  <si>
    <t>894411311</t>
  </si>
  <si>
    <t>Osazení betonových nebo železobetonových dílců pro šachty skruží rovných</t>
  </si>
  <si>
    <t>575462949</t>
  </si>
  <si>
    <t>24+20+32</t>
  </si>
  <si>
    <t>73</t>
  </si>
  <si>
    <t>59224160</t>
  </si>
  <si>
    <t>skruž kanalizační s ocelovými stupadly 100x25x12cm, vč. povrchové úpravy</t>
  </si>
  <si>
    <t>1313401865</t>
  </si>
  <si>
    <t>skruž kanalizační s ocelovými stupadly 100x25x12cm</t>
  </si>
  <si>
    <t>74</t>
  </si>
  <si>
    <t>59224161</t>
  </si>
  <si>
    <t>skruž kanalizační s ocelovými stupadly 100x50x12cm, vč. povrchové úpravy</t>
  </si>
  <si>
    <t>1542930590</t>
  </si>
  <si>
    <t>skruž kanalizační s ocelovými stupadly 100x50x12cm</t>
  </si>
  <si>
    <t>75</t>
  </si>
  <si>
    <t>59224162</t>
  </si>
  <si>
    <t>skruž kanalizační s ocelovými stupadly 100x100x12cm, vč. povrchové úpravy</t>
  </si>
  <si>
    <t>-1349149610</t>
  </si>
  <si>
    <t>skruž kanalizační s ocelovými stupadly 100x100x12cm</t>
  </si>
  <si>
    <t>76</t>
  </si>
  <si>
    <t>894412411</t>
  </si>
  <si>
    <t>Osazení betonových nebo železobetonových dílců pro šachty skruží přechodových</t>
  </si>
  <si>
    <t>2085878090</t>
  </si>
  <si>
    <t>77</t>
  </si>
  <si>
    <t>59224168</t>
  </si>
  <si>
    <t>skruž betonová přechodová 62,5/100x60x12cm, stupadla poplastovaná kapsová</t>
  </si>
  <si>
    <t>-895740027</t>
  </si>
  <si>
    <t>78</t>
  </si>
  <si>
    <t>894414111</t>
  </si>
  <si>
    <t>Osazení betonových nebo železobetonových dílců pro šachty skruží základových (dno)</t>
  </si>
  <si>
    <t>-1536710959</t>
  </si>
  <si>
    <t>47+1</t>
  </si>
  <si>
    <t>79</t>
  </si>
  <si>
    <t>592,2-R</t>
  </si>
  <si>
    <t>dno betonové šachty prefabrikované kanalizační DN1000, 250-700, Žlábek ve dně prefabrikované šachty (kyneta) a nástupnice bude provedena z betonu do 1/2 profilu, nástupnice s protiskluzem R11 dle DIN 51 130</t>
  </si>
  <si>
    <t>96677772</t>
  </si>
  <si>
    <t>80</t>
  </si>
  <si>
    <t>592,3-R</t>
  </si>
  <si>
    <t>dno betonové šachty prefabrikované kanalizační DN1000, 400-750, Žlábek ve dně prefabrikované šachty (kyneta) a nástupnice bude provedena obkladem z čediče</t>
  </si>
  <si>
    <t>-26181422</t>
  </si>
  <si>
    <t>81</t>
  </si>
  <si>
    <t>59224348</t>
  </si>
  <si>
    <t>těsnění elastomerové pro spojení šachetních dílů DN 1000</t>
  </si>
  <si>
    <t>-1121561707</t>
  </si>
  <si>
    <t>82</t>
  </si>
  <si>
    <t>894812321</t>
  </si>
  <si>
    <t>Revizní a čistící šachta z PP typ DN 600/250 šachtové dno průtočné</t>
  </si>
  <si>
    <t>-1374382789</t>
  </si>
  <si>
    <t>Revizní a čistící šachta z polypropylenu PP pro hladké trouby DN 600 šachtové dno (DN šachty / DN trubního vedení) DN 600/250 průtočné</t>
  </si>
  <si>
    <t>83</t>
  </si>
  <si>
    <t>894812322</t>
  </si>
  <si>
    <t>Revizní a čistící šachta z PP typ DN 600/250 šachtové dno průtočné 30°, 60°, 90°</t>
  </si>
  <si>
    <t>-1429186042</t>
  </si>
  <si>
    <t>Revizní a čistící šachta z polypropylenu PP pro hladké trouby DN 600 šachtové dno (DN šachty / DN trubního vedení) DN 600/250 průtočné 30°,60°,90°</t>
  </si>
  <si>
    <t>84</t>
  </si>
  <si>
    <t>894812331</t>
  </si>
  <si>
    <t>Revizní a čistící šachta z PP DN 600 šachtová roura korugovaná světlé hloubky 1000 mm</t>
  </si>
  <si>
    <t>1783358073</t>
  </si>
  <si>
    <t>Revizní a čistící šachta z polypropylenu PP pro hladké trouby DN 600 roura šachtová korugovaná, světlé hloubky 1 000 mm</t>
  </si>
  <si>
    <t>85</t>
  </si>
  <si>
    <t>894812332</t>
  </si>
  <si>
    <t>Revizní a čistící šachta z PP DN 600 šachtová roura korugovaná světlé hloubky 2000 mm</t>
  </si>
  <si>
    <t>-773946667</t>
  </si>
  <si>
    <t>Revizní a čistící šachta z polypropylenu PP pro hladké trouby DN 600 roura šachtová korugovaná, světlé hloubky 2 000 mm</t>
  </si>
  <si>
    <t>86</t>
  </si>
  <si>
    <t>894812333</t>
  </si>
  <si>
    <t>Revizní a čistící šachta z PP DN 600 šachtová roura korugovaná světlé hloubky 3000 mm</t>
  </si>
  <si>
    <t>-886733371</t>
  </si>
  <si>
    <t>Revizní a čistící šachta z polypropylenu PP pro hladké trouby DN 600 roura šachtová korugovaná, světlé hloubky 3 000 mm</t>
  </si>
  <si>
    <t>87</t>
  </si>
  <si>
    <t>894812339</t>
  </si>
  <si>
    <t>Příplatek k rourám revizní a čistící šachty z PP DN 600 za uříznutí šachtové roury</t>
  </si>
  <si>
    <t>-961384985</t>
  </si>
  <si>
    <t>Revizní a čistící šachta z polypropylenu PP pro hladké trouby DN 600 Příplatek k cenám 2331 - 2334 za uříznutí šachtové roury</t>
  </si>
  <si>
    <t>88</t>
  </si>
  <si>
    <t>894812377</t>
  </si>
  <si>
    <t>Revizní a čistící šachta z PP DN 600 poklop litinový pro třídu zatížení D400 s teleskopickým adaptérem</t>
  </si>
  <si>
    <t>-552252135</t>
  </si>
  <si>
    <t>Revizní a čistící šachta z polypropylenu PP pro hladké trouby DN 600 poklop (mříž) litinový pro třídu zatížení D400 s teleskopickým adaptérem</t>
  </si>
  <si>
    <t>89</t>
  </si>
  <si>
    <t>896212000R</t>
  </si>
  <si>
    <t>Příplatek za provedení spadiště kanalizační z betonu kruhové boční dno beton tř. C 25/30 90° horní potrubí DN 250 nebo 300</t>
  </si>
  <si>
    <t>253481796</t>
  </si>
  <si>
    <t>"B0" 1</t>
  </si>
  <si>
    <t>90</t>
  </si>
  <si>
    <t>896212200R</t>
  </si>
  <si>
    <t>Dodávka + montáž obkladu stěn šachet čedičem</t>
  </si>
  <si>
    <t>-1324356182</t>
  </si>
  <si>
    <t>Příplatek za provedení spadiště kanalizační z betonu kruhové boční dno z čediče 90° horní potrubí DN 150, obklad nározové stěny obložen čedíčem do výšky do 2,05m (celková plocha 5,39m2)</t>
  </si>
  <si>
    <t>nahrazení spadiště</t>
  </si>
  <si>
    <t>"B0" 2,72</t>
  </si>
  <si>
    <t>91</t>
  </si>
  <si>
    <t>896212201R</t>
  </si>
  <si>
    <t>Dodávka + montáž Parshalův žlab P2 osazeného ve dně šachty</t>
  </si>
  <si>
    <t>1407941968</t>
  </si>
  <si>
    <t>"B0a-MŠ3" 1</t>
  </si>
  <si>
    <t>92</t>
  </si>
  <si>
    <t>899,91-R</t>
  </si>
  <si>
    <t>Náklady pro napojení stávajícího potrubí DN400 na novou prefa šachtu DN1000, pomocí pružných spojek DN400 2ks, PVC potrubí DN400 0,5m - 2ks, vč. dodávky materiálu, vč. odstranění stávajího potrubí DN400 v délce do 2,5m</t>
  </si>
  <si>
    <t>2133661755</t>
  </si>
  <si>
    <t>93</t>
  </si>
  <si>
    <t>899104112</t>
  </si>
  <si>
    <t>Osazení poklopů litinových nebo ocelových včetně rámů pro třídu zatížení D400, E600</t>
  </si>
  <si>
    <t>949721745</t>
  </si>
  <si>
    <t>Osazení poklopů litinových a ocelových včetně rámů pro třídu zatížení D400, E600</t>
  </si>
  <si>
    <t>37+1+1+9</t>
  </si>
  <si>
    <t>94</t>
  </si>
  <si>
    <t>552,1-R</t>
  </si>
  <si>
    <t xml:space="preserve">víko na vstupní šachtu litinový s betonovou výplní pro zatížení D400  bez odvětrání</t>
  </si>
  <si>
    <t>860519257</t>
  </si>
  <si>
    <t>95</t>
  </si>
  <si>
    <t>552,4-R</t>
  </si>
  <si>
    <t xml:space="preserve">poklop na vstupní šachtu litinový s betonovou výplní pro zatížení D400  bez odvětrání, samonivelační s protihlukovou membránou</t>
  </si>
  <si>
    <t>1375962136</t>
  </si>
  <si>
    <t>Poznámka k položce:_x000d_
v SSMSK krajské komunikace</t>
  </si>
  <si>
    <t>96</t>
  </si>
  <si>
    <t>552,2-R</t>
  </si>
  <si>
    <t>poklop na vstupní šachtu litinový s betonovou výplní pro zatížení D400 s odvětráním</t>
  </si>
  <si>
    <t>1585391521</t>
  </si>
  <si>
    <t>97</t>
  </si>
  <si>
    <t>552,3-R</t>
  </si>
  <si>
    <t>poklop na vstupní šachtu litinový s betonovou výplní pro zatížení D400 s odvětráním (DIN)</t>
  </si>
  <si>
    <t>-263068108</t>
  </si>
  <si>
    <t>Ostatní konstrukce a práce, bourání</t>
  </si>
  <si>
    <t>98</t>
  </si>
  <si>
    <t>900,1-R</t>
  </si>
  <si>
    <t>Dodávka + montáž brlení z nerez oceli</t>
  </si>
  <si>
    <t>kg</t>
  </si>
  <si>
    <t>1538171948</t>
  </si>
  <si>
    <t>"B0a" 57,5</t>
  </si>
  <si>
    <t>99</t>
  </si>
  <si>
    <t>919121121</t>
  </si>
  <si>
    <t>Těsnění spár zálivkou za studena pro komůrky š 15 mm hl 25 mm s těsnicím profilem</t>
  </si>
  <si>
    <t>534646106</t>
  </si>
  <si>
    <t xml:space="preserve">Utěsnění dilatačních spár zálivkou za studena  v cementobetonovém nebo živičném krytu včetně adhezního nátěru s těsnicím profilem pod zálivkou, pro komůrky šířky 15 mm, hloubky 25 mm</t>
  </si>
  <si>
    <t>napojení na stávající komunikace obecní</t>
  </si>
  <si>
    <t>3,5*2</t>
  </si>
  <si>
    <t>376,4+3,5+3,5</t>
  </si>
  <si>
    <t>100</t>
  </si>
  <si>
    <t>919735112</t>
  </si>
  <si>
    <t>Řezání stávajícího živičného krytu hl do 100 mm</t>
  </si>
  <si>
    <t>-193552405</t>
  </si>
  <si>
    <t xml:space="preserve">Řezání stávajícího živičného krytu nebo podkladu  hloubky přes 50 do 100 mm</t>
  </si>
  <si>
    <t>101</t>
  </si>
  <si>
    <t>980,1R</t>
  </si>
  <si>
    <t>Hutnicí zkoušky – ověření zhutnitelnosti</t>
  </si>
  <si>
    <t>1907715372</t>
  </si>
  <si>
    <t>V místě opravy krajské komunikace bude proveden kontrolních zkoušek statických. Hodnota statické zkoušky musí dosáhnout hodnoty min. 100 MPa.</t>
  </si>
  <si>
    <t xml:space="preserve">Poznámka k položce:_x000d_
viz TZ př. č. D.1.1.01.1, situace C3  a v.č. D.1.1.01.2 až 11_x000d_
</t>
  </si>
  <si>
    <t>v silnici SSMSK</t>
  </si>
  <si>
    <t>102</t>
  </si>
  <si>
    <t>980,2-R</t>
  </si>
  <si>
    <t>Kontrolní zkoušky zhutnění zásypu rýhy</t>
  </si>
  <si>
    <t>101297473</t>
  </si>
  <si>
    <t xml:space="preserve">Kontrolní zkoušky zhutnění zásypů rýhy se budou provádět po vzdálenostech á 30 m. Požadované hodnoty zemní pláně  Edef2 = 60 Mpa a pod konstručními vrstvami 120 MPa
dle TP 146 Kat. list 2
</t>
  </si>
  <si>
    <t>Poznámka k položce:_x000d_
viz TZ př. č. D.1.1.1</t>
  </si>
  <si>
    <t>Zkoušky budou prováděny lehkou dynamickou deskou</t>
  </si>
  <si>
    <t>997</t>
  </si>
  <si>
    <t>Přesun sutě</t>
  </si>
  <si>
    <t>103</t>
  </si>
  <si>
    <t>997221551</t>
  </si>
  <si>
    <t>Vodorovná doprava suti ze sypkých materiálů do 1 km</t>
  </si>
  <si>
    <t>-1707344347</t>
  </si>
  <si>
    <t xml:space="preserve">Vodorovná doprava suti  bez naložení, ale se složením a s hrubým urovnáním ze sypkých materiálů, na vzdálenost do 1 km</t>
  </si>
  <si>
    <t>"kamenivo" 960,289+1212,771+326,486</t>
  </si>
  <si>
    <t>"asfalt" 162,256+95,769+569,417+303,002</t>
  </si>
  <si>
    <t>104</t>
  </si>
  <si>
    <t>997221559</t>
  </si>
  <si>
    <t>Příplatek ZKD 1 km u vodorovné dopravy suti ze sypkých materiálů</t>
  </si>
  <si>
    <t>107822234</t>
  </si>
  <si>
    <t xml:space="preserve">Vodorovná doprava suti  bez naložení, ale se složením a s hrubým urovnáním Příplatek k ceně za každý další i započatý 1 km přes 1 km</t>
  </si>
  <si>
    <t>3629,99*14 'Přepočtené koeficientem množství</t>
  </si>
  <si>
    <t>105</t>
  </si>
  <si>
    <t>997221611</t>
  </si>
  <si>
    <t>Nakládání suti na dopravní prostředky pro vodorovnou dopravu</t>
  </si>
  <si>
    <t>-1484168037</t>
  </si>
  <si>
    <t xml:space="preserve">Nakládání na dopravní prostředky  pro vodorovnou dopravu suti</t>
  </si>
  <si>
    <t>106</t>
  </si>
  <si>
    <t>997221873</t>
  </si>
  <si>
    <t>244868275</t>
  </si>
  <si>
    <t>107</t>
  </si>
  <si>
    <t>997221875</t>
  </si>
  <si>
    <t>Poplatek za uložení stavebního odpadu na recyklační skládce (skládkovné) asfaltového bez obsahu dehtu zatříděného do Katalogu odpadů pod kódem 17 03 02</t>
  </si>
  <si>
    <t>1982374320</t>
  </si>
  <si>
    <t>998</t>
  </si>
  <si>
    <t>Přesun hmot</t>
  </si>
  <si>
    <t>108</t>
  </si>
  <si>
    <t>998276101</t>
  </si>
  <si>
    <t>Přesun hmot pro trubní vedení z trub z plastických hmot otevřený výkop</t>
  </si>
  <si>
    <t>534104149</t>
  </si>
  <si>
    <t>Přesun hmot pro trubní vedení hloubené z trub z plastických hmot nebo sklolaminátových pro vodovody nebo kanalizace v otevřeném výkopu dopravní vzdálenost do 15 m</t>
  </si>
  <si>
    <t>odpočet kamenivo</t>
  </si>
  <si>
    <t>10671,074-10057,838</t>
  </si>
  <si>
    <t>00002 - DSO 01.2b Stoka B2, úsek ŠB54 až ŠB2-1, vč. ŠB2-1</t>
  </si>
  <si>
    <t>Odstranění podkladu z kameniva drceného tl 400 mm strojně pl přes 200 m2 - před finálním zapravením</t>
  </si>
  <si>
    <t xml:space="preserve">Odstranění podkladu živičného tl 50 mm strojně pl přes 200 m2 </t>
  </si>
  <si>
    <t xml:space="preserve">Poznámka k položce:_x000d_
viz TZ př. č. D.1.1.01.1, situace C3  a v.č. D.1.1.01.2 až 11, v.č. D.1.1.01.2.2 podélný profil</t>
  </si>
  <si>
    <t>"rozšíření pro šachty DN1000" 2,7*2,7*1-2,7*1,05*1</t>
  </si>
  <si>
    <t>"startovacjí jáma" 4*2,5-4*1,05</t>
  </si>
  <si>
    <t>Koncová jám obsažena v zemních prací Stoky B, šachta B54</t>
  </si>
  <si>
    <t>Frézování živičného krytu tl 50 mm pruh š 2 m pl do 10000 m2 bez překážek v trase</t>
  </si>
  <si>
    <t>-2118660388</t>
  </si>
  <si>
    <t>"ŠB2-1" 2,7*4,5</t>
  </si>
  <si>
    <t>115,4-R</t>
  </si>
  <si>
    <t>Dodávka + montáž čerpací studny beton. trouba DN 800, vč. pomocných zemních prací</t>
  </si>
  <si>
    <t>-2009398503</t>
  </si>
  <si>
    <t>startovací jáma</t>
  </si>
  <si>
    <t>10*8</t>
  </si>
  <si>
    <t>131151205</t>
  </si>
  <si>
    <t>Hloubení jam zapažených v hornině třídy těžitelnosti I, skupiny 1 a 2 objem do 1000 m3 strojně</t>
  </si>
  <si>
    <t>712310183</t>
  </si>
  <si>
    <t>Hloubení zapažených jam a zářezů strojně s urovnáním dna do předepsaného profilu a spádu v hornině třídy těžitelnosti I skupiny 1 a 2 přes 500 do 1 000 m3</t>
  </si>
  <si>
    <t xml:space="preserve">Poznámka k položce:_x000d_
viz TZ př. č. D.1.1.01.1, situace C3  a v.č. D.1.1.01.2 až 11, v.č. D.1.1.01.2.2 podélný profil_x000d_
50% hor.tř. II a 50% hor.tř.III</t>
  </si>
  <si>
    <t>"startovací jáma" 4*2,5*(3,52-0,45)-4*1,05*(3,4-0,45)</t>
  </si>
  <si>
    <t>18,31*0,5</t>
  </si>
  <si>
    <t>131251205</t>
  </si>
  <si>
    <t>Hloubení jam zapažených v hornině třídy těžitelnosti I, skupiny 3 objem do 1000 m3 strojně</t>
  </si>
  <si>
    <t>-615803022</t>
  </si>
  <si>
    <t>Hloubení zapažených jam a zářezů strojně s urovnáním dna do předepsaného profilu a spádu v hornině třídy těžitelnosti I skupiny 3 přes 500 do 1 000 m3</t>
  </si>
  <si>
    <t>2137027770</t>
  </si>
  <si>
    <t>"rozšíření pro šachty DN1000" 2,7*2,7*(3,6-0,45)*1-2,7*1,05*(3,4-0,45)*1</t>
  </si>
  <si>
    <t>14,6*0,5</t>
  </si>
  <si>
    <t>-1537284051</t>
  </si>
  <si>
    <t>1651915522</t>
  </si>
  <si>
    <t>20% z výkopu</t>
  </si>
  <si>
    <t>(7,3+7,3)*0,2</t>
  </si>
  <si>
    <t>141721336</t>
  </si>
  <si>
    <t>Řízené horizontální vrtání délky vrtu do 20 m hloubky do 6 m s vtažením ocelového potrubí do DN 600 mm v hornině třídy těžitelnosti I a II, skupiny 1 až 4</t>
  </si>
  <si>
    <t>-831195016</t>
  </si>
  <si>
    <t>Řízené horizontální vrtání s vtažením potrubí v hloubce do 6 m v hornině třídy těžitelnosti I a II, skupiny 1 až 4 dimenze pro ocelové potrubí délky vrtu do 20 m, průměru přes DN 500 do 600 mm</t>
  </si>
  <si>
    <t>5,5</t>
  </si>
  <si>
    <t>140,1-R</t>
  </si>
  <si>
    <t>trubka ocelová 530x10,0mm</t>
  </si>
  <si>
    <t>1479460932</t>
  </si>
  <si>
    <t>151301201</t>
  </si>
  <si>
    <t>Zřízení hnaného pažení stěn výkopu hl do 4 m</t>
  </si>
  <si>
    <t>-1291829898</t>
  </si>
  <si>
    <t>Zřízení pažení stěn výkopu bez rozepření nebo vzepření hnané, hloubky do 4 m</t>
  </si>
  <si>
    <t>2*(4+2,5)*3,52</t>
  </si>
  <si>
    <t>151301211</t>
  </si>
  <si>
    <t>Odstranění pažení stěn hnaného hl do 4 m</t>
  </si>
  <si>
    <t>1097926276</t>
  </si>
  <si>
    <t>Odstranění pažení stěn výkopu bez rozepření nebo vzepření s uložením pažin na vzdálenost do 3 m od okraje výkopu hnané, hloubky do 4 m</t>
  </si>
  <si>
    <t>-181454725</t>
  </si>
  <si>
    <t>"ŠB2-1" 2,7*3,6*2</t>
  </si>
  <si>
    <t>653472209</t>
  </si>
  <si>
    <t>výkop rýh</t>
  </si>
  <si>
    <t>7,3+7,3</t>
  </si>
  <si>
    <t>výkop jam</t>
  </si>
  <si>
    <t>9,155+9,155</t>
  </si>
  <si>
    <t>32,91*5 'Přepočtené koeficientem množství</t>
  </si>
  <si>
    <t>"startovacjí jáma, zároveň pro šachtu" 4*2,5-4*1,05</t>
  </si>
  <si>
    <t>32,91*1,8 'Přepočtené koeficientem množství</t>
  </si>
  <si>
    <t>výkopú rýh</t>
  </si>
  <si>
    <t>-0,625</t>
  </si>
  <si>
    <t>-0,338</t>
  </si>
  <si>
    <t>"OP šachet DN1000" -3,14*0,62*0,62*3,4*1</t>
  </si>
  <si>
    <t>dosyp 50mm pod uroveň frézování</t>
  </si>
  <si>
    <t>10,255*(0,45-0,05)</t>
  </si>
  <si>
    <t>31,945*2 'Přepočtené koeficientem množství</t>
  </si>
  <si>
    <t>63,89</t>
  </si>
  <si>
    <t>273313511</t>
  </si>
  <si>
    <t>Základové desky z betonu tř. C 12/15 - podkladní</t>
  </si>
  <si>
    <t>-1856283314</t>
  </si>
  <si>
    <t>Základy z betonu prostého desky z betonu kamenem neprokládaného tř. C 12/15</t>
  </si>
  <si>
    <t>4*2,5*0,1</t>
  </si>
  <si>
    <t>274313511</t>
  </si>
  <si>
    <t>Základové pásy z betonu tř. C 12/15 - ochranný límec, vč. následného odstranění</t>
  </si>
  <si>
    <t>-479981439</t>
  </si>
  <si>
    <t>Základy z betonu prostého pasy betonu kamenem neprokládaného tř. C 12/15</t>
  </si>
  <si>
    <t>3,2</t>
  </si>
  <si>
    <t>274351121</t>
  </si>
  <si>
    <t>Zřízení bednění základových pasů rovného - ochraný límec</t>
  </si>
  <si>
    <t>-1784556332</t>
  </si>
  <si>
    <t>Bednění základů pasů rovné zřízení</t>
  </si>
  <si>
    <t>2*(6,7+4)*0,3+0,6*0,3*4</t>
  </si>
  <si>
    <t>274351122</t>
  </si>
  <si>
    <t>Odstranění bednění základových pasů rovného</t>
  </si>
  <si>
    <t>1723679806</t>
  </si>
  <si>
    <t>Bednění základů pasů rovné odstranění</t>
  </si>
  <si>
    <t>291211111R</t>
  </si>
  <si>
    <t>Osazení silničních panelů do lože tl 150 mm z kameniva pro vystrojení startovací jámy</t>
  </si>
  <si>
    <t>2113737601</t>
  </si>
  <si>
    <t xml:space="preserve">startovací jáma dno 2ks/ jámu </t>
  </si>
  <si>
    <t>59381009</t>
  </si>
  <si>
    <t>panel silniční 3,00x1,00x0,15m</t>
  </si>
  <si>
    <t>-1924021638</t>
  </si>
  <si>
    <t>291211112R</t>
  </si>
  <si>
    <t>Osazení silničních panelů na tlačnou stěnu pro vystrojení startovací jámy</t>
  </si>
  <si>
    <t>-1995809538</t>
  </si>
  <si>
    <t>startovací jáma 2ks na jámu</t>
  </si>
  <si>
    <t>59381136</t>
  </si>
  <si>
    <t>panel silniční 2,00x1,00x0,15m</t>
  </si>
  <si>
    <t>-1132998248</t>
  </si>
  <si>
    <t>113151111R</t>
  </si>
  <si>
    <t>Odstranění silničních panelů</t>
  </si>
  <si>
    <t>459925217</t>
  </si>
  <si>
    <t>2+2</t>
  </si>
  <si>
    <t>292111111</t>
  </si>
  <si>
    <t>Montáž pomocné konstrukce ocelové pro zvláštní zakládání z terénu</t>
  </si>
  <si>
    <t>-679009473</t>
  </si>
  <si>
    <t xml:space="preserve">Pomocná konstrukce pro zvláštní zakládání staveb  ocelová z terénu zřízení</t>
  </si>
  <si>
    <t>2,95</t>
  </si>
  <si>
    <t>13010760</t>
  </si>
  <si>
    <t>ocel profilová I 300, 240</t>
  </si>
  <si>
    <t>1260405122</t>
  </si>
  <si>
    <t>292111112</t>
  </si>
  <si>
    <t>Demontáž pomocné konstrukce ocelové pro zvláštní zakládáníz terénu</t>
  </si>
  <si>
    <t>-541378403</t>
  </si>
  <si>
    <t xml:space="preserve">Pomocná konstrukce pro zvláštní zakládání staveb  ocelová z terénu odstranění</t>
  </si>
  <si>
    <t>prefa šachty DN1000</t>
  </si>
  <si>
    <t>"ŠB2-1" 2,5*2,5*0,1*1</t>
  </si>
  <si>
    <t>"ŠB2-1" 1,5*1,5*0,15*1</t>
  </si>
  <si>
    <t>Asfaltový beton vrstva podkladní ACP 16 (obalované kamenivo OKS) tl 50 mm š do 3 m</t>
  </si>
  <si>
    <t>viz odstranění živičného podkladu</t>
  </si>
  <si>
    <t>10,255</t>
  </si>
  <si>
    <t>Asfaltový beton vrstva obrusná ACO 11 (ABS) tř. I tl 50 mm š do 3 m z modifikovaného asfaltu</t>
  </si>
  <si>
    <t>12,15</t>
  </si>
  <si>
    <t>"stoka B2" 6,5</t>
  </si>
  <si>
    <t>1+1</t>
  </si>
  <si>
    <t>dno betonové šachty prefabrikované kanalizační DN1000, 250-700, Žlábek ve dně prefabrikované šachty (kyneta) a nástupnice bude provedena obkladem z čediče</t>
  </si>
  <si>
    <t>-1394065533</t>
  </si>
  <si>
    <t>1349347988</t>
  </si>
  <si>
    <t>"B2-1" 1,62</t>
  </si>
  <si>
    <t xml:space="preserve">poklop na vstupní šachtu litinový s betonovou výplní pro zatížení D400  bez odvětrání</t>
  </si>
  <si>
    <t>899,9-R</t>
  </si>
  <si>
    <t>Vyplnění mezikruží cementopopílkovou směsí, vč. dodávky materiálu</t>
  </si>
  <si>
    <t>-791964897</t>
  </si>
  <si>
    <t>3,14*0,25*0,25*5,5-3,14*0,125*0,125*5,5</t>
  </si>
  <si>
    <t>899911154</t>
  </si>
  <si>
    <t>Kluzná objímka výšky 90 mm vnějšího průměru potrubí do 582 mm</t>
  </si>
  <si>
    <t>-986189789</t>
  </si>
  <si>
    <t xml:space="preserve">Kluzné objímky (pojízdná sedla)  pro zasunutí potrubí do chráničky výšky 90 mm vnějšího průměru potrubí do 582 mm</t>
  </si>
  <si>
    <t>pro protlak</t>
  </si>
  <si>
    <t>899913165</t>
  </si>
  <si>
    <t>Uzavírací manžeta chráničky potrubí DN 250 x 500</t>
  </si>
  <si>
    <t>-940710267</t>
  </si>
  <si>
    <t xml:space="preserve">Koncové uzavírací manžety chrániček  DN potrubí x DN chráničky DN 250 x 500</t>
  </si>
  <si>
    <t>230200122</t>
  </si>
  <si>
    <t>Nasunutí potrubní sekce do ocelové chráničky DN 250</t>
  </si>
  <si>
    <t>-1626669480</t>
  </si>
  <si>
    <t>Nasunutí potrubní sekce do chráničky jmenovitá světlost nasouvaného potrubí DN 250</t>
  </si>
  <si>
    <t>napojení na stávající komunikace</t>
  </si>
  <si>
    <t>4,5</t>
  </si>
  <si>
    <t>919735111</t>
  </si>
  <si>
    <t>Řezání stávajícího živičného krytu hl do 50 mm</t>
  </si>
  <si>
    <t>243096505</t>
  </si>
  <si>
    <t xml:space="preserve">Řezání stávajícího živičného krytu nebo podkladu  hloubky do 50 mm</t>
  </si>
  <si>
    <t>"kamenivo" 5,948+5,948</t>
  </si>
  <si>
    <t>"asfalt" 1,005+1,397</t>
  </si>
  <si>
    <t>14,298*14 'Přepočtené koeficientem množství</t>
  </si>
  <si>
    <t>-1033068827</t>
  </si>
  <si>
    <t>93,64-63,89</t>
  </si>
  <si>
    <t>00003 - DSO 01.2c Stoka B3</t>
  </si>
  <si>
    <t>Odstranění podkladu živičného tl 50 mm strojně pl přes 200 m2</t>
  </si>
  <si>
    <t xml:space="preserve">Poznámka k položce:_x000d_
viz TZ př. č. D.1.1.01.1, situace C3  a v.č. D.1.1.01.2 až 11, v.č. D.1.1.01.2.3 podélný profil</t>
  </si>
  <si>
    <t>"DN250" 507*1,05</t>
  </si>
  <si>
    <t>"rozšíření pro šachty DN1000" 2,7*2,7*4-2,7*1,05*4</t>
  </si>
  <si>
    <t>"DN400" 32,5*1,2</t>
  </si>
  <si>
    <t>"rozšíření pro šachty DN1000" 2,7*2,7*3-2,7*1,2*3</t>
  </si>
  <si>
    <t>"DN250" 507*3,5</t>
  </si>
  <si>
    <t>"DN400" 32,5*3,5</t>
  </si>
  <si>
    <t>90*8</t>
  </si>
  <si>
    <t>1,05*21</t>
  </si>
  <si>
    <t>1,05*8</t>
  </si>
  <si>
    <t>122252204</t>
  </si>
  <si>
    <t>Odkopávky a prokopávky nezapažené pro silnice a dálnice v hornině třídy těžitelnosti I objem do 500 m3 strojně</t>
  </si>
  <si>
    <t>-569840269</t>
  </si>
  <si>
    <t>Odkopávky a prokopávky nezapažené pro silnice a dálnice strojně v hornině třídy těžitelnosti I přes 100 do 500 m3</t>
  </si>
  <si>
    <t>pro silniční panely</t>
  </si>
  <si>
    <t>18*3*0,45</t>
  </si>
  <si>
    <t xml:space="preserve">Poznámka k položce:_x000d_
viz TZ př. č. D.1.1.01.1, situace C3  a v.č. D.1.1.01.2 až 11, v.č. D.1.1.01.2.3 podélný profil_x000d_
50% hor.tř. II a 50% hor.tř.III</t>
  </si>
  <si>
    <t>"DN250" 507*1,05*(3,6-0,45)</t>
  </si>
  <si>
    <t>"rozšíření pro šachty DN1000" 2,7*2,7*(3,8-0,45)*4-2,7*1,05*(3,6-0,45)*4</t>
  </si>
  <si>
    <t>"rozšíření pro šachty DN600" 1,5*1,5*(3,8-0,45)*8-1,5*1,05*(3,6-0,45)*8</t>
  </si>
  <si>
    <t>"DN400" 32,5*1,2*(3,6-0,45)</t>
  </si>
  <si>
    <t>"rozšíření pro šachty DN1000" 2,7*2,7*(3,8-0,45)*2-2,7*1,2*(3,6-0,45)*2</t>
  </si>
  <si>
    <t>budoucí silniční panely tl.450mm, odberáno v rámci přípravných prací odkopávky</t>
  </si>
  <si>
    <t>"DN200" 7,5*1*(3,6-0,45)</t>
  </si>
  <si>
    <t>"DN400" 5,5*1,2*(3,6-0,45)</t>
  </si>
  <si>
    <t>"rozšíření pro šachty DN1000" 2,7*2,7*(3,8-0,45)*1-2,7*1,2*(3,6-0,45)*1</t>
  </si>
  <si>
    <t>1969,39*0,5</t>
  </si>
  <si>
    <t>(984,695+984,695)*0,2</t>
  </si>
  <si>
    <t>"DN200" 7,5*3,6*2</t>
  </si>
  <si>
    <t>"DN250" 507*3,6*2</t>
  </si>
  <si>
    <t>"DN400" 38*3,6*2</t>
  </si>
  <si>
    <t>984,695+984,695</t>
  </si>
  <si>
    <t>odkopávky</t>
  </si>
  <si>
    <t>24,3</t>
  </si>
  <si>
    <t>1993,69*5 'Přepočtené koeficientem množství</t>
  </si>
  <si>
    <t>"DN200" 7,5*1</t>
  </si>
  <si>
    <t>"DN400" 38*1,2</t>
  </si>
  <si>
    <t>1993,69*1,8 'Přepočtené koeficientem množství</t>
  </si>
  <si>
    <t>-328,463</t>
  </si>
  <si>
    <t>-58,545-6,175</t>
  </si>
  <si>
    <t>-4,163</t>
  </si>
  <si>
    <t>"OP šachet DN1000" -3,14*0,62*0,62*3,6*7</t>
  </si>
  <si>
    <t>"OP šachet DN600" -3,14*0,3*0,3*3,6*8</t>
  </si>
  <si>
    <t>601,845*(0,45-0,05)</t>
  </si>
  <si>
    <t>1774,226*2 'Přepočtené koeficientem množství</t>
  </si>
  <si>
    <t>"DN200" 7,5*1*0,5</t>
  </si>
  <si>
    <t>"DN250" 507*1,05*0,55</t>
  </si>
  <si>
    <t>"DN400" 38*1,2*0,7</t>
  </si>
  <si>
    <t>328,463*2 'Přepočtené koeficientem množství</t>
  </si>
  <si>
    <t>3548,452+656,926</t>
  </si>
  <si>
    <t>7,5+507+38</t>
  </si>
  <si>
    <t>"DN200" 7,5*1*0,1</t>
  </si>
  <si>
    <t>"DN250" 507*1,05*0,1</t>
  </si>
  <si>
    <t>"DN400" 38*1,2*0,1</t>
  </si>
  <si>
    <t>2,5*2,5*0,1*7</t>
  </si>
  <si>
    <t>2+3+6</t>
  </si>
  <si>
    <t>200056260</t>
  </si>
  <si>
    <t>559935418</t>
  </si>
  <si>
    <t>1,5*1,5*0,15*7</t>
  </si>
  <si>
    <t>606,72</t>
  </si>
  <si>
    <t>1888,25</t>
  </si>
  <si>
    <t>-1857227918</t>
  </si>
  <si>
    <t>584121109</t>
  </si>
  <si>
    <t>Osazení silničních dílců z ŽB do lože z kameniva těženého tl 40 mm plochy do 50 m2</t>
  </si>
  <si>
    <t>-1625188375</t>
  </si>
  <si>
    <t xml:space="preserve">Osazení silničních dílců ze železového betonu  s podkladem z kameniva těženého do tl. 40 mm jakéhokoliv druhu a velikosti, na plochu jednotlivě přes 15 do 50 m2</t>
  </si>
  <si>
    <t>"u ČS3" 18*3</t>
  </si>
  <si>
    <t>59381006</t>
  </si>
  <si>
    <t>panel silniční 3,00x1,00x0,215m</t>
  </si>
  <si>
    <t>-1839317949</t>
  </si>
  <si>
    <t>871355241</t>
  </si>
  <si>
    <t>Kanalizační potrubí z tvrdého PVC vícevrstvé tuhost třídy SN12 DN 200</t>
  </si>
  <si>
    <t>-1017887156</t>
  </si>
  <si>
    <t>Kanalizační potrubí z tvrdého PVC v otevřeném výkopu ve sklonu do 20 %, hladkého plnostěnného vícevrstvého, tuhost třídy SN 12 DN 200</t>
  </si>
  <si>
    <t>7,5</t>
  </si>
  <si>
    <t>"stoka B3" 507</t>
  </si>
  <si>
    <t>871395241</t>
  </si>
  <si>
    <t>Kanalizační potrubí z tvrdého PVC vícevrstvé tuhost třídy SN12 DN 400</t>
  </si>
  <si>
    <t>-1406733233</t>
  </si>
  <si>
    <t>Kanalizační potrubí z tvrdého PVC v otevřeném výkopu ve sklonu do 20 %, hladkého plnostěnného vícevrstvého, tuhost třídy SN 12 DN 400</t>
  </si>
  <si>
    <t>"stoka B3" 38</t>
  </si>
  <si>
    <t>877355221</t>
  </si>
  <si>
    <t>Montáž tvarovek z tvrdého PVC-systém KG nebo z polypropylenu-systém KG 2000 dvouosé DN 200</t>
  </si>
  <si>
    <t>1936259042</t>
  </si>
  <si>
    <t xml:space="preserve">Montáž tvarovek na kanalizačním potrubí z trub z plastu  z tvrdého PVC nebo z polypropylenu v otevřeném výkopu dvouosých DN 200</t>
  </si>
  <si>
    <t>"dle výpisu přípojek D11.01.2.12" 1</t>
  </si>
  <si>
    <t>28611395</t>
  </si>
  <si>
    <t>odbočka kanalizační plastová s hrdlem KG 200/150/45°</t>
  </si>
  <si>
    <t>553102302</t>
  </si>
  <si>
    <t>"dle výpisu přípojek D11.01.2.12" 35</t>
  </si>
  <si>
    <t>892351111</t>
  </si>
  <si>
    <t xml:space="preserve">Tlaková zkouška  potrubí DN 150 nebo 200</t>
  </si>
  <si>
    <t>-1978768288</t>
  </si>
  <si>
    <t>Tlakové zkoušky na potrubí DN 150 nebo 200</t>
  </si>
  <si>
    <t>4+8</t>
  </si>
  <si>
    <t>892392121</t>
  </si>
  <si>
    <t>Tlaková zkouška potrubí DN 400 těsnícím vakem ucpávkovým</t>
  </si>
  <si>
    <t>1645836322</t>
  </si>
  <si>
    <t>Tlakové zkoušky těsnícími vaky ucpávkovými DN 400</t>
  </si>
  <si>
    <t>892421111</t>
  </si>
  <si>
    <t>Tlaková zkouška potrubí DN 400 nebo 500, vč. šachet</t>
  </si>
  <si>
    <t>1472755317</t>
  </si>
  <si>
    <t>Tlakové zkoušky vodou na potrubí DN 400 nebo 500</t>
  </si>
  <si>
    <t>2+3+11</t>
  </si>
  <si>
    <t>921019820</t>
  </si>
  <si>
    <t>4+2+1</t>
  </si>
  <si>
    <t>592,7-R</t>
  </si>
  <si>
    <t>dno betonové šachty prefabrikované kanalizační DN1000, 400-750, Žlábek ve dně prefabrikované šachty (kyneta) a nástupnice bude provedena z betonu do 1/2 profilu, nástupnice s protiskluzem R11 dle DIN 51 130</t>
  </si>
  <si>
    <t>161116620</t>
  </si>
  <si>
    <t>592,8-R</t>
  </si>
  <si>
    <t>dno betonové šachty prefabrikované kanalizační DN1000, 400-1100, Žlábek ve dně prefabrikované šachty (kyneta) a nástupnice bude provedena z betonu do 1/2 profilu, nástupnice s protiskluzem R11 dle DIN 51 130</t>
  </si>
  <si>
    <t>1795985745</t>
  </si>
  <si>
    <t>894414211</t>
  </si>
  <si>
    <t>Osazení betonových nebo železobetonových dílců pro šachty desek zákrytových</t>
  </si>
  <si>
    <t>2093113221</t>
  </si>
  <si>
    <t>592,5-R</t>
  </si>
  <si>
    <t>deska betonová zákrytová pro kruhové šachty 625/200/120T</t>
  </si>
  <si>
    <t>561709494</t>
  </si>
  <si>
    <t>deska betonová zákrytová pro kruhové šachty 100/62,5x16,5cm</t>
  </si>
  <si>
    <t>-1604395609</t>
  </si>
  <si>
    <t>1911911349</t>
  </si>
  <si>
    <t>856830379</t>
  </si>
  <si>
    <t>-283819106</t>
  </si>
  <si>
    <t>899,93-R</t>
  </si>
  <si>
    <t>Náklady na napojení nového potrubí PVC DN200 na vývod z čerpací stanici potrubní spojkou, vč. dodávky materiálu</t>
  </si>
  <si>
    <t xml:space="preserve">Poznámka k položce:_x000d_
viz TZ př. č. D.1.1.01.1, situace C3  a v.č. D.1.1.01.2 až 11, v.č. D.1.1.01.1.2 podélný profil</t>
  </si>
  <si>
    <t>"ČS 3" 1</t>
  </si>
  <si>
    <t>899,94-R</t>
  </si>
  <si>
    <t>Dodávka + montáž vřetenové šoupátko DN200 osazeného do betonové šachty, vč. betonového mezikusu, vč. vyvrtání prostupu v zákrytové desce pro sestavu ovládání šoupátka, vč. ovládání šouptaka s poklopem</t>
  </si>
  <si>
    <t>-1376905000</t>
  </si>
  <si>
    <t>"B3-1" 1</t>
  </si>
  <si>
    <t>6+1</t>
  </si>
  <si>
    <t>919726122</t>
  </si>
  <si>
    <t>Geotextilie pro ochranu, separaci a filtraci netkaná měrná hmotnost do 300 g/m2</t>
  </si>
  <si>
    <t>2134416611</t>
  </si>
  <si>
    <t>Geotextilie netkaná pro ochranu, separaci nebo filtraci měrná hmotnost přes 200 do 300 g/m2</t>
  </si>
  <si>
    <t>"pod silniční panely u ČS3" 18*3</t>
  </si>
  <si>
    <t>"kamenivo" 351,898+351,898</t>
  </si>
  <si>
    <t>"asfalt" 59,459+217,148</t>
  </si>
  <si>
    <t>980,403*14 'Přepočtené koeficientem množství</t>
  </si>
  <si>
    <t>4398,007-4205,378</t>
  </si>
  <si>
    <t>00001 - DSO 01.2.1a Kanalizační odbočení Stoky B</t>
  </si>
  <si>
    <t>113107223</t>
  </si>
  <si>
    <t>Odstranění podkladu z kameniva drceného tl 300 mm strojně pl přes 200 m2</t>
  </si>
  <si>
    <t>-941948488</t>
  </si>
  <si>
    <t>Odstranění podkladů nebo krytů strojně plochy jednotlivě přes 200 m2 s přemístěním hmot na skládku na vzdálenost do 20 m nebo s naložením na dopravní prostředek z kameniva hrubého drceného, o tl. vrstvy přes 200 do 300 mm</t>
  </si>
  <si>
    <t xml:space="preserve">Poznámka k položce:_x000d_
viz TZ př. č. D.1.1.01.12, situace C3  a v.č. D.1.1.01.13 až 19, výpis přípojek D.1.1.01.2.12</t>
  </si>
  <si>
    <t>"koncové jámy Ob25c, 26, 27" 2*2*3</t>
  </si>
  <si>
    <t>791508736</t>
  </si>
  <si>
    <t>66,38</t>
  </si>
  <si>
    <t>576463686</t>
  </si>
  <si>
    <t xml:space="preserve">uvažováno 90% z délek přípojek,  frézování viz stoka</t>
  </si>
  <si>
    <t>"odpočet protlak" (129,5-66,3)*1*0,9</t>
  </si>
  <si>
    <t>"rozšíření pro šachty DN600 mimo koncové jámy" 1,5*1,5*2-1,5*1*2</t>
  </si>
  <si>
    <t>"koncová jáma Ob 22, 23" 2*2*2</t>
  </si>
  <si>
    <t>1093297632</t>
  </si>
  <si>
    <t>frézování obsaženo SO 01.2a Stoka B</t>
  </si>
  <si>
    <t xml:space="preserve">startovací jámy </t>
  </si>
  <si>
    <t>3*3*10</t>
  </si>
  <si>
    <t>-457854391</t>
  </si>
  <si>
    <t>130036335</t>
  </si>
  <si>
    <t>-1219656933</t>
  </si>
  <si>
    <t>tl.100mm, uvažováno 10% z délek přípojek</t>
  </si>
  <si>
    <t>"DN150, odpočet protlak" (129,5-66,3)*3*0,1</t>
  </si>
  <si>
    <t>"koncové jámy Ob18, 19, 24, 25, 25b" 2*2*5</t>
  </si>
  <si>
    <t>-1845123830</t>
  </si>
  <si>
    <t xml:space="preserve">Poznámka k položce:_x000d_
viz TZ př. č. D.1.1.01.12, situace C3  a v.č. D.1.1.01.13 až 19, výpis přípojek D.1.1.01.2.12_x000d_
50% hor.tř. II a 50% hor.tř.III</t>
  </si>
  <si>
    <t xml:space="preserve">SSMSK, tl.600mm, odebráno v rámci přípravných prací </t>
  </si>
  <si>
    <t>"startovací jáma" 3*3*(3,5-0,6)*10</t>
  </si>
  <si>
    <t>261*0,5</t>
  </si>
  <si>
    <t>1577188070</t>
  </si>
  <si>
    <t>místní komunikace, tl.450mm, odebráno v rámci přípravných prací , uvažováno 90% z délek přípojek</t>
  </si>
  <si>
    <t>"DN150, odpočet protlak" (129,5-66,3)*1*(2,2-0,45)*0,9</t>
  </si>
  <si>
    <t>"rozšíření pro šachty DN600 mimo koncové jámy" 1,5*1,5*(2,4-0,45)*2-1,5*1*(2,2-0,45)*2</t>
  </si>
  <si>
    <t>"koncové jámy ob22 a ob23" 2*2*(2,6-0,45)*2</t>
  </si>
  <si>
    <t>"DN150, odpočet protlak" (129,5-66,3)*1*(2,2-0,1)*0,1</t>
  </si>
  <si>
    <t>"koncové jámy Ob18, 19, 24, 25, 25b" 2*2*(2,6-0,1)*5</t>
  </si>
  <si>
    <t>v nezpevněné ploše, štěrk t.300mm, odebráno v rámci přípravných prací</t>
  </si>
  <si>
    <t>"koncové jámy Ob25c, 26, 27" 2*2*(2,6-0,3)*3</t>
  </si>
  <si>
    <t>211,137*0,5</t>
  </si>
  <si>
    <t>(130,5+130,5+102,093+102,093)*0,2</t>
  </si>
  <si>
    <t>141721215</t>
  </si>
  <si>
    <t>Řízený zemní protlak délky do 50 m hloubky do 6 m s protlačením potrubí vnějšího průměru vrtu do 225 mm v hornině třídy těžitelnosti I a II, skupiny 1 až 4</t>
  </si>
  <si>
    <t>-918798207</t>
  </si>
  <si>
    <t>Řízený zemní protlak délky protlaku do 50 m v hornině třídy těžitelnosti I a II, skupiny 1 až 4 včetně protlačení trub v hloubce do 6 m vnějšího průměru vrtu přes 180 do 225 mm</t>
  </si>
  <si>
    <t>66,3</t>
  </si>
  <si>
    <t>55283929</t>
  </si>
  <si>
    <t>trubka ocelová bezešvá hladká jakost 11 353 219x8,0mm</t>
  </si>
  <si>
    <t>1198447506</t>
  </si>
  <si>
    <t>-227656250</t>
  </si>
  <si>
    <t>startovací jáma prům. hloubka 3,5m</t>
  </si>
  <si>
    <t>2*(3+3)*3,5*10</t>
  </si>
  <si>
    <t>-1540693631</t>
  </si>
  <si>
    <t>"DN150, odpočet protlak" (129,5-66,3)*2,2*2</t>
  </si>
  <si>
    <t>"koncové jámy" 2*2,6*2*10</t>
  </si>
  <si>
    <t>105,569+105,569</t>
  </si>
  <si>
    <t>130,5+130,5</t>
  </si>
  <si>
    <t>38,96*0,1</t>
  </si>
  <si>
    <t>476,034*5 'Přepočtené koeficientem množství</t>
  </si>
  <si>
    <t>59,247*5 'Přepočtené koeficientem množství</t>
  </si>
  <si>
    <t>"DN150, odpočet protlak" (129-66,3)*1*(2,2-0,1-0,45-0,1)*0,1</t>
  </si>
  <si>
    <t>"OP šachet DN425" -3,14*0,21*0,21*2,2*3</t>
  </si>
  <si>
    <t>"OP šachet DN600" -3,14*0,5*0,5*2,2*2</t>
  </si>
  <si>
    <t>"DN150, odpočet protlak" (129,5-66,3)*1</t>
  </si>
  <si>
    <t>"rozšíření pro šachty DN600" 1,5*1,5*6-1,5*1*6</t>
  </si>
  <si>
    <t>469,082</t>
  </si>
  <si>
    <t>-59,247</t>
  </si>
  <si>
    <t>409,835*1,8 'Přepočtené koeficientem množství</t>
  </si>
  <si>
    <t xml:space="preserve">výkop  rýh</t>
  </si>
  <si>
    <t>-28,44</t>
  </si>
  <si>
    <t>-6,32-4,15</t>
  </si>
  <si>
    <t>-3,526</t>
  </si>
  <si>
    <t>"OP šachet DN425" -3,14*0,21*0,21*2,2*28</t>
  </si>
  <si>
    <t>"OP šachet DN600" -3,14*0,5*0,5*2,2*6</t>
  </si>
  <si>
    <t>66,38*(0,45-0,05)</t>
  </si>
  <si>
    <t>90*(0,6-0,1)</t>
  </si>
  <si>
    <t>482,362</t>
  </si>
  <si>
    <t>482,362-55,351</t>
  </si>
  <si>
    <t>427,011*2 'Přepočtené koeficientem množství</t>
  </si>
  <si>
    <t>"DN150, odpočet protlak" (129,5-66,3)*1*0,45</t>
  </si>
  <si>
    <t>28,44*2 'Přepočtené koeficientem množství</t>
  </si>
  <si>
    <t>854,022+56,88</t>
  </si>
  <si>
    <t>odpočet protlak</t>
  </si>
  <si>
    <t>129,5-66,3</t>
  </si>
  <si>
    <t>-820852355</t>
  </si>
  <si>
    <t>3*3*0,1*10</t>
  </si>
  <si>
    <t>1320352897</t>
  </si>
  <si>
    <t>5,2*4*0,3</t>
  </si>
  <si>
    <t>-1,5*0,6*0,3*2</t>
  </si>
  <si>
    <t>-3*3*0,3</t>
  </si>
  <si>
    <t>Mezisoučet 1ks jámy</t>
  </si>
  <si>
    <t>3*10</t>
  </si>
  <si>
    <t>1332629395</t>
  </si>
  <si>
    <t>(2*(5,2+4)*0,3+0,6*0,3*4)*10</t>
  </si>
  <si>
    <t>1258658655</t>
  </si>
  <si>
    <t>-1959694755</t>
  </si>
  <si>
    <t>20+20</t>
  </si>
  <si>
    <t>-699595860</t>
  </si>
  <si>
    <t>2*10</t>
  </si>
  <si>
    <t>-993763458</t>
  </si>
  <si>
    <t>-8598193</t>
  </si>
  <si>
    <t>1718683395</t>
  </si>
  <si>
    <t>1874416255</t>
  </si>
  <si>
    <t>2,8*10</t>
  </si>
  <si>
    <t>-909073408</t>
  </si>
  <si>
    <t>-357108807</t>
  </si>
  <si>
    <t>"DN150, odpočet protlak" (129,5-66,3)*1*0,1</t>
  </si>
  <si>
    <t>plastové DN425</t>
  </si>
  <si>
    <t>1*1*0,1*28</t>
  </si>
  <si>
    <t>1,5*1,5*0,1*6</t>
  </si>
  <si>
    <t>1,1*1,1*0,1*6</t>
  </si>
  <si>
    <t>564871116</t>
  </si>
  <si>
    <t>Podklad ze štěrkodrtě ŠD tl. 300 mm</t>
  </si>
  <si>
    <t>-1070625996</t>
  </si>
  <si>
    <t xml:space="preserve">Podklad ze štěrkodrti ŠD  s rozprostřením a zhutněním, po zhutnění tl. 300 mm</t>
  </si>
  <si>
    <t>viz odstranění podkladu tl.300mm</t>
  </si>
  <si>
    <t>-300173111</t>
  </si>
  <si>
    <t>-1062694052</t>
  </si>
  <si>
    <t>-1264558362</t>
  </si>
  <si>
    <t>33136384</t>
  </si>
  <si>
    <t>viz odstranění živičného podkladu, finální vstva asfaltobetonu viz stoka</t>
  </si>
  <si>
    <t>871315241</t>
  </si>
  <si>
    <t>Kanalizační potrubí z tvrdého PVC vícevrstvé tuhost třídy SN12 DN 150</t>
  </si>
  <si>
    <t>-39675936</t>
  </si>
  <si>
    <t>Kanalizační potrubí z tvrdého PVC v otevřeném výkopu ve sklonu do 20 %, hladkého plnostěnného vícevrstvého, tuhost třídy SN 12 DN 150</t>
  </si>
  <si>
    <t>129,5</t>
  </si>
  <si>
    <t>877315211</t>
  </si>
  <si>
    <t>Montáž tvarovek z tvrdého PVC-systém KG nebo z polypropylenu-systém KG 2000 jednoosé DN 160</t>
  </si>
  <si>
    <t>-928759875</t>
  </si>
  <si>
    <t xml:space="preserve">Montáž tvarovek na kanalizačním potrubí z trub z plastu  z tvrdého PVC nebo z polypropylenu v otevřeném výkopu jednoosých DN 160</t>
  </si>
  <si>
    <t>napojení na odbočku 1ks</t>
  </si>
  <si>
    <t>32*1</t>
  </si>
  <si>
    <t>na pojení na šachtu 2ks</t>
  </si>
  <si>
    <t>1*2</t>
  </si>
  <si>
    <t>trubka zkrácená, 2ks na přípojku</t>
  </si>
  <si>
    <t>33*2</t>
  </si>
  <si>
    <t>28611361</t>
  </si>
  <si>
    <t>koleno kanalizační PVC KG 160x45°(15°,30,45°)</t>
  </si>
  <si>
    <t>-1008592035</t>
  </si>
  <si>
    <t>koleno kanalizační PVC KG 160x45°</t>
  </si>
  <si>
    <t>286,1-R</t>
  </si>
  <si>
    <t>trouba KG PVC DN150 zkrácená (dle potřeby)</t>
  </si>
  <si>
    <t>-1786525608</t>
  </si>
  <si>
    <t>877315231</t>
  </si>
  <si>
    <t>Montáž víčka z tvrdého PVC-systém KG DN 160</t>
  </si>
  <si>
    <t>1540898265</t>
  </si>
  <si>
    <t xml:space="preserve">Montáž tvarovek na kanalizačním potrubí z trub z plastu  z tvrdého PVC nebo z polypropylenu v otevřeném výkopu víček DN 160</t>
  </si>
  <si>
    <t>1ks na přípojku</t>
  </si>
  <si>
    <t>28611722</t>
  </si>
  <si>
    <t>víčko kanalizace plastové KG DN 160</t>
  </si>
  <si>
    <t>561972481</t>
  </si>
  <si>
    <t>Tlaková zkouška potrubí DN 150 nebo 200</t>
  </si>
  <si>
    <t>302556589</t>
  </si>
  <si>
    <t>894812201</t>
  </si>
  <si>
    <t>Revizní a čistící šachta z PP šachtové dno DN 425/150 průtočné</t>
  </si>
  <si>
    <t>-827142595</t>
  </si>
  <si>
    <t>Revizní a čistící šachta z polypropylenu PP pro hladké trouby DN 425 šachtové dno (DN šachty / DN trubního vedení) DN 425/150 průtočné</t>
  </si>
  <si>
    <t>894812231</t>
  </si>
  <si>
    <t>Revizní a čistící šachta z PP DN 425 šachtová roura korugovaná bez hrdla světlé hloubky 1500 mm</t>
  </si>
  <si>
    <t>-147676965</t>
  </si>
  <si>
    <t>Revizní a čistící šachta z polypropylenu PP pro hladké trouby DN 425 roura šachtová korugovaná bez hrdla, světlé hloubky 1500 mm</t>
  </si>
  <si>
    <t>894812241</t>
  </si>
  <si>
    <t>Revizní a čistící šachta z PP DN 425 šachtová roura teleskopická světlé hloubky 375 mm</t>
  </si>
  <si>
    <t>77108040</t>
  </si>
  <si>
    <t>Revizní a čistící šachta z polypropylenu PP pro hladké trouby DN 425 roura šachtová korugovaná teleskopická (včetně těsnění) 375 mm</t>
  </si>
  <si>
    <t>894812249</t>
  </si>
  <si>
    <t>Příplatek k rourám revizní a čistící šachty z PP DN 425 za uříznutí šachtové roury</t>
  </si>
  <si>
    <t>-1998528260</t>
  </si>
  <si>
    <t>Revizní a čistící šachta z polypropylenu PP pro hladké trouby DN 425 roura šachtová korugovaná Příplatek k cenám 2231 - 2242 za uříznutí šachtové roury</t>
  </si>
  <si>
    <t>894812262</t>
  </si>
  <si>
    <t>Revizní a čistící šachta z PP DN 425 poklop litinový plný do teleskopické trubky pro třídu zatížení D400</t>
  </si>
  <si>
    <t>-108265227</t>
  </si>
  <si>
    <t>Revizní a čistící šachta z polypropylenu PP pro hladké trouby DN 425 poklop litinový (pro třídu zatížení) plný do teleskopické trubky (D400)</t>
  </si>
  <si>
    <t>894812311</t>
  </si>
  <si>
    <t>Revizní a čistící šachta z PP typ DN 600/160 šachtové dno průtočné</t>
  </si>
  <si>
    <t>1287662789</t>
  </si>
  <si>
    <t>Revizní a čistící šachta z polypropylenu PP pro hladké trouby DN 600 šachtové dno (DN šachty / DN trubního vedení) DN 600/160 průtočné</t>
  </si>
  <si>
    <t>-1076020812</t>
  </si>
  <si>
    <t>943025425</t>
  </si>
  <si>
    <t>-976969399</t>
  </si>
  <si>
    <t>-1051939581</t>
  </si>
  <si>
    <t>3,14*0,1*0,1*66,3-3,14*0,075*0,075*66,3</t>
  </si>
  <si>
    <t>899911102</t>
  </si>
  <si>
    <t>Kluzná objímka výšky do 25 mm vnějšího průměru potrubí do 222 mm</t>
  </si>
  <si>
    <t>-698073096</t>
  </si>
  <si>
    <t xml:space="preserve">Kluzné objímky (pojízdná sedla)  pro zasunutí potrubí do chráničky výšky 25 mm vnějšího průměru potrubí do 222 mm</t>
  </si>
  <si>
    <t>899913151</t>
  </si>
  <si>
    <t>Uzavírací manžeta chráničky potrubí DN 150 x 200</t>
  </si>
  <si>
    <t>-2083484496</t>
  </si>
  <si>
    <t xml:space="preserve">Koncové uzavírací manžety chrániček  DN potrubí x DN chráničky DN 150 x 200</t>
  </si>
  <si>
    <t>230200120</t>
  </si>
  <si>
    <t>Nasunutí potrubní sekce do ocelové chráničky DN 150</t>
  </si>
  <si>
    <t>-942641342</t>
  </si>
  <si>
    <t>Nasunutí potrubní sekce do chráničky jmenovitá světlost nasouvaného potrubí DN 150</t>
  </si>
  <si>
    <t>dle protlaku</t>
  </si>
  <si>
    <t>1989108235</t>
  </si>
  <si>
    <t>419364725</t>
  </si>
  <si>
    <t>"koncová jáma Ob 22, 23" 4*2*2</t>
  </si>
  <si>
    <t>940,1-R</t>
  </si>
  <si>
    <t xml:space="preserve">Dodávka + montáž zateplení poloviny revizní šachty DN600 polystyrenem XPS tl.2x100mm, plocha cca 3,0m2/ks,  nalepením pomocí PUR pěny</t>
  </si>
  <si>
    <t>-1572166472</t>
  </si>
  <si>
    <t xml:space="preserve">Poznámka k položce:_x000d_
viz TZ př. č. D.1.1.01.12, situace C3  a v.č. D.1.1.01.13 až 20, výpis přípojek D.1.1.01.2.12</t>
  </si>
  <si>
    <t>940,3-R</t>
  </si>
  <si>
    <t>Dodávka + montáž zateplení potrubí DN do 100mm půlenou chráničkou z polystyrénu tl.100mm</t>
  </si>
  <si>
    <t>-549447603</t>
  </si>
  <si>
    <t>1*1</t>
  </si>
  <si>
    <t>"kamenivo" 5,28+38,5+90,7+67,5</t>
  </si>
  <si>
    <t>"asfalt" 6,506+19,8</t>
  </si>
  <si>
    <t>228,286*14 'Přepočtené koeficientem množství</t>
  </si>
  <si>
    <t>-1030149203</t>
  </si>
  <si>
    <t>1095,641-910,902</t>
  </si>
  <si>
    <t>00003 - DSO 01.2.1c Kanalizační odbočení Stoky B3</t>
  </si>
  <si>
    <t>96,3*1*0,9</t>
  </si>
  <si>
    <t>"DN150" 96,3*3*0,1</t>
  </si>
  <si>
    <t>"DN150" 96,3*1*(2,2-0,45)*0,9</t>
  </si>
  <si>
    <t>"DN150" 96,3*1*(2,2-0,1)*0,1</t>
  </si>
  <si>
    <t>171,896*0,5</t>
  </si>
  <si>
    <t>(85,948+85,948)*0,2</t>
  </si>
  <si>
    <t>"DN150" 96,3*2,2*2</t>
  </si>
  <si>
    <t>85,948+85,948</t>
  </si>
  <si>
    <t>28,89*0,1</t>
  </si>
  <si>
    <t>174,785*5 'Přepočtené koeficientem množství</t>
  </si>
  <si>
    <t>17,816*5 'Přepočtené koeficientem množství</t>
  </si>
  <si>
    <t>"DN150" 96,3*1*(2,2-0,1-0,45-0,1)*0,1</t>
  </si>
  <si>
    <t>"DN150" 96,3*1</t>
  </si>
  <si>
    <t>174,785</t>
  </si>
  <si>
    <t>-17,816</t>
  </si>
  <si>
    <t>156,969*1,8 'Přepočtené koeficientem množství</t>
  </si>
  <si>
    <t>-43,335</t>
  </si>
  <si>
    <t>-9,63-3,7</t>
  </si>
  <si>
    <t>-3,7</t>
  </si>
  <si>
    <t>"OP šachet DN425" -3,14*0,21*0,21*2,2*37</t>
  </si>
  <si>
    <t>86,67*(0,45-0,05)</t>
  </si>
  <si>
    <t>134,927</t>
  </si>
  <si>
    <t>134,927-14,927</t>
  </si>
  <si>
    <t>120*2 'Přepočtené koeficientem množství</t>
  </si>
  <si>
    <t>"DN150" 96,3*1*0,45</t>
  </si>
  <si>
    <t>43,335*2 'Přepočtené koeficientem množství</t>
  </si>
  <si>
    <t>240+86,67</t>
  </si>
  <si>
    <t>96,3</t>
  </si>
  <si>
    <t>"DN150" 96,3*1*0,1</t>
  </si>
  <si>
    <t>1*1*0,1*37</t>
  </si>
  <si>
    <t>86,67</t>
  </si>
  <si>
    <t>35*1+1*1</t>
  </si>
  <si>
    <t>napojení na šachtu 2ks</t>
  </si>
  <si>
    <t>37*2</t>
  </si>
  <si>
    <t>koleno kanalizační PVC KG 160x45°,(15°,30,45°)</t>
  </si>
  <si>
    <t>940,2-R</t>
  </si>
  <si>
    <t xml:space="preserve">Dodávka + montáž zateplení poloviny revizní šachty DN425 polystyrenem XPS tl.2x100mm, plocha cca 2,1m2/ks,  nalepením pomocí PUR pěny</t>
  </si>
  <si>
    <t>-2078426827</t>
  </si>
  <si>
    <t>12*1</t>
  </si>
  <si>
    <t>"kamenivo" 50,269+50,269</t>
  </si>
  <si>
    <t>"asfalt" 8,493</t>
  </si>
  <si>
    <t>109,031*14 'Přepočtené koeficientem množství</t>
  </si>
  <si>
    <t>351,937-326,67</t>
  </si>
  <si>
    <t>00001 - DSO 01.4a Stoka E</t>
  </si>
  <si>
    <t xml:space="preserve">Poznámka k položce:_x000d_
viz TZ př. č. D.1.1.01.1, situace C3  a v.č. D.1.1.01.2 až 11, v.č. D.1.1.01.4.1 podélný profil</t>
  </si>
  <si>
    <t>"DN200" 2*1</t>
  </si>
  <si>
    <t>"DN250" 561,1*1,05</t>
  </si>
  <si>
    <t>"rozšíření pro šachty DN600" 1,5*1,5*5-1,5*1,05*5</t>
  </si>
  <si>
    <t>"DN400" 38,1*1,2</t>
  </si>
  <si>
    <t>"DN200" 2*3</t>
  </si>
  <si>
    <t>"DN250" 561,1*3</t>
  </si>
  <si>
    <t>"DN400" 38,1*3</t>
  </si>
  <si>
    <t>1604105118</t>
  </si>
  <si>
    <t>1078355583</t>
  </si>
  <si>
    <t>1,05*1</t>
  </si>
  <si>
    <t>1,05*12</t>
  </si>
  <si>
    <t>1,2*2</t>
  </si>
  <si>
    <t xml:space="preserve">Poznámka k položce:_x000d_
viz TZ př. č. D.1.1.01.1, situace C3  a v.č. D.1.1.01.2 až 11, v.č. D.1.1.01.4.1 podélný profil_x000d_
50% hor.tř. II a 50% hor.tř.III</t>
  </si>
  <si>
    <t>"DN200" 2*1*(3,1-0,45)</t>
  </si>
  <si>
    <t>"DN250" 561,1*1,05*(3,1-0,45)</t>
  </si>
  <si>
    <t>"rozšíření pro šachty DN1000" 2,7*2,7*(3,3-0,45)*9-2,7*1,05*(3,1-0,45)*9</t>
  </si>
  <si>
    <t>"rozšíření pro šachty DN600" 1,5*1,5*(3,3-0,45)*5-1,5*1,05*(3,1-0,45)*5</t>
  </si>
  <si>
    <t>"DN400" 38,1*1,2*(3,1-0,45)</t>
  </si>
  <si>
    <t>"rozšíření pro šachty DN1000" 2,7*2,7*(3,3-0,45)*3-2,7*1,2*(3,1-0,45)*3</t>
  </si>
  <si>
    <t>1854,859*0,5</t>
  </si>
  <si>
    <t>(927,43+927,43)*0,2</t>
  </si>
  <si>
    <t>"DN200" 2*3,1*2</t>
  </si>
  <si>
    <t>"DN250" 561,1*3,1*2</t>
  </si>
  <si>
    <t>"DN400" 38,1*3,1*2</t>
  </si>
  <si>
    <t>927,43+927,43</t>
  </si>
  <si>
    <t>1154,86*5 'Přepočtené koeficientem množství</t>
  </si>
  <si>
    <t>1154,86*1,8 'Přepočtené koeficientem množství</t>
  </si>
  <si>
    <t>-357,039</t>
  </si>
  <si>
    <t>-63,688-8,625</t>
  </si>
  <si>
    <t>-5,175</t>
  </si>
  <si>
    <t>"OP šachet DN1000" -3,14*0,62*0,62*3,1*12</t>
  </si>
  <si>
    <t>"OP šachet DN600" -3,14*0,3*0,3*3,1*5</t>
  </si>
  <si>
    <t>692,492*(0,45-0,05)</t>
  </si>
  <si>
    <t>1648,049*2 'Přepočtené koeficientem množství</t>
  </si>
  <si>
    <t>"DN200" 2*1*0,5</t>
  </si>
  <si>
    <t>"DN250" 561,1*1,05*0,55</t>
  </si>
  <si>
    <t>"DN400" 38,1*1,2*0,7</t>
  </si>
  <si>
    <t>357,039*2 'Přepočtené koeficientem množství</t>
  </si>
  <si>
    <t>3296,098+714,078</t>
  </si>
  <si>
    <t>2+561,1+38,1</t>
  </si>
  <si>
    <t>"DN200" 2*1*0,1</t>
  </si>
  <si>
    <t>"DN250" 561,1*1,05*0,1</t>
  </si>
  <si>
    <t>"DN400" 38,1*1,2*0,1</t>
  </si>
  <si>
    <t>2,5*2,5*0,1*12</t>
  </si>
  <si>
    <t>1,5*1,5*0,1*5</t>
  </si>
  <si>
    <t>1+5+4+7</t>
  </si>
  <si>
    <t>-723647225</t>
  </si>
  <si>
    <t>1,5*1,5*0,15*12</t>
  </si>
  <si>
    <t>692,495</t>
  </si>
  <si>
    <t>1803,6</t>
  </si>
  <si>
    <t>"stoka E" 561,1</t>
  </si>
  <si>
    <t>"stoka E" 38,1</t>
  </si>
  <si>
    <t>"dle výpisu přípojek D11.01.4.12" 18</t>
  </si>
  <si>
    <t>9+5</t>
  </si>
  <si>
    <t>2+8+12</t>
  </si>
  <si>
    <t>8+1+2+1</t>
  </si>
  <si>
    <t>-91278222</t>
  </si>
  <si>
    <t>680177006</t>
  </si>
  <si>
    <t>565887326</t>
  </si>
  <si>
    <t>"E9" 1,62</t>
  </si>
  <si>
    <t>"ČS 12" 1</t>
  </si>
  <si>
    <t>"E1" 1</t>
  </si>
  <si>
    <t>11+1</t>
  </si>
  <si>
    <t>3*2</t>
  </si>
  <si>
    <t>"kamenivo" 401,647+401,647</t>
  </si>
  <si>
    <t>"asfalt" 67,865+207,414</t>
  </si>
  <si>
    <t>1078,573*14 'Přepočtené koeficientem množství</t>
  </si>
  <si>
    <t>4205,836-4010,176</t>
  </si>
  <si>
    <t>00002 - DSO 01.4b Stoka E2</t>
  </si>
  <si>
    <t xml:space="preserve">Poznámka k položce:_x000d_
viz TZ př. č. D.1.1.01.1, situace C3  a v.č. D.1.1.01.2 až 11, v.č. D.1.1.01.4.2 podélný profil</t>
  </si>
  <si>
    <t>"PVC DN250" 93*1,05</t>
  </si>
  <si>
    <t>"rozšíření pro šachty DN1000" 2,7*2,7*2-2,7*1,05*2</t>
  </si>
  <si>
    <t>"rozšíření pro šachty DN600" 1,5*1,5*2-1,5*1,05*2</t>
  </si>
  <si>
    <t>"PVC DN250" 93*3,5</t>
  </si>
  <si>
    <t>30*8</t>
  </si>
  <si>
    <t>1,05*4</t>
  </si>
  <si>
    <t xml:space="preserve">Poznámka k položce:_x000d_
viz TZ př. č. D.1.1.01.1, situace C3  a v.č. D.1.1.01.2 až 11, v.č. D.1.1.01.4.2 podélný profil_x000d_
50% hor.tř. II a 50% hor.tř.III</t>
  </si>
  <si>
    <t>"PVC DN250" 93*1,05*(2,7-0,45)</t>
  </si>
  <si>
    <t>"rozšíření pro šachty DN1000" 2,7*2,7*(2,9-0,45)*3-2,7*1,05*(2,7-0,45)*2</t>
  </si>
  <si>
    <t>"rozšíření pro šachty DN600" 1,5*1,5*(2,9-0,45)*2-1,5*1,05*(2,7-0,45)*2</t>
  </si>
  <si>
    <t>264,475*0,5</t>
  </si>
  <si>
    <t>(132,238+132,238)*0,2</t>
  </si>
  <si>
    <t>"PVC DN250" 93*2,7*2</t>
  </si>
  <si>
    <t>132,238+132,238</t>
  </si>
  <si>
    <t>264,476*5 'Přepočtené koeficientem množství</t>
  </si>
  <si>
    <t>264,476*1,8 'Přepočtené koeficientem množství</t>
  </si>
  <si>
    <t>-53,708</t>
  </si>
  <si>
    <t>-9,765-1,3</t>
  </si>
  <si>
    <t>-1,125</t>
  </si>
  <si>
    <t>"OP šachet DN1000" -3,14*0,62*0,62*2,7*2</t>
  </si>
  <si>
    <t>"OP šachet DN600" -3,14*0,3*0,3*2,7*2</t>
  </si>
  <si>
    <t>107,91*(0,45-0,05)</t>
  </si>
  <si>
    <t>233,698*2 'Přepočtené koeficientem množství</t>
  </si>
  <si>
    <t>"PVC DN250" 93*1,05*0,55</t>
  </si>
  <si>
    <t>53,708*2 'Přepočtené koeficientem množství</t>
  </si>
  <si>
    <t>467,396+107,416</t>
  </si>
  <si>
    <t>"PVC DN250" 93*1,05*0,1</t>
  </si>
  <si>
    <t>2,5*2,5*0,1*1</t>
  </si>
  <si>
    <t>1,5*1,5*0,1*3</t>
  </si>
  <si>
    <t>2+1</t>
  </si>
  <si>
    <t>1,5*1,5*0,15*2</t>
  </si>
  <si>
    <t>1,5*1,5*0,1*2</t>
  </si>
  <si>
    <t>107,91</t>
  </si>
  <si>
    <t>325,5</t>
  </si>
  <si>
    <t>"stoka E2" 93</t>
  </si>
  <si>
    <t>"dle výpisu přípojek D11.01.4.12" 2</t>
  </si>
  <si>
    <t>2+1+1</t>
  </si>
  <si>
    <t>-1665156348</t>
  </si>
  <si>
    <t>592,1-R</t>
  </si>
  <si>
    <t>dno betonové šachty prefabrikované kanalizační DN1000, 250-1000, Žlábek ve dně prefabrikované šachty (kyneta) a nástupnice bude provedena z betonu do 1/2 profilu, nástupnice s protiskluzem R11 dle DIN 51 130</t>
  </si>
  <si>
    <t>1416291780</t>
  </si>
  <si>
    <t>1963657247</t>
  </si>
  <si>
    <t>1660883226</t>
  </si>
  <si>
    <t>-759132593</t>
  </si>
  <si>
    <t>-2091616158</t>
  </si>
  <si>
    <t>"kamenivo" 62,588+62,588</t>
  </si>
  <si>
    <t>"asfalt" 10,575+37,432</t>
  </si>
  <si>
    <t>173,183*14 'Přepočtené koeficientem množství</t>
  </si>
  <si>
    <t>603,972-574,812</t>
  </si>
  <si>
    <t>00003 - DSO 01.4c Stoka E4</t>
  </si>
  <si>
    <t xml:space="preserve">Poznámka k položce:_x000d_
viz TZ př. č. D.1.1.01.1, situace C3  a v.č. D.1.1.01.2 až 11, v.č. D.1.1.01.4.3 podélný profil</t>
  </si>
  <si>
    <t>"DN250" 79*1,05</t>
  </si>
  <si>
    <t>"rozšíření pro šachty DN600" 1,5*1,5*1-1,5*1,05*1</t>
  </si>
  <si>
    <t>zpětné vyspravení viz zpevněná plocha k ČS 10 - DSO 08.2</t>
  </si>
  <si>
    <t>"DN200" 2*3,5</t>
  </si>
  <si>
    <t>"DN250" 79*3,5</t>
  </si>
  <si>
    <t xml:space="preserve">Poznámka k položce:_x000d_
viz TZ př. č. D.1.1.01.1, situace C3  a v.č. D.1.1.01.2 až 11, v.č. D.1.1.01.4.3 podélný profil_x000d_
50% hor.tř. II a 50% hor.tř.III</t>
  </si>
  <si>
    <t>"DN200" 2*1*(2,5-0,45)</t>
  </si>
  <si>
    <t>"DN250" 79*1,05*(2,5-0,45)</t>
  </si>
  <si>
    <t>"rozšíření pro šachty DN1000" 2,7*2,7*(2,7-0,45)*2-2,7*1,05*(2,5-0,45)*2</t>
  </si>
  <si>
    <t>"rozšíření pro šachty DN600" 1,5*1,5*(2,7-0,45)*1-1,5*1,05*(2,5-0,45)*1</t>
  </si>
  <si>
    <t>197,164*0,5</t>
  </si>
  <si>
    <t>(98,582+98,582)*0,1</t>
  </si>
  <si>
    <t>"DN200" 2*2,5*2</t>
  </si>
  <si>
    <t>"DN250" 79*2,5*2</t>
  </si>
  <si>
    <t>98,582+98,582</t>
  </si>
  <si>
    <t>197,164*5 'Přepočtené koeficientem množství</t>
  </si>
  <si>
    <t>197,164*1,8 'Přepočtené koeficientem množství</t>
  </si>
  <si>
    <t>-46,623</t>
  </si>
  <si>
    <t>-8,495-1,475</t>
  </si>
  <si>
    <t>-0,9</t>
  </si>
  <si>
    <t>"OP šachet DN1000" -3,14*0,62*0,62*2,5*2</t>
  </si>
  <si>
    <t>"OP šachet DN600" -3,14*0,3*0,3*2,5*1</t>
  </si>
  <si>
    <t>94,535*(0,45-0,05)</t>
  </si>
  <si>
    <t>170,743*2 'Přepočtené koeficientem množství</t>
  </si>
  <si>
    <t>"DN250" 79*1,05*0,55</t>
  </si>
  <si>
    <t>46,623*2 'Přepočtené koeficientem množství</t>
  </si>
  <si>
    <t>341,486+93,246</t>
  </si>
  <si>
    <t>2+79</t>
  </si>
  <si>
    <t>"DN250" 79*1,05*0,1</t>
  </si>
  <si>
    <t>2,5*2,5*0,1*2</t>
  </si>
  <si>
    <t>1,5*1,5*0,1*1</t>
  </si>
  <si>
    <t>1+2+2</t>
  </si>
  <si>
    <t>"stoka E4" 79</t>
  </si>
  <si>
    <t>"dle výpisu přípojek D11.01.4.12" 4</t>
  </si>
  <si>
    <t>1+2</t>
  </si>
  <si>
    <t>592,1a-R</t>
  </si>
  <si>
    <t>dno betonové šachty prefabrikované kanalizační DN1000, 250-1100, Žlábek ve dně prefabrikované šachty (kyneta) a nástupnice bude provedena z betonu do 1/2 profilu, nástupnice s protiskluzem R11 dle DIN 51 130</t>
  </si>
  <si>
    <t>-504850877</t>
  </si>
  <si>
    <t>894812323</t>
  </si>
  <si>
    <t>Revizní a čistící šachta z PP typ DN 600/250 šachtové dno s přítokem tvaru T</t>
  </si>
  <si>
    <t>1664348581</t>
  </si>
  <si>
    <t>Revizní a čistící šachta z polypropylenu PP pro hladké trouby DN 600 šachtové dno (DN šachty / DN trubního vedení) DN 600/250 s přítokem tvaru T</t>
  </si>
  <si>
    <t>"ČS 10" 1</t>
  </si>
  <si>
    <t>"E4-1" 1</t>
  </si>
  <si>
    <t>"kamenivo" 54,83</t>
  </si>
  <si>
    <t>"asfalt" 9,264+32,603</t>
  </si>
  <si>
    <t>96,697*14 'Přepočtené koeficientem množství</t>
  </si>
  <si>
    <t>461,547-434,732</t>
  </si>
  <si>
    <t>00004 - DSO 01.4d Stoka E6</t>
  </si>
  <si>
    <t xml:space="preserve">Poznámka k položce:_x000d_
viz TZ př. č. D.1.1.01.1, situace C3  a v.č. D.1.1.01.2 až 11, v.č. D.1.1.01.4.4 podélný profil</t>
  </si>
  <si>
    <t>"DN250" 202,5*1,05</t>
  </si>
  <si>
    <t>"rozšíření pro šachty DN600" 1,5*1,5*3-1,5*1,05*3</t>
  </si>
  <si>
    <t>"DN250" 202,5*3</t>
  </si>
  <si>
    <t>-1033637661</t>
  </si>
  <si>
    <t>45*8</t>
  </si>
  <si>
    <t>-637662949</t>
  </si>
  <si>
    <t>"DN250" 158,2*3</t>
  </si>
  <si>
    <t>"startovací jáma" 4*3</t>
  </si>
  <si>
    <t>"Koncová jáma" 3*3</t>
  </si>
  <si>
    <t>1960859405</t>
  </si>
  <si>
    <t xml:space="preserve">Poznámka k položce:_x000d_
viz TZ př. č. D.1.1.01.1, situace C3  a v.č. D.1.1.01.2 až 11, v.č. D.1.1.01.4.4 podélný profil_x000d_
50% hor.tř. II a 50% hor.tř.III</t>
  </si>
  <si>
    <t xml:space="preserve">zeleň, tl.100mm, odebráno v rámci přípravných prací </t>
  </si>
  <si>
    <t>"startovací jáma, zároveň 1ks šachty" 4*2,5*(2,43-0,1)</t>
  </si>
  <si>
    <t>23,3*0,5</t>
  </si>
  <si>
    <t>298146880</t>
  </si>
  <si>
    <t>"DN250" 202,5*1,05*(2,5-0,45)</t>
  </si>
  <si>
    <t>"rozšíření pro šachty DN600" 1,5*1,5*(2,7-0,45)*3-1,5*1,05*(2,5-0,45)*3</t>
  </si>
  <si>
    <t>zeleň tl.100mm, odbernáno vrámci přípravných prací</t>
  </si>
  <si>
    <t>"DN250" 158,2*1,05*(2,5-0,1)</t>
  </si>
  <si>
    <t>"rozšíření pro šachty DN1000" 2,7*2,7*(2,7-0,1)*1-2,7*1,05*(2,5-0,1)*1</t>
  </si>
  <si>
    <t>"rozšíření pro šachty DN600" 1,5*1,5*(2,7-0,1)*2-1,5*1,05*(2,5-0,1)*2</t>
  </si>
  <si>
    <t>"koncová jáma, 1ks šachty" 3*2,5*(2,5-0,1)</t>
  </si>
  <si>
    <t>895,518*0,5</t>
  </si>
  <si>
    <t>(447,759+447,759)*0,2</t>
  </si>
  <si>
    <t>141721257</t>
  </si>
  <si>
    <t>Řízený zemní protlak délky do 100 m hloubky do 6 m s protlačením potrubí vnějšího průměru vrtu do 280 mm v hornině třídy těžitelnosti I a II, skupiny 1 až 4</t>
  </si>
  <si>
    <t>506798246</t>
  </si>
  <si>
    <t>Řízený zemní protlak délky protlaku přes 50 do 100 m v hornině třídy těžitelnosti I a II, skupiny 1 až 4 včetně protlačení trub v hloubce do 6 m vnějšího průměru vrtu přes 250 do 280 mm</t>
  </si>
  <si>
    <t>28613584</t>
  </si>
  <si>
    <t>potrubí dvouvrstvé PE100 RC SDR17 280x16,6 dl 12m</t>
  </si>
  <si>
    <t>-559701775</t>
  </si>
  <si>
    <t>50*1,05 'Přepočtené koeficientem množství</t>
  </si>
  <si>
    <t>151301202</t>
  </si>
  <si>
    <t>Zřízení hnaného pažení stěn výkopu hl do 8 m</t>
  </si>
  <si>
    <t>-1432064446</t>
  </si>
  <si>
    <t>Zřízení pažení stěn výkopu bez rozepření nebo vzepření hnané, hloubky do 8 m</t>
  </si>
  <si>
    <t>"startovací jáma" 2*(4+2,5)*2,43</t>
  </si>
  <si>
    <t>151301212</t>
  </si>
  <si>
    <t>Odstranění pažení stěn hnaného hl do 8 m</t>
  </si>
  <si>
    <t>1586186367</t>
  </si>
  <si>
    <t>Odstranění pažení stěn výkopu bez rozepření nebo vzepření s uložením pažin na vzdálenost do 3 m od okraje výkopu hnané, hloubky do 8 m</t>
  </si>
  <si>
    <t>"DN250" 361*2,5*2</t>
  </si>
  <si>
    <t>447,759+447,759</t>
  </si>
  <si>
    <t>11,65+11,65</t>
  </si>
  <si>
    <t>-401155613</t>
  </si>
  <si>
    <t>918,818*5 'Přepočtené koeficientem množství</t>
  </si>
  <si>
    <t>1057881347</t>
  </si>
  <si>
    <t>329,787*5 'Přepočtené koeficientem množství</t>
  </si>
  <si>
    <t>734531126</t>
  </si>
  <si>
    <t>495,6*0,1</t>
  </si>
  <si>
    <t>"DN250" 158,2*1,05*(2,5-0,1-0,55-0,1)</t>
  </si>
  <si>
    <t>"OP šachet DN1000" -3,14*0,62*0,62*2,5*3</t>
  </si>
  <si>
    <t>"OP šachet DN600" -3,14*0,3*0,3*2,5*2</t>
  </si>
  <si>
    <t>"DN250" 361*1,05</t>
  </si>
  <si>
    <t>"rozšíření pro šachty DN1000" 2,7*2,7*5-2,7*1,05*5</t>
  </si>
  <si>
    <t>protlak</t>
  </si>
  <si>
    <t>"startovací, 1ks šachty" 4*2,5</t>
  </si>
  <si>
    <t>"koncová, 1ks šachty" 3*2,5</t>
  </si>
  <si>
    <t>-576119040</t>
  </si>
  <si>
    <t>919,818</t>
  </si>
  <si>
    <t>-329,787</t>
  </si>
  <si>
    <t>590,031*1,8 'Přepočtené koeficientem množství</t>
  </si>
  <si>
    <t>-564982740</t>
  </si>
  <si>
    <t>-208,478</t>
  </si>
  <si>
    <t>-37,905-4,25</t>
  </si>
  <si>
    <t>-2,813</t>
  </si>
  <si>
    <t>"OP šachet DN1000" -3,14*0,62*0,62*2,5*5</t>
  </si>
  <si>
    <t>"OP šachet DN600" -3,14*0,3*0,3*2,5*5</t>
  </si>
  <si>
    <t>223,56*(0,45-0,05)</t>
  </si>
  <si>
    <t>-465347502</t>
  </si>
  <si>
    <t>736,175</t>
  </si>
  <si>
    <t>736,175-280,277</t>
  </si>
  <si>
    <t>455,898*2 'Přepočtené koeficientem množství</t>
  </si>
  <si>
    <t>"DN250" 361*1,05*0,55</t>
  </si>
  <si>
    <t>208,478*2 'Přepočtené koeficientem množství</t>
  </si>
  <si>
    <t>486557691</t>
  </si>
  <si>
    <t>1370216839</t>
  </si>
  <si>
    <t>911,796+416,956</t>
  </si>
  <si>
    <t>2134735744</t>
  </si>
  <si>
    <t>361</t>
  </si>
  <si>
    <t>-1869363271</t>
  </si>
  <si>
    <t>274313511R</t>
  </si>
  <si>
    <t>1610054123</t>
  </si>
  <si>
    <t>1003425712</t>
  </si>
  <si>
    <t>6100712</t>
  </si>
  <si>
    <t>1759511045</t>
  </si>
  <si>
    <t>533402686</t>
  </si>
  <si>
    <t>-1396034137</t>
  </si>
  <si>
    <t>-1107675104</t>
  </si>
  <si>
    <t>916227749</t>
  </si>
  <si>
    <t>2,2</t>
  </si>
  <si>
    <t>-1154493135</t>
  </si>
  <si>
    <t>1432736555</t>
  </si>
  <si>
    <t>"DN250" 361*1,05*0,1</t>
  </si>
  <si>
    <t>2,5*2,5*0,1*5</t>
  </si>
  <si>
    <t>4+1+1</t>
  </si>
  <si>
    <t>1,5*1,5*0,15*5</t>
  </si>
  <si>
    <t>223,56</t>
  </si>
  <si>
    <t>607,5</t>
  </si>
  <si>
    <t>"stoka E6" 361</t>
  </si>
  <si>
    <t>"dle výpisu přípojek D11.01.4.12" 7</t>
  </si>
  <si>
    <t>361+50</t>
  </si>
  <si>
    <t>5+5</t>
  </si>
  <si>
    <t>1+4+1</t>
  </si>
  <si>
    <t>1+1+10+1+1+3</t>
  </si>
  <si>
    <t>311896686</t>
  </si>
  <si>
    <t>592,10-R</t>
  </si>
  <si>
    <t>dno betonové šachty prefabrikované kanalizační DN1000, 300-750, Žlábek ve dně prefabrikované šachty (kyneta) a nástupnice bude provedena z betonu do 1/2 profilu, nástupnice s protiskluzem R11 dle DIN 51 130</t>
  </si>
  <si>
    <t>-1048249508</t>
  </si>
  <si>
    <t>4+1</t>
  </si>
  <si>
    <t>"kamenivo" 129,665+129,665</t>
  </si>
  <si>
    <t>"asfalt" 21,909+69,862</t>
  </si>
  <si>
    <t>351,101*14 'Přepočtené koeficientem množství</t>
  </si>
  <si>
    <t>1445,422-1328,752</t>
  </si>
  <si>
    <t>00001 - DSO 01.4.1a Kanalizační odbočení Stoky E</t>
  </si>
  <si>
    <t xml:space="preserve">Poznámka k položce:_x000d_
viz TZ př. č. D.1.1.01.12, situace C3  a v.č. D.1.1.01.13 až 19, výpis přípojek D.1.1.01.4.12</t>
  </si>
  <si>
    <t>84,7*1</t>
  </si>
  <si>
    <t>"rozšíření pro šachty DN600" 1,5*1,5*5-1,5*1*5</t>
  </si>
  <si>
    <t>88,45*0,9</t>
  </si>
  <si>
    <t>"DN150" 84,7*3*0,1</t>
  </si>
  <si>
    <t xml:space="preserve">Poznámka k položce:_x000d_
viz TZ př. č. D.1.1.01.12, situace C3  a v.č. D.1.1.01.13 až 19, výpis přípojek D.1.1.01.4.12_x000d_
50% hor.tř. II a 50% hor.tř.III</t>
  </si>
  <si>
    <t>"DN150" 84,7*1*(2,2-0,45)*0,9</t>
  </si>
  <si>
    <t>"rozšíření pro šachty DN600" 1,5*1,5*(2,4-0,45)*5-1,5*1*(2,2-0,45)*5</t>
  </si>
  <si>
    <t>"DN150" 84,7*1*(2,2-0,1)*0,1</t>
  </si>
  <si>
    <t>160,003*0,5</t>
  </si>
  <si>
    <t>(80,002+80,002)*0,2</t>
  </si>
  <si>
    <t>"DN150" 84,7*2,2*2</t>
  </si>
  <si>
    <t>80,002+80,002</t>
  </si>
  <si>
    <t>25,41*0,1</t>
  </si>
  <si>
    <t>162,545*5 'Přepočtené koeficientem množství</t>
  </si>
  <si>
    <t>15,67*5 'Přepočtené koeficientem množství</t>
  </si>
  <si>
    <t>"DN150" 84,7*1*(2,2-0,1-0,45-0,1)*0,1</t>
  </si>
  <si>
    <t>"DN150" 84,7*1</t>
  </si>
  <si>
    <t>162,545</t>
  </si>
  <si>
    <t>-15,67</t>
  </si>
  <si>
    <t>146,875*1,8 'Přepočtené koeficientem množství</t>
  </si>
  <si>
    <t>-38,118</t>
  </si>
  <si>
    <t>-8,47-1,625</t>
  </si>
  <si>
    <t>-1,105</t>
  </si>
  <si>
    <t>"OP šachet DN425" -3,14*0,21*0,21*2,2*5</t>
  </si>
  <si>
    <t>"OP šachet DN600" -3,14*0,5*0,5*2,2*5</t>
  </si>
  <si>
    <t>79,605*(0,45-0,05)</t>
  </si>
  <si>
    <t>132,37</t>
  </si>
  <si>
    <t>132,37-13,129</t>
  </si>
  <si>
    <t>119,241*2 'Přepočtené koeficientem množství</t>
  </si>
  <si>
    <t>"DN150" 84,7*1*0,45</t>
  </si>
  <si>
    <t>38,115*2 'Přepočtené koeficientem množství</t>
  </si>
  <si>
    <t>238,482+76,23</t>
  </si>
  <si>
    <t>84,7</t>
  </si>
  <si>
    <t>"DN150" 84,7*1*0,1</t>
  </si>
  <si>
    <t>1*1*0,1*5</t>
  </si>
  <si>
    <t>1,1*1,1*0,1*5</t>
  </si>
  <si>
    <t>79,605</t>
  </si>
  <si>
    <t>23*1</t>
  </si>
  <si>
    <t>napojení do šachty 2ks</t>
  </si>
  <si>
    <t>26*2</t>
  </si>
  <si>
    <t>471898563</t>
  </si>
  <si>
    <t xml:space="preserve">Poznámka k položce:_x000d_
viz TZ př. č. D.1.1.01.12, situace C3  a v.č. D.1.1.01.13 až 20, výpis přípojek D.1.1.01.4.12</t>
  </si>
  <si>
    <t>(5+5)*1</t>
  </si>
  <si>
    <t>"kamenivo" 46,171+46,171</t>
  </si>
  <si>
    <t>"asfalt" 7,801</t>
  </si>
  <si>
    <t>100,143*14 'Přepočtené koeficientem množství</t>
  </si>
  <si>
    <t>338,798-314,712</t>
  </si>
  <si>
    <t>00002 - DSO 01.4.1b Kanalizační odbočení Stoky E2</t>
  </si>
  <si>
    <t>9,7*1*0,9</t>
  </si>
  <si>
    <t>"DN150" 9,7*3*0,1</t>
  </si>
  <si>
    <t>"DN150" 9,7*1*(2,2-0,45)*0,9</t>
  </si>
  <si>
    <t>"DN150" 9,7*1*(2,2-0,1)*0,1</t>
  </si>
  <si>
    <t>17,315*0,5</t>
  </si>
  <si>
    <t>(8,658+8,658)*0,2</t>
  </si>
  <si>
    <t>"DN150" 9,7*2,2*2</t>
  </si>
  <si>
    <t>8,658+8,658</t>
  </si>
  <si>
    <t>2,91*0,1</t>
  </si>
  <si>
    <t>17,607*5 'Přepočtené koeficientem množství</t>
  </si>
  <si>
    <t>1,795*5 'Přepočtené koeficientem množství</t>
  </si>
  <si>
    <t>"DN150" 9,7*1*(2,2-0,1-0,45-0,1)*0,1</t>
  </si>
  <si>
    <t>"DN150" 9,7*1</t>
  </si>
  <si>
    <t>17,607</t>
  </si>
  <si>
    <t>-1,795</t>
  </si>
  <si>
    <t>15,812*1,8 'Přepočtené koeficientem množství</t>
  </si>
  <si>
    <t>-4,365</t>
  </si>
  <si>
    <t>-0,97-0,3</t>
  </si>
  <si>
    <t>-0,3</t>
  </si>
  <si>
    <t>8,73*(0,45-0,05)</t>
  </si>
  <si>
    <t>13,959</t>
  </si>
  <si>
    <t>13,959-1,504</t>
  </si>
  <si>
    <t>12,455*2 'Přepočtené koeficientem množství</t>
  </si>
  <si>
    <t>"DN150" 9,7*1*0,45</t>
  </si>
  <si>
    <t>4,365*2 'Přepočtené koeficientem množství</t>
  </si>
  <si>
    <t>24,91+8,73</t>
  </si>
  <si>
    <t>9,7</t>
  </si>
  <si>
    <t>"DN150" 9,7*1*0,1</t>
  </si>
  <si>
    <t>1*1*0,1*3</t>
  </si>
  <si>
    <t>8,73</t>
  </si>
  <si>
    <t>2*1</t>
  </si>
  <si>
    <t>"kamenivo" 5,063+5,063</t>
  </si>
  <si>
    <t>"asfalt" 0,856</t>
  </si>
  <si>
    <t>10,982*14 'Přepočtené koeficientem množství</t>
  </si>
  <si>
    <t>36,089-33,64</t>
  </si>
  <si>
    <t>00003 - DSO 01.4.1c Kanalizační odbočení Stoky E4</t>
  </si>
  <si>
    <t>17,3*1*0,9</t>
  </si>
  <si>
    <t>"DN150" 17,3*3*0,1</t>
  </si>
  <si>
    <t>"DN150" 17,3*1*(2,2-0,45)*0,9</t>
  </si>
  <si>
    <t>"DN150" 17,3*1*(2,2-0,1)*0,1</t>
  </si>
  <si>
    <t>30,881*0,5</t>
  </si>
  <si>
    <t>(15,441+15,441)*0,2</t>
  </si>
  <si>
    <t>"DN150" 17,3*2,2*2</t>
  </si>
  <si>
    <t>15,441+15,441</t>
  </si>
  <si>
    <t>5,19*0,1</t>
  </si>
  <si>
    <t>31,401*5 'Přepočtené koeficientem množství</t>
  </si>
  <si>
    <t>3,201*5 'Přepočtené koeficientem množství</t>
  </si>
  <si>
    <t>"DN150" 17,3*1*(2,2-0,1-0,45-0,1)*0,1</t>
  </si>
  <si>
    <t>"DN150" 17,3*1</t>
  </si>
  <si>
    <t>31,401</t>
  </si>
  <si>
    <t>-3,201</t>
  </si>
  <si>
    <t>28,2*1,8 'Přepočtené koeficientem množství</t>
  </si>
  <si>
    <t>-7,785</t>
  </si>
  <si>
    <t>-1,73-0,7</t>
  </si>
  <si>
    <t>-0,7</t>
  </si>
  <si>
    <t>"OP šachet DN425" -3,14*0,21*0,21*2,2*7</t>
  </si>
  <si>
    <t>15,57*(0,45-0,05)</t>
  </si>
  <si>
    <t>24,063</t>
  </si>
  <si>
    <t>24,063-2,682</t>
  </si>
  <si>
    <t>21,381*2 'Přepočtené koeficientem množství</t>
  </si>
  <si>
    <t>"DN150" 17,3*1*0,45</t>
  </si>
  <si>
    <t>7,785*2 'Přepočtené koeficientem množství</t>
  </si>
  <si>
    <t>42,762+15,57</t>
  </si>
  <si>
    <t>17,3</t>
  </si>
  <si>
    <t>"DN150" 17,3*1*0,1</t>
  </si>
  <si>
    <t>1*1*0,1*7</t>
  </si>
  <si>
    <t>4*1</t>
  </si>
  <si>
    <t>2*2</t>
  </si>
  <si>
    <t>6*2</t>
  </si>
  <si>
    <t>"kamenivo" 9,031</t>
  </si>
  <si>
    <t>"asfalt" 1,526</t>
  </si>
  <si>
    <t>10,557*14 'Přepočtené koeficientem množství</t>
  </si>
  <si>
    <t>62,917-58,332</t>
  </si>
  <si>
    <t>00004 - DSO 01.4.1d Kanalizační odbočení Stoky E6</t>
  </si>
  <si>
    <t>17,4*1</t>
  </si>
  <si>
    <t>"rozšíření pro šachty DN600" 1,5*1,5*1-1,5*1*1</t>
  </si>
  <si>
    <t>18,15*0,9</t>
  </si>
  <si>
    <t>"DN150" 17,4*3*0,1</t>
  </si>
  <si>
    <t>"DN150" 17,4*1*(2,2-0,45)*0,9</t>
  </si>
  <si>
    <t>"rozšíření pro šachty DN600" 1,5*1,5*(2,4-0,45)*1-1,5*1*(2,2-0,45)*1</t>
  </si>
  <si>
    <t>"DN150" 17,4*1*(2,2-0,1)*0,1</t>
  </si>
  <si>
    <t>32,822*0,5</t>
  </si>
  <si>
    <t>(16,411+16,411)*0,2</t>
  </si>
  <si>
    <t>"DN150" 17,4*2,2*2</t>
  </si>
  <si>
    <t>16,411+16,411</t>
  </si>
  <si>
    <t>5,22*0,1</t>
  </si>
  <si>
    <t>33,344*5 'Přepočtené koeficientem množství</t>
  </si>
  <si>
    <t>3,219*5 'Přepočtené koeficientem množství</t>
  </si>
  <si>
    <t>"DN150" 17,4*1*(2,2-0,1-0,45-0,1)*0,1</t>
  </si>
  <si>
    <t>"DN150" 17,4*1</t>
  </si>
  <si>
    <t>33,344</t>
  </si>
  <si>
    <t>-3,219</t>
  </si>
  <si>
    <t>30,125*1,8 'Přepočtené koeficientem množství</t>
  </si>
  <si>
    <t>-7,83</t>
  </si>
  <si>
    <t>-1,74-0,925</t>
  </si>
  <si>
    <t>-0,821</t>
  </si>
  <si>
    <t>"OP šachet DN600" -3,14*0,5*0,5*2,2*1</t>
  </si>
  <si>
    <t>16,335*(0,45-0,05)</t>
  </si>
  <si>
    <t>24,181</t>
  </si>
  <si>
    <t>24,181-2,697</t>
  </si>
  <si>
    <t>21,484*2 'Přepočtené koeficientem množství</t>
  </si>
  <si>
    <t>"DN150" 17,4*1*0,45</t>
  </si>
  <si>
    <t>7,83*2 'Přepočtené koeficientem množství</t>
  </si>
  <si>
    <t>42,968+15,66</t>
  </si>
  <si>
    <t>17,4</t>
  </si>
  <si>
    <t>"DN150" 17,4*1*0,1</t>
  </si>
  <si>
    <t>1,1*1,1*0,1*1</t>
  </si>
  <si>
    <t>16,335</t>
  </si>
  <si>
    <t>7*1</t>
  </si>
  <si>
    <t>8*2</t>
  </si>
  <si>
    <t>"kamenivo" 9,474+9,474</t>
  </si>
  <si>
    <t>"asfalt" 1,601</t>
  </si>
  <si>
    <t>20,549*14 'Přepočtené koeficientem množství</t>
  </si>
  <si>
    <t>63,578-58,628</t>
  </si>
  <si>
    <t>003 - SO 03 Čerpací stanice ČS3</t>
  </si>
  <si>
    <t>Úroveň 3:</t>
  </si>
  <si>
    <t>0001 - DSO 03.1 Čerpací stanice ČS3 - stavební část</t>
  </si>
  <si>
    <t>-1461189504</t>
  </si>
  <si>
    <t xml:space="preserve">Poznámka k položce:_x000d_
viz TZ př. č. D.1.1.03.1, situace  a v.č. D.1.1.03.1.1</t>
  </si>
  <si>
    <t>-16736297</t>
  </si>
  <si>
    <t>-2108249171</t>
  </si>
  <si>
    <t>1301818893</t>
  </si>
  <si>
    <t xml:space="preserve">Poznámka k položce:_x000d_
viz TZ př. č. D.1.1.03.1, situace  a v.č. D.1.1.03.2 v.č. D.1.1.03.2.1</t>
  </si>
  <si>
    <t>terénní úpravy kolem cesty a ČS</t>
  </si>
  <si>
    <t>131151105</t>
  </si>
  <si>
    <t>Hloubení jam nezapažených v hornině třídy těžitelnosti I, skupiny 1 a 2 objem do 1000 m3 strojně</t>
  </si>
  <si>
    <t>-226608594</t>
  </si>
  <si>
    <t>Hloubení nezapažených jam a zářezů strojně s urovnáním dna do předepsaného profilu a spádu v hornině třídy těžitelnosti I skupiny 1 a 2 přes 500 do 1 000 m3</t>
  </si>
  <si>
    <t xml:space="preserve">Poznámka k položce:_x000d_
viz TZ př. č. D.1.1.03.1, situace  a v.č. D.1.1.03.1.1_x000d_
50% hor.tř. II a 50% hor.tř.III</t>
  </si>
  <si>
    <t>zeleň tl100mm, odebráno v rámcí přípravných prací</t>
  </si>
  <si>
    <t>3,14*2,7*2,7*(4,36-0,1)</t>
  </si>
  <si>
    <t>97,514*0,5</t>
  </si>
  <si>
    <t>131251105</t>
  </si>
  <si>
    <t>Hloubení jam nezapažených v hornině třídy těžitelnosti I, skupiny 3 objemu do 1000 m3 strojně</t>
  </si>
  <si>
    <t>-1515218844</t>
  </si>
  <si>
    <t>Hloubení nezapažených jam a zářezů strojně s urovnáním dna do předepsaného profilu a spádu v hornině třídy těžitelnosti I skupiny 3 přes 500 do 1 000 m3</t>
  </si>
  <si>
    <t>-808453566</t>
  </si>
  <si>
    <t>92*0,1</t>
  </si>
  <si>
    <t>48,757+48,757</t>
  </si>
  <si>
    <t>964213785</t>
  </si>
  <si>
    <t>966090366</t>
  </si>
  <si>
    <t>106,714*5 'Přepočtené koeficientem množství</t>
  </si>
  <si>
    <t>-1051971628</t>
  </si>
  <si>
    <t>2*5 'Přepočtené koeficientem množství</t>
  </si>
  <si>
    <t>1607307309</t>
  </si>
  <si>
    <t>20*0,1</t>
  </si>
  <si>
    <t>-1612144411</t>
  </si>
  <si>
    <t>3,14*1,73*1,73</t>
  </si>
  <si>
    <t>-1065023168</t>
  </si>
  <si>
    <t>97,514*1,8 'Přepočtené koeficientem množství</t>
  </si>
  <si>
    <t>1676488176</t>
  </si>
  <si>
    <t>výkop jam na úroveň -0,45m, pláň nové zpevněné plochy</t>
  </si>
  <si>
    <t>3,14*2,7*2,7*(4,36-0,45)</t>
  </si>
  <si>
    <t>podsyp</t>
  </si>
  <si>
    <t>-1,923</t>
  </si>
  <si>
    <t>deska</t>
  </si>
  <si>
    <t>-0,863</t>
  </si>
  <si>
    <t>"OP čerpací stanice" -3,14*1,08*1,08*(4,01-0,45)</t>
  </si>
  <si>
    <t>652170864</t>
  </si>
  <si>
    <t>73,678*2 'Přepočtené koeficientem množství</t>
  </si>
  <si>
    <t>1503246394</t>
  </si>
  <si>
    <t>440828409</t>
  </si>
  <si>
    <t>-1039330278</t>
  </si>
  <si>
    <t>147,356</t>
  </si>
  <si>
    <t>1407265038</t>
  </si>
  <si>
    <t>2*3,14*1,73</t>
  </si>
  <si>
    <t>271532212</t>
  </si>
  <si>
    <t>Podsyp pod základové konstrukce se zhutněním z hrubého kameniva frakce 0 až 32 mm</t>
  </si>
  <si>
    <t>232229365</t>
  </si>
  <si>
    <t>Podsyp pod základové konstrukce se zhutněním a urovnáním povrchu z kameniva hrubého, frakce 0 - 32 mm</t>
  </si>
  <si>
    <t>3,14*1,75*1,75*0,2</t>
  </si>
  <si>
    <t>273321611</t>
  </si>
  <si>
    <t>Základové desky ze ŽB bez zvýšených nároků na prostředí tř. C 30/37 XA2</t>
  </si>
  <si>
    <t>2076054250</t>
  </si>
  <si>
    <t>Základy z betonu železového (bez výztuže) desky z betonu bez zvláštních nároků na prostředí tř. C 30/37</t>
  </si>
  <si>
    <t>plocha dle autocad</t>
  </si>
  <si>
    <t>5,75*0,15</t>
  </si>
  <si>
    <t>273351121</t>
  </si>
  <si>
    <t>Zřízení bednění základových desek</t>
  </si>
  <si>
    <t>346052431</t>
  </si>
  <si>
    <t>Bednění základů desek zřízení</t>
  </si>
  <si>
    <t>obvod dle autocad</t>
  </si>
  <si>
    <t>8,9*0,15</t>
  </si>
  <si>
    <t>273351122</t>
  </si>
  <si>
    <t>Odstranění bednění základových desek</t>
  </si>
  <si>
    <t>-553516633</t>
  </si>
  <si>
    <t>Bednění základů desek odstranění</t>
  </si>
  <si>
    <t>273362021</t>
  </si>
  <si>
    <t>Výztuž základových desek svařovanými sítěmi Kari</t>
  </si>
  <si>
    <t>-2084099658</t>
  </si>
  <si>
    <t>Výztuž základů desek ze svařovaných sítí z drátů typu KARI</t>
  </si>
  <si>
    <t>2,46*2,46*6,5*1,15/1000*2</t>
  </si>
  <si>
    <t>411321616</t>
  </si>
  <si>
    <t>Stropy deskové ze ŽB tř. C 30/37 XF4</t>
  </si>
  <si>
    <t>247357363</t>
  </si>
  <si>
    <t xml:space="preserve">Stropy z betonu železového (bez výztuže)  stropů deskových, plochých střech, desek balkonových, desek hřibových stropů včetně hlavic hřibových sloupů tř. C 30/37</t>
  </si>
  <si>
    <t>lito do plastového bednění čerpací jímky</t>
  </si>
  <si>
    <t>3,14*1,08*1,08*0,26</t>
  </si>
  <si>
    <t>411362021</t>
  </si>
  <si>
    <t>Výztuž stropů svařovanými sítěmi Kari</t>
  </si>
  <si>
    <t>334054969</t>
  </si>
  <si>
    <t xml:space="preserve">Výztuž stropů 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 drátů typu KARI</t>
  </si>
  <si>
    <t>3,14*1,08*1,08*6,5*1,15*2/1000</t>
  </si>
  <si>
    <t>Dodávka + montáž čerpací stanice PEHD průměr 2160mm, výška 4010mm, vč. poklopu, vč. strojního vystrojení (kompletní dodávka)</t>
  </si>
  <si>
    <t>kpl</t>
  </si>
  <si>
    <t>1877402830</t>
  </si>
  <si>
    <t>parametry čerpací stanice viz př.č. D.2.1.1</t>
  </si>
  <si>
    <t>"ČS3" 1</t>
  </si>
  <si>
    <t>788958374</t>
  </si>
  <si>
    <t>998142251</t>
  </si>
  <si>
    <t>Přesun hmot pro nádrže, jímky, zásobníky a jámy betonové monolitické v do 25 m</t>
  </si>
  <si>
    <t>841319934</t>
  </si>
  <si>
    <t xml:space="preserve">Přesun hmot pro nádrže, jímky, zásobníky a jámy pozemní mimo zemědělství  se svislou nosnou konstrukcí monolitickou betonovou tyčovou nebo plošnou vodorovná dopravní vzdálenost do 50 m výšky do 25 m</t>
  </si>
  <si>
    <t>158,359-147,356</t>
  </si>
  <si>
    <t>0002 - DSO 03.2 Čerpací stanice ČS3 - zpevněná plocha</t>
  </si>
  <si>
    <t>172686358</t>
  </si>
  <si>
    <t>100mm ornice odebráno viz DSO 03.1</t>
  </si>
  <si>
    <t>72*(0,45-0,1)</t>
  </si>
  <si>
    <t>924775971</t>
  </si>
  <si>
    <t>367074228</t>
  </si>
  <si>
    <t>25,2*5 'Přepočtené koeficientem množství</t>
  </si>
  <si>
    <t>-1809842591</t>
  </si>
  <si>
    <t>-1161534610</t>
  </si>
  <si>
    <t>25,2*1,8 'Přepočtené koeficientem množství</t>
  </si>
  <si>
    <t>Trativod z drenážních trubek korugovaných PE-HD SN 4 perforace 220° včetně lože a obsypu otevřený výkop DN 90 pro liniové stavby</t>
  </si>
  <si>
    <t>-609417649</t>
  </si>
  <si>
    <t>Trativody z drenážních trubek pro liniové stavby a komunikace se zřízením štěrkového lože pod trubky a s jejich obsypem v otevřeném výkopu trubka korugovaná sendvičová PE-HD SN 4 perforace 220° DN 90</t>
  </si>
  <si>
    <t>143855193</t>
  </si>
  <si>
    <t>436438159</t>
  </si>
  <si>
    <t>-1062637943</t>
  </si>
  <si>
    <t>1951581921</t>
  </si>
  <si>
    <t>-2023210377</t>
  </si>
  <si>
    <t>1166826046</t>
  </si>
  <si>
    <t>916131213</t>
  </si>
  <si>
    <t>Osazení silničního obrubníku betonového stojatého s boční opěrou do lože z betonu prostého</t>
  </si>
  <si>
    <t>701079530</t>
  </si>
  <si>
    <t>Osazení silničního obrubníku betonového se zřízením lože, s vyplněním a zatřením spár cementovou maltou stojatého s boční opěrou z betonu prostého, do lože z betonu prostého</t>
  </si>
  <si>
    <t>59217033</t>
  </si>
  <si>
    <t>obrubník betonový silniční 1000x100x250mm</t>
  </si>
  <si>
    <t>193616479</t>
  </si>
  <si>
    <t>35*1,05 'Přepočtené koeficientem množství</t>
  </si>
  <si>
    <t>-1664037610</t>
  </si>
  <si>
    <t>617461101</t>
  </si>
  <si>
    <t>0003 - DSO 03.3 Čerpací stanice ČS3 - přípojka NN</t>
  </si>
  <si>
    <t>M - Práce a dodávky M</t>
  </si>
  <si>
    <t xml:space="preserve">    D1 - Rozváděč RE1</t>
  </si>
  <si>
    <t xml:space="preserve">    D3 - Montážní materiál</t>
  </si>
  <si>
    <t xml:space="preserve">    D5 - Výkopové práce</t>
  </si>
  <si>
    <t xml:space="preserve">    D7 - Služby</t>
  </si>
  <si>
    <t>Práce a dodávky M</t>
  </si>
  <si>
    <t>D1</t>
  </si>
  <si>
    <t>Rozváděč RE1</t>
  </si>
  <si>
    <t>Pol1</t>
  </si>
  <si>
    <t>Dodávka + montáž Elektroměrový rozváděč 3f s jednosazbovým měřením do 40A v plastovém pilíři s hl. jističem 20A, 484x1785x242mm (ŠxVxH), IP 44/20C</t>
  </si>
  <si>
    <t>Elektroměrový rozváděč 3f s jednosazbovým měřením do 40A v plastovém pilíři s hl. jističem 20A, 484x1785x242mm (ŠxVxH), IP 44/20C</t>
  </si>
  <si>
    <t>D3</t>
  </si>
  <si>
    <t>Montážní materiál</t>
  </si>
  <si>
    <t>Pol3</t>
  </si>
  <si>
    <t>Dodávka + montáž CYKY-J 4x10 mm2 , pevně</t>
  </si>
  <si>
    <t>CYKY-J 4x10 mm2 , pevně</t>
  </si>
  <si>
    <t>Pol4</t>
  </si>
  <si>
    <t>Dodávka + montáž CYKY-J 5x6 mm2 , pevně</t>
  </si>
  <si>
    <t>CYKY-J 5x6 mm2 , pevně</t>
  </si>
  <si>
    <t>Pol5</t>
  </si>
  <si>
    <t>Dodávka + montáž TRUBKA TUHÁ PVC 1200N délka 2 m barva tmavě šedá</t>
  </si>
  <si>
    <t>TRUBKA TUHÁ PVC 1200N délka 2 m barva tmavě šedá</t>
  </si>
  <si>
    <t>Pol6</t>
  </si>
  <si>
    <t>Dodávka + montáž KORUGOVANÁ CHRÁNIČKA DVOUPLÁŠŤOVÁ OHEBNÁ prům. 50mm</t>
  </si>
  <si>
    <t>KORUGOVANÁ CHRÁNIČKA DVOUPLÁŠŤOVÁ OHEBNÁ prům. 50mm</t>
  </si>
  <si>
    <t>Pol7</t>
  </si>
  <si>
    <t>Dodávka + montáž Zemnící pásek FeZn 30x4mm</t>
  </si>
  <si>
    <t>Zemnící pásek FeZn 30x4mm</t>
  </si>
  <si>
    <t>Pol8</t>
  </si>
  <si>
    <t>Dodávka + montáž Výstražná folie 250/33 blesk</t>
  </si>
  <si>
    <t>Výstražná folie 250/33 blesk</t>
  </si>
  <si>
    <t>Pol9</t>
  </si>
  <si>
    <t>Dodávka + montáž Zkušební svorka</t>
  </si>
  <si>
    <t>Zkušební svorka</t>
  </si>
  <si>
    <t>Pol10</t>
  </si>
  <si>
    <t xml:space="preserve">Ukončení vodičů  do 4 mm2</t>
  </si>
  <si>
    <t>Pol11</t>
  </si>
  <si>
    <t>Ukončení vodičů 16 mm2</t>
  </si>
  <si>
    <t>D5</t>
  </si>
  <si>
    <t>Výkopové práce</t>
  </si>
  <si>
    <t>Pol12</t>
  </si>
  <si>
    <t>Hloubení kabelové rýhy h=1200mm, š=500mm</t>
  </si>
  <si>
    <t>Pol13</t>
  </si>
  <si>
    <t>Pískové lože h=200mm, š=500mm</t>
  </si>
  <si>
    <t>bm</t>
  </si>
  <si>
    <t>Pol14</t>
  </si>
  <si>
    <t>Zpětný zához kabelové rýhy + zhutnění h=650mm, š=500mm</t>
  </si>
  <si>
    <t>Pol15</t>
  </si>
  <si>
    <t>Štěrkodrť h=250mm, š=500mm</t>
  </si>
  <si>
    <t>Pol16</t>
  </si>
  <si>
    <t>Živičný povrch h=100mm, š=500mm</t>
  </si>
  <si>
    <t>Pol17</t>
  </si>
  <si>
    <t>Úprava povrchu</t>
  </si>
  <si>
    <t>Pol18</t>
  </si>
  <si>
    <t>Hloubení kabelové rýhy h=800mm, š=300mm</t>
  </si>
  <si>
    <t>Pol19</t>
  </si>
  <si>
    <t>Pískové lože h=200mm, š=300mm</t>
  </si>
  <si>
    <t>Pol20</t>
  </si>
  <si>
    <t>Zpětný zához kabelové rýhy + zhutnění h=600mm, š=300mm</t>
  </si>
  <si>
    <t>Pol21</t>
  </si>
  <si>
    <t>D7</t>
  </si>
  <si>
    <t>Služby</t>
  </si>
  <si>
    <t>Pol22</t>
  </si>
  <si>
    <t>Revize</t>
  </si>
  <si>
    <t>Pol23</t>
  </si>
  <si>
    <t>Inženýrská činnost</t>
  </si>
  <si>
    <t>Pol24</t>
  </si>
  <si>
    <t>Oživení a komplexní zkoušky</t>
  </si>
  <si>
    <t>Pol28</t>
  </si>
  <si>
    <t>Podružný materiál</t>
  </si>
  <si>
    <t>1229160944</t>
  </si>
  <si>
    <t>Dokumentace sk. pr. 3 pare</t>
  </si>
  <si>
    <t>008 - SO 08 Čerpací stanice ČS10</t>
  </si>
  <si>
    <t>0001 - DSO 08.1 Čerpací stanice ČS10 - stavební část</t>
  </si>
  <si>
    <t>-1144223032</t>
  </si>
  <si>
    <t xml:space="preserve">Poznámka k položce:_x000d_
viz TZ př. č. D.1.1.08.1, situace  a v.č. D.1.1.08(05).1.1 v.č. D.1.2.2</t>
  </si>
  <si>
    <t>-470486249</t>
  </si>
  <si>
    <t>-725652520</t>
  </si>
  <si>
    <t>119003213</t>
  </si>
  <si>
    <t>Mobilní plotová zábrana s profilovaným plechem výšky do 1,5 m pro zabezpečení výkopu zřízení</t>
  </si>
  <si>
    <t>-1258409505</t>
  </si>
  <si>
    <t>Pomocné konstrukce při zabezpečení výkopu svislé ocelové mobilní oplocení, výšky do 1,5 m panely vyplněné profilovaným plechem zřízení</t>
  </si>
  <si>
    <t>2*(4,2+4,2)</t>
  </si>
  <si>
    <t>119003214</t>
  </si>
  <si>
    <t>Mobilní plotová zábrana s profilovaným plechem výšky do 1,5 m pro zabezpečení výkopu odstranění</t>
  </si>
  <si>
    <t>1811412405</t>
  </si>
  <si>
    <t>Pomocné konstrukce při zabezpečení výkopu svislé ocelové mobilní oplocení, výšky do 1,5 m panely vyplněné profilovaným plechem odstranění</t>
  </si>
  <si>
    <t>119004111</t>
  </si>
  <si>
    <t>Bezpečný vstup nebo výstup z výkopu pomocí žebříku zřízení</t>
  </si>
  <si>
    <t>-1923024884</t>
  </si>
  <si>
    <t>Pomocné konstrukce při zabezpečení výkopu bezpečný vstup nebo výstup žebříkem zřízení</t>
  </si>
  <si>
    <t>3,39</t>
  </si>
  <si>
    <t>119004112</t>
  </si>
  <si>
    <t>Bezpečný vstup nebo výstup z výkopu pomocí žebříku odstranění</t>
  </si>
  <si>
    <t>-1639907418</t>
  </si>
  <si>
    <t>Pomocné konstrukce při zabezpečení výkopu bezpečný vstup nebo výstup žebříkem odstranění</t>
  </si>
  <si>
    <t>-1465332408</t>
  </si>
  <si>
    <t>150</t>
  </si>
  <si>
    <t>-479664570</t>
  </si>
  <si>
    <t xml:space="preserve">Poznámka k položce:_x000d_
viz TZ př. č. D.1.1.08.1, situace  a v.č. D.1.1.08(05).1.1 v.č. D.1.2.2_x000d_
50% hor.tř. II a 50% hor.tř.III</t>
  </si>
  <si>
    <t>4,2*4,2*(3,39-0,1)</t>
  </si>
  <si>
    <t>58,036*0,5</t>
  </si>
  <si>
    <t>912472406</t>
  </si>
  <si>
    <t>292141333</t>
  </si>
  <si>
    <t>2*(4,2+4,2)*3,39</t>
  </si>
  <si>
    <t>-352695541</t>
  </si>
  <si>
    <t>1243497672</t>
  </si>
  <si>
    <t>150*0,1</t>
  </si>
  <si>
    <t>29,018+29,018</t>
  </si>
  <si>
    <t>454491700</t>
  </si>
  <si>
    <t>-2111392819</t>
  </si>
  <si>
    <t>73,036*5 'Přepočtené koeficientem množství</t>
  </si>
  <si>
    <t>-152150002</t>
  </si>
  <si>
    <t>15*5 'Přepočtené koeficientem množství</t>
  </si>
  <si>
    <t>700398859</t>
  </si>
  <si>
    <t>165194129</t>
  </si>
  <si>
    <t>4,2*4,2</t>
  </si>
  <si>
    <t>-942555579</t>
  </si>
  <si>
    <t>58,036*1,8 'Přepočtené koeficientem množství</t>
  </si>
  <si>
    <t>757688588</t>
  </si>
  <si>
    <t>4,2*4,2*(3,39-0,45)</t>
  </si>
  <si>
    <t>-3,528</t>
  </si>
  <si>
    <t>-1,061</t>
  </si>
  <si>
    <t>"OP čerpací stanice" -3,14*1,08*1,08*(3,06-0,45)</t>
  </si>
  <si>
    <t>615388884</t>
  </si>
  <si>
    <t>37,714*2 'Přepočtené koeficientem množství</t>
  </si>
  <si>
    <t>636700545</t>
  </si>
  <si>
    <t>178205715</t>
  </si>
  <si>
    <t xml:space="preserve">Poznámka k položce:_x000d_
viz TZ př. č. D.1.1.08.1, situace  a v.č. D.1.1.08.2 v.č. D.1.1.08.1.1</t>
  </si>
  <si>
    <t>-877998112</t>
  </si>
  <si>
    <t>74,428</t>
  </si>
  <si>
    <t>-46565194</t>
  </si>
  <si>
    <t>1960410284</t>
  </si>
  <si>
    <t>4,2*4,2*0,2</t>
  </si>
  <si>
    <t>-2092666197</t>
  </si>
  <si>
    <t>2,66*2,66*0,15</t>
  </si>
  <si>
    <t>-2056272348</t>
  </si>
  <si>
    <t>2*(2,66+2,66)*0,15</t>
  </si>
  <si>
    <t>128214451</t>
  </si>
  <si>
    <t>-781717997</t>
  </si>
  <si>
    <t>2,66*2,66*6,5*1,15/1000*2</t>
  </si>
  <si>
    <t>274,1-R</t>
  </si>
  <si>
    <t>Betonová tamponáž tl.100mm s dodávkou materiálů, vč. následného odstranění</t>
  </si>
  <si>
    <t>-447677950</t>
  </si>
  <si>
    <t>-2106097798</t>
  </si>
  <si>
    <t>0,5</t>
  </si>
  <si>
    <t>71832512</t>
  </si>
  <si>
    <t>2,705</t>
  </si>
  <si>
    <t>982131006</t>
  </si>
  <si>
    <t>-417262979</t>
  </si>
  <si>
    <t>-1053727693</t>
  </si>
  <si>
    <t>369163612</t>
  </si>
  <si>
    <t>Dodávka + montáž čerpací stanice PEHD průměr 2160mm, výška 3040mm, vč. poklopu, vč. strojního vystrojení (kompletní dodávka)</t>
  </si>
  <si>
    <t>1275921190</t>
  </si>
  <si>
    <t>"ČS10" 1</t>
  </si>
  <si>
    <t>-1174502155</t>
  </si>
  <si>
    <t>1908379246</t>
  </si>
  <si>
    <t>95,979-74,424</t>
  </si>
  <si>
    <t>0002 - DSO 08.2 Čerpací stanice ČS10 - zpevněná plocha</t>
  </si>
  <si>
    <t>Odstranění podkladu z kameniva drceného tl 400 mm strojně pl přes 200 m2 - odstranění dosypů</t>
  </si>
  <si>
    <t>715432662</t>
  </si>
  <si>
    <t xml:space="preserve">Poznámka k položce:_x000d_
viz TZ př. č. D.1.1.08.1, situace  a v.č. D.1.1.08.2 v.č. D.1.1.08.2.1</t>
  </si>
  <si>
    <t>odstranění dosypů</t>
  </si>
  <si>
    <t>"na stoce E4" 94,535</t>
  </si>
  <si>
    <t>"na přípojkách pro stoku E4" 15,57</t>
  </si>
  <si>
    <t>"na výtlaku V10" 74,43</t>
  </si>
  <si>
    <t xml:space="preserve">Odstranění podkladu z kameniva drceného tl 400 mm strojně pl přes 200 m2 </t>
  </si>
  <si>
    <t>-1211802144</t>
  </si>
  <si>
    <t>-455311095</t>
  </si>
  <si>
    <t>frézování viz Stoka E4 a výtlak V10</t>
  </si>
  <si>
    <t>122*3,5</t>
  </si>
  <si>
    <t>"plocha dosypů" -184,535</t>
  </si>
  <si>
    <t>1471684722</t>
  </si>
  <si>
    <t>594340375</t>
  </si>
  <si>
    <t>-1894515405</t>
  </si>
  <si>
    <t>-891217869</t>
  </si>
  <si>
    <t>1843065077</t>
  </si>
  <si>
    <t>1601571691</t>
  </si>
  <si>
    <t>1781453206</t>
  </si>
  <si>
    <t>566286881</t>
  </si>
  <si>
    <t>122*2</t>
  </si>
  <si>
    <t>"napojení na stávající komunikaci</t>
  </si>
  <si>
    <t>1846042915</t>
  </si>
  <si>
    <t>244*1,05 'Přepočtené koeficientem množství</t>
  </si>
  <si>
    <t>59217032</t>
  </si>
  <si>
    <t>obrubník betonový silniční 1000x150x150mm</t>
  </si>
  <si>
    <t>-1261226031</t>
  </si>
  <si>
    <t>6*1,05 'Přepočtené koeficientem množství</t>
  </si>
  <si>
    <t>522434388</t>
  </si>
  <si>
    <t>"kamenivo" 107,03+140,63</t>
  </si>
  <si>
    <t>"asfalt" 23,762</t>
  </si>
  <si>
    <t>1438785487</t>
  </si>
  <si>
    <t>271,422*14 'Přepočtené koeficientem množství</t>
  </si>
  <si>
    <t>-604818317</t>
  </si>
  <si>
    <t>-615094992</t>
  </si>
  <si>
    <t>3259927</t>
  </si>
  <si>
    <t>-607320679</t>
  </si>
  <si>
    <t>0003 - DSO 08.3 Čerpací stanice ČS10 - přípojka NN</t>
  </si>
  <si>
    <t>010 - SO 10 Čerpací stanice ČS12</t>
  </si>
  <si>
    <t>0001 - DSO 10.1 Čerpací stanice ČS12 - stavební část</t>
  </si>
  <si>
    <t>2087599816</t>
  </si>
  <si>
    <t xml:space="preserve">Poznámka k položce:_x000d_
viz TZ př. č. D.1.1.10.1, situace  a v.č. D.1.1.10(03).1.1_x000d_
</t>
  </si>
  <si>
    <t>1121409844</t>
  </si>
  <si>
    <t>-1077001187</t>
  </si>
  <si>
    <t>-1459305532</t>
  </si>
  <si>
    <t xml:space="preserve">Poznámka k položce:_x000d_
viz TZ př. č. D.1.1.10.1, situace  a v.č. D.1.1.10(03).1.1_x000d_
50% hor.tř. II a 50% hor.tř.III</t>
  </si>
  <si>
    <t>3,14*2,7*2,7*3,99</t>
  </si>
  <si>
    <t>91,333*0,5</t>
  </si>
  <si>
    <t>-432728707</t>
  </si>
  <si>
    <t>700521005</t>
  </si>
  <si>
    <t>45,667+45,667</t>
  </si>
  <si>
    <t>586131096</t>
  </si>
  <si>
    <t>91,334*5 'Přepočtené koeficientem množství</t>
  </si>
  <si>
    <t>2064289934</t>
  </si>
  <si>
    <t xml:space="preserve">Poznámka k položce:_x000d_
viz TZ př. č. D.1.1.10.1, situace  a v.č. D.1.1.10(03).1.1</t>
  </si>
  <si>
    <t>-1121268998</t>
  </si>
  <si>
    <t>91,334*1,8 'Přepočtené koeficientem množství</t>
  </si>
  <si>
    <t>-747369462</t>
  </si>
  <si>
    <t>3,14*2,7*2,7*(3,99-0,45)</t>
  </si>
  <si>
    <t>"OP čerpací stanice" -3,14*1,08*1,08*(3,64-0,45)</t>
  </si>
  <si>
    <t>269091563</t>
  </si>
  <si>
    <t>66,564*2 'Přepočtené koeficientem množství</t>
  </si>
  <si>
    <t>2079353021</t>
  </si>
  <si>
    <t>133,128</t>
  </si>
  <si>
    <t>-520686206</t>
  </si>
  <si>
    <t>2035369700</t>
  </si>
  <si>
    <t>-973538003</t>
  </si>
  <si>
    <t>1293124081</t>
  </si>
  <si>
    <t>-300092768</t>
  </si>
  <si>
    <t>1847964076</t>
  </si>
  <si>
    <t>1844302752</t>
  </si>
  <si>
    <t>696844809</t>
  </si>
  <si>
    <t>Podklad ze štěrkodrtě ŠD tl 200 mm frakce 0-32mm</t>
  </si>
  <si>
    <t>782806210</t>
  </si>
  <si>
    <t>Dodávka + montáž čerpací stanice PEHD průměr 2160mm, výška 3640mm, vč. poklopu, vč. strojního vystrojení (kompletní dodávka)</t>
  </si>
  <si>
    <t>779004945</t>
  </si>
  <si>
    <t>"ČS12" 1</t>
  </si>
  <si>
    <t>1751488948</t>
  </si>
  <si>
    <t>-968896831</t>
  </si>
  <si>
    <t>138,745-127,742</t>
  </si>
  <si>
    <t>0002 - DSO 10.2 Čerpací stanice ČS12 - zpevněná plocha</t>
  </si>
  <si>
    <t>123746165</t>
  </si>
  <si>
    <t xml:space="preserve">Poznámka k položce:_x000d_
viz TZ př. č. D.1.1.10.1, situace  a v.č. D.1.1.10.2 v.č. D.1.1.10.2.1</t>
  </si>
  <si>
    <t>200*0,45</t>
  </si>
  <si>
    <t>-1979645130</t>
  </si>
  <si>
    <t>-1014766256</t>
  </si>
  <si>
    <t>90*5 'Přepočtené koeficientem množství</t>
  </si>
  <si>
    <t>202737954</t>
  </si>
  <si>
    <t>200</t>
  </si>
  <si>
    <t>1832816481</t>
  </si>
  <si>
    <t>90*1,8 'Přepočtené koeficientem množství</t>
  </si>
  <si>
    <t>1605208242</t>
  </si>
  <si>
    <t>2002498115</t>
  </si>
  <si>
    <t>778484227</t>
  </si>
  <si>
    <t>776304089</t>
  </si>
  <si>
    <t>-1893531227</t>
  </si>
  <si>
    <t>1335900846</t>
  </si>
  <si>
    <t>-1982757024</t>
  </si>
  <si>
    <t>-1280262709</t>
  </si>
  <si>
    <t>1911540122</t>
  </si>
  <si>
    <t>41*1,05 'Přepočtené koeficientem množství</t>
  </si>
  <si>
    <t>916132112</t>
  </si>
  <si>
    <t>Osazení obruby z betonové přídlažby bez boční opěry do lože z betonu prostého</t>
  </si>
  <si>
    <t>2087026457</t>
  </si>
  <si>
    <t>Osazení silniční obruby z betonové přídlažby (krajníků) s ložem tl. přes 50 do 100 mm, s vyplněním a zatřením spár cementovou maltou šířky do 250 mm bez boční opěry, do lože z betonu prostého</t>
  </si>
  <si>
    <t>59245018</t>
  </si>
  <si>
    <t>dlažba 200/100/250 přírodní</t>
  </si>
  <si>
    <t>-138749291</t>
  </si>
  <si>
    <t>dlažba tvar obdélník betonová 200x100x60mm přírodní</t>
  </si>
  <si>
    <t>40*0,2</t>
  </si>
  <si>
    <t>-1800502269</t>
  </si>
  <si>
    <t>664727900</t>
  </si>
  <si>
    <t>0003 - DSO 10.3 Čerpací stanice ČS12 - přípojka NN</t>
  </si>
  <si>
    <t>011 - SO 11 Výtlačná kanalizace</t>
  </si>
  <si>
    <t>0002 - DSO 11.2 Výtlak V3</t>
  </si>
  <si>
    <t>113107224,2</t>
  </si>
  <si>
    <t>Odstranění podkladu z kameniva drceného tl 400 mm strojně pl přes 200 m2 - před finálním zapravení</t>
  </si>
  <si>
    <t>-1363945471</t>
  </si>
  <si>
    <t xml:space="preserve">Poznámka k položce:_x000d_
viz TZ př. č. D.1.1.11.1, situace C3  a v.č. D.1.1.11.2 až 3, v.č. D.1.1.11.5.1 až 3 </t>
  </si>
  <si>
    <t>(552,5-7,5-5,5)*0,9</t>
  </si>
  <si>
    <t>Odstranění podkladu z kameniva drceného tl 400 mm strojně pl přes 200 m2 - po provedení dosypu na stoce</t>
  </si>
  <si>
    <t>-1455080567</t>
  </si>
  <si>
    <t>"v souběhu s gravitačním potrubím" (552,5-5,5-7,5)*(0,9-0,5)</t>
  </si>
  <si>
    <t>269,75</t>
  </si>
  <si>
    <t>43,56</t>
  </si>
  <si>
    <t>1254184122</t>
  </si>
  <si>
    <t>"v souběhu s gravitačním potrubím" (552,5-5,5-7,5)*0,5</t>
  </si>
  <si>
    <t xml:space="preserve">v souběhu s gravitačním potrubím, frézování  viz stoka B3 DSO 01.2c</t>
  </si>
  <si>
    <t>-1796732392</t>
  </si>
  <si>
    <t xml:space="preserve">Poznámka k položce:_x000d_
viz TZ př. č. D.1.1.11.1, situace C3  a v.č. D.1.1.11.2 až 3, v.č. D.1.1.11.2.1 až 3 </t>
  </si>
  <si>
    <t xml:space="preserve">"mimo souběh s gravitačním potrubím"  48,4*0,9</t>
  </si>
  <si>
    <t>-7576618</t>
  </si>
  <si>
    <t xml:space="preserve">"mimo souběh s gravitačním potrubím"  48,4*3,5</t>
  </si>
  <si>
    <t>60*8</t>
  </si>
  <si>
    <t>2111309454</t>
  </si>
  <si>
    <t>0,9*16</t>
  </si>
  <si>
    <t>-1201618879</t>
  </si>
  <si>
    <t>0,9*4</t>
  </si>
  <si>
    <t xml:space="preserve">Poznámka k položce:_x000d_
viz TZ př. č. D.1.1.11.1, situace C3  a v.č. D.1.1.11.2 až 3, v.č. D.1.1.11.2.1 až 3 _x000d_
50% hor.tř. II a 50% hor.tř.III</t>
  </si>
  <si>
    <t>"v souběhu s gravitačním potrubím" (552,5-5,5-7,5)*0,9*(2,2-0,45)</t>
  </si>
  <si>
    <t>"mimo souběh s gravitačním potrubím" 48,4*0,9*(2,2-0,45)</t>
  </si>
  <si>
    <t>budoucí silniční panely tl.450mm, odberáno v rámci přípravných prací odkopávky viz DSO 01.2c Stoka B3 jako odkopávky</t>
  </si>
  <si>
    <t>(7,5+5,5)*0,9*(2,2-0,45)</t>
  </si>
  <si>
    <t>946,418*0,5</t>
  </si>
  <si>
    <t>(473,209+473,209)*0,2</t>
  </si>
  <si>
    <t>600,9*2,2*2</t>
  </si>
  <si>
    <t>473,209+473,209</t>
  </si>
  <si>
    <t>946,418*5 'Přepočtené koeficientem množství</t>
  </si>
  <si>
    <t>600,9*0,9</t>
  </si>
  <si>
    <t>946,418*1,8 'Přepočtené koeficientem množství</t>
  </si>
  <si>
    <t>-221,732</t>
  </si>
  <si>
    <t>-54,081</t>
  </si>
  <si>
    <t>podkladní bloky</t>
  </si>
  <si>
    <t>-0,38</t>
  </si>
  <si>
    <t>dosyp v obecní komunikaci 50mm pod uroveň frézování</t>
  </si>
  <si>
    <t>269,75*0,9*(0,45-0,05)</t>
  </si>
  <si>
    <t>45,56*(0,6-0,1)</t>
  </si>
  <si>
    <t>929844388</t>
  </si>
  <si>
    <t>600,9*0,9*0,41</t>
  </si>
  <si>
    <t>221,732*2 'Přepočtené koeficientem množství</t>
  </si>
  <si>
    <t>1580,23+443,464</t>
  </si>
  <si>
    <t>600,9</t>
  </si>
  <si>
    <t>600,9*0,9*0,1</t>
  </si>
  <si>
    <t>452313131</t>
  </si>
  <si>
    <t>Podkladní bloky z betonu prostého tř. C 12/15 otevřený výkop</t>
  </si>
  <si>
    <t>2060412834</t>
  </si>
  <si>
    <t>Podkladní a zajišťovací konstrukce z betonu prostého v otevřeném výkopu bloky pro potrubí z betonu tř. C 12/15</t>
  </si>
  <si>
    <t>0,38</t>
  </si>
  <si>
    <t>1525290454</t>
  </si>
  <si>
    <t>334179010</t>
  </si>
  <si>
    <t>652219945</t>
  </si>
  <si>
    <t>1442187439</t>
  </si>
  <si>
    <t>45,56</t>
  </si>
  <si>
    <t>1202434102</t>
  </si>
  <si>
    <t>-178844885</t>
  </si>
  <si>
    <t>955497455</t>
  </si>
  <si>
    <t>-910359029</t>
  </si>
  <si>
    <t>169,4</t>
  </si>
  <si>
    <t>-984121023</t>
  </si>
  <si>
    <t>-2102508224</t>
  </si>
  <si>
    <t>-198519569</t>
  </si>
  <si>
    <t>1230584042</t>
  </si>
  <si>
    <t>871264201</t>
  </si>
  <si>
    <t>Montáž kanalizačního potrubí z PE SDR11 otevřený výkop sklon do 20 % svařovaných na tupo D 110x10 mm</t>
  </si>
  <si>
    <t>-1794238822</t>
  </si>
  <si>
    <t>Montáž kanalizačního potrubí z plastů z polyetylenu PE 100 svařovaných na tupo v otevřeném výkopu ve sklonu do 20 % SDR 11/PN16 D 110 x 10,0 mm</t>
  </si>
  <si>
    <t>28613687</t>
  </si>
  <si>
    <t>potrubí dvouvrstvé PE100 RC se signalizační vrstvou SDR11 110x10mm dl 12m</t>
  </si>
  <si>
    <t>1065788469</t>
  </si>
  <si>
    <t>600,9*1,05 'Přepočtené koeficientem množství</t>
  </si>
  <si>
    <t>877265201</t>
  </si>
  <si>
    <t>Montáž elektrospojek na kanalizačním potrubí z PE trub d 110</t>
  </si>
  <si>
    <t>-537788647</t>
  </si>
  <si>
    <t>Montáž tvarovek na kanalizačním plastovém potrubí z polyetylenu PE 100 elektrotvarovek SDR 11/PN16 spojek nebo oblouků d 110</t>
  </si>
  <si>
    <t>2+1+7+1</t>
  </si>
  <si>
    <t>28615975</t>
  </si>
  <si>
    <t>elektrospojka SDR11 PE 100 PN16 D 110mm</t>
  </si>
  <si>
    <t>-1228832349</t>
  </si>
  <si>
    <t>286,3-R</t>
  </si>
  <si>
    <t>oblouk 11° SDR11 PE 100 PN16 D 110mm</t>
  </si>
  <si>
    <t>1425057884</t>
  </si>
  <si>
    <t>286,5-R</t>
  </si>
  <si>
    <t>oblouk 45° SDR11 PE 100 PN16 D 110mm</t>
  </si>
  <si>
    <t>-2123765594</t>
  </si>
  <si>
    <t>28653136</t>
  </si>
  <si>
    <t>nákružek lemový PE 100 SDR11 110mm</t>
  </si>
  <si>
    <t>2055824746</t>
  </si>
  <si>
    <t>28654410</t>
  </si>
  <si>
    <t>příruba volná k lemovému nákružku z polypropylénu 110 PP-ocel</t>
  </si>
  <si>
    <t>1425814065</t>
  </si>
  <si>
    <t>příruba volná k lemovému nákružku z polypropylénu 110</t>
  </si>
  <si>
    <t>877265213</t>
  </si>
  <si>
    <t>Montáž elektro T-kusů na kanalizačním potrubí z PE trub d 110</t>
  </si>
  <si>
    <t>-62319891</t>
  </si>
  <si>
    <t>Montáž tvarovek na kanalizačním plastovém potrubí z polyetylenu PE 100 elektrotvarovek SDR 11/PN16 T-kusů d 110</t>
  </si>
  <si>
    <t>28614961</t>
  </si>
  <si>
    <t>elektrotvarovka T-kus rovnoramenný PE 100 PN16 D 110mm</t>
  </si>
  <si>
    <t>861368311</t>
  </si>
  <si>
    <t>892271111</t>
  </si>
  <si>
    <t>Tlaková zkouška potrubí DN 100 nebo 125</t>
  </si>
  <si>
    <t>106974453</t>
  </si>
  <si>
    <t>Tlakové zkoušky na potrubí DN 100 nebo 125</t>
  </si>
  <si>
    <t>899,1-R</t>
  </si>
  <si>
    <t>Zkouška funkčnosti signalizačního vodiče</t>
  </si>
  <si>
    <t>-1042402730</t>
  </si>
  <si>
    <t>899,95-R</t>
  </si>
  <si>
    <t>Náklady na napojení nového potrubí PE DN110 na prefa šachtu navrtávkou a utěsnění prostupu po osazení potrubí, vč. dodávky materiálu</t>
  </si>
  <si>
    <t>-1519020603</t>
  </si>
  <si>
    <t>"Š B2-1" 1</t>
  </si>
  <si>
    <t>899721111</t>
  </si>
  <si>
    <t>Signalizační vodič DN do 150 mm na potrubí Cu 4 mm2</t>
  </si>
  <si>
    <t>1160885615</t>
  </si>
  <si>
    <t>Signalizační vodič na potrubí DN do 150 mm</t>
  </si>
  <si>
    <t>631</t>
  </si>
  <si>
    <t>899722113</t>
  </si>
  <si>
    <t>Krytí potrubí z plastů výstražnou fólií z PVC 34cm</t>
  </si>
  <si>
    <t>758862658</t>
  </si>
  <si>
    <t>Krytí potrubí z plastů výstražnou fólií z PVC šířky 34 cm</t>
  </si>
  <si>
    <t>601</t>
  </si>
  <si>
    <t>-887873552</t>
  </si>
  <si>
    <t>48,4+3,5+3,5</t>
  </si>
  <si>
    <t>1749373716</t>
  </si>
  <si>
    <t>Poznámka k položce:_x000d_
viz TZ př. č. D.1.1.11.1</t>
  </si>
  <si>
    <t>"kamenivo" 281,619+125,164+181,72+32,67</t>
  </si>
  <si>
    <t>"asfalt" 26,436+9,583+38,962</t>
  </si>
  <si>
    <t>696,154*14 'Přepočtené koeficientem množství</t>
  </si>
  <si>
    <t>2151,154-2023,694</t>
  </si>
  <si>
    <t>0007 - DSO 11.7 Výtlak V10</t>
  </si>
  <si>
    <t xml:space="preserve">Poznámka k položce:_x000d_
viz TZ př. č. D.1.1.11.1, situace C3  a v.č. D.1.1.11.2 až 3, v.č. D.1.1.11.4.1 až 3 </t>
  </si>
  <si>
    <t>"v souběhu s gravitačním potrubím" 81*(0,9-0,5)</t>
  </si>
  <si>
    <t>"mimo souběh s gravitačním potrubím" 37,7*0,9</t>
  </si>
  <si>
    <t>"v souběhu s gravitačním potrubím" 81*0,5</t>
  </si>
  <si>
    <t>"mimo souběh s gravitačním potrubím" 37,7*3,5</t>
  </si>
  <si>
    <t>v souběhu s gravitačním potrubím viz stoka E4 DSO 01.4c</t>
  </si>
  <si>
    <t xml:space="preserve">Poznámka k položce:_x000d_
viz TZ př. č. D.1.1.11.1, situace C3  a v.č. D.1.1.11.2 až 3, v.č. D.1.1.11.7.1 až 3 </t>
  </si>
  <si>
    <t>-778498194</t>
  </si>
  <si>
    <t>0,9*1</t>
  </si>
  <si>
    <t xml:space="preserve">Poznámka k položce:_x000d_
viz TZ př. č. D.1.1.11.1, situace C3  a v.č. D.1.1.11.2 až 3, v.č. D.1.1.11.4.1 až 3 _x000d_
50% hor.tř. II a 50% hor.tř.III</t>
  </si>
  <si>
    <t>"mimo souběh s gravitačním potrubím" 37,7*0,9*(1,9-0,45)</t>
  </si>
  <si>
    <t>"v souběhu s gravitačním potrubím" 81*0,9*(1,9-0,45)</t>
  </si>
  <si>
    <t>154,904*0,5</t>
  </si>
  <si>
    <t>(77,452+77,452)*0,2</t>
  </si>
  <si>
    <t>118,7*1,9*2</t>
  </si>
  <si>
    <t>77,452+77,452</t>
  </si>
  <si>
    <t>154,904*5 'Přepočtené koeficientem množství</t>
  </si>
  <si>
    <t>118,7*0,9</t>
  </si>
  <si>
    <t>154,94*1,8 'Přepočtené koeficientem množství</t>
  </si>
  <si>
    <t>-43,8</t>
  </si>
  <si>
    <t>-10,683</t>
  </si>
  <si>
    <t>-0,6</t>
  </si>
  <si>
    <t>118,7*0,9*(0,45-0,05)</t>
  </si>
  <si>
    <t>142,553*2 'Přepočtené koeficientem množství</t>
  </si>
  <si>
    <t>118,7*0,9*0,41</t>
  </si>
  <si>
    <t>43,8*2 'Přepočtené koeficientem množství</t>
  </si>
  <si>
    <t>285,106+87,6</t>
  </si>
  <si>
    <t>118,7</t>
  </si>
  <si>
    <t>118,7*0,9*0,1</t>
  </si>
  <si>
    <t>0,6</t>
  </si>
  <si>
    <t>118,7*1,05 'Přepočtené koeficientem množství</t>
  </si>
  <si>
    <t>3+1+11+3</t>
  </si>
  <si>
    <t>oblouk 22° SDR11 PE 100 PN16 D 110mm</t>
  </si>
  <si>
    <t>-538362243</t>
  </si>
  <si>
    <t>286,2-R</t>
  </si>
  <si>
    <t>oblouk 60° SDR11 PE 100 PN16 D 110mm</t>
  </si>
  <si>
    <t>1140782028</t>
  </si>
  <si>
    <t>891262122</t>
  </si>
  <si>
    <t>Montáž kanalizačních šoupátek otevřený výkop DN 100</t>
  </si>
  <si>
    <t>696511233</t>
  </si>
  <si>
    <t>Montáž kanalizačních armatur na potrubí šoupátek v otevřeném výkopu nebo v šachtách s osazením zemní soupravy (bez poklopů) DN 100</t>
  </si>
  <si>
    <t>42221454</t>
  </si>
  <si>
    <t>Měkkotěsnící přírubové šoupátko pro odpadní vodu, krátká stavební délka</t>
  </si>
  <si>
    <t>746292102</t>
  </si>
  <si>
    <t>42291080</t>
  </si>
  <si>
    <t>souprava zemní pro šoupátka DN 100-150m Rd 2,0m</t>
  </si>
  <si>
    <t>-1200288446</t>
  </si>
  <si>
    <t>899401112</t>
  </si>
  <si>
    <t>Osazení poklopů litinových šoupátkových, vč. podkladní desky</t>
  </si>
  <si>
    <t>1073276845</t>
  </si>
  <si>
    <t>Osazení poklopů litinových šoupátkových</t>
  </si>
  <si>
    <t>42291352</t>
  </si>
  <si>
    <t>poklop litinový šoupátkový pro zemní soupravy osazení do terénu a do vozovky</t>
  </si>
  <si>
    <t>922520817</t>
  </si>
  <si>
    <t>422,1-R</t>
  </si>
  <si>
    <t>deska univerzální podkladová</t>
  </si>
  <si>
    <t>-1037478589</t>
  </si>
  <si>
    <t>125</t>
  </si>
  <si>
    <t>120</t>
  </si>
  <si>
    <t>"kamenivo" 18,792+43,169</t>
  </si>
  <si>
    <t>"asfalt" 7,294+15,175</t>
  </si>
  <si>
    <t>84,43*14 'Přepočtené koeficientem množství</t>
  </si>
  <si>
    <t>397,911-372,706</t>
  </si>
  <si>
    <t>0009 - DSO 11.9 Výtlak V12</t>
  </si>
  <si>
    <t xml:space="preserve">Poznámka k položce:_x000d_
viz TZ př. č. D.1.1.11.1, situace C3  a v.č. D.1.1.11.2 až 3, v.č. D.1.1.11.8.1 až 3 </t>
  </si>
  <si>
    <t>622,7*0,9</t>
  </si>
  <si>
    <t xml:space="preserve">Poznámka k položce:_x000d_
viz TZ př. č. D.1.1.11.1, situace C3  a v.č. D.1.1.11.2 až 3, v.č. D.1.1.11.9.1 až 3 </t>
  </si>
  <si>
    <t>"v souběhu s gravitačním potrubím" 601,2*(0,9-0,5)</t>
  </si>
  <si>
    <t>"mimo souběh s gravitačním potrubím" 21,5*0,9</t>
  </si>
  <si>
    <t>"v souběhu s gravitačním potrubím" 601,2*0,5</t>
  </si>
  <si>
    <t>"mimo souběh s gravitačním potrubím" 21,5*3</t>
  </si>
  <si>
    <t>v souběhu s gravitačním potrubím viz stoka E DSO 01.4a</t>
  </si>
  <si>
    <t>120*8</t>
  </si>
  <si>
    <t>0,9*11</t>
  </si>
  <si>
    <t>0,9*7</t>
  </si>
  <si>
    <t xml:space="preserve">Poznámka k položce:_x000d_
viz TZ př. č. D.1.1.11.1, situace C3  a v.č. D.1.1.11.2 až 3, v.č. D.1.1.11.9.1 až 3 _x000d_
50% hor.tř. II a 50% hor.tř.III</t>
  </si>
  <si>
    <t>"mimo souběh s gravitačním potrubím" 21,5*0,9*(2-0,45)</t>
  </si>
  <si>
    <t>"v souběhu s gravitačním potrubím" 601,2*0,9*(2-0,45)</t>
  </si>
  <si>
    <t>868,667*0,5</t>
  </si>
  <si>
    <t>(434,334+434,334)*0,2</t>
  </si>
  <si>
    <t>622,7*2*2</t>
  </si>
  <si>
    <t>434,334+434,334</t>
  </si>
  <si>
    <t>868,668*5 'Přepočtené koeficientem množství</t>
  </si>
  <si>
    <t>662,7*0,9</t>
  </si>
  <si>
    <t>868,668*1,8 'Přepočtené koeficientem množství</t>
  </si>
  <si>
    <t>-244,536</t>
  </si>
  <si>
    <t>-59,643</t>
  </si>
  <si>
    <t>622,7*0,9*(0,45-0,05)</t>
  </si>
  <si>
    <t>787,661*2 'Přepočtené koeficientem množství</t>
  </si>
  <si>
    <t>662,7*0,9*0,41</t>
  </si>
  <si>
    <t>244,536*2 'Přepočtené koeficientem množství</t>
  </si>
  <si>
    <t>1575,322+489,072</t>
  </si>
  <si>
    <t>662,7</t>
  </si>
  <si>
    <t>662,7*0,9*0,1</t>
  </si>
  <si>
    <t>-328695130</t>
  </si>
  <si>
    <t>-1921787964</t>
  </si>
  <si>
    <t>-463114797</t>
  </si>
  <si>
    <t>791094912</t>
  </si>
  <si>
    <t>319,95</t>
  </si>
  <si>
    <t>594126806</t>
  </si>
  <si>
    <t>493983438</t>
  </si>
  <si>
    <t>64,5</t>
  </si>
  <si>
    <t>622,7</t>
  </si>
  <si>
    <t>622,7*1,05 'Přepočtené koeficientem množství</t>
  </si>
  <si>
    <t>586280695</t>
  </si>
  <si>
    <t>1+1+2+9+1</t>
  </si>
  <si>
    <t>877831129</t>
  </si>
  <si>
    <t>1848319064</t>
  </si>
  <si>
    <t>1161470860</t>
  </si>
  <si>
    <t>320434722</t>
  </si>
  <si>
    <t>286,4-R</t>
  </si>
  <si>
    <t>oblouk 30° SDR11 PE 100 PN16 D 110mm</t>
  </si>
  <si>
    <t>-1998055796</t>
  </si>
  <si>
    <t>-1991591724</t>
  </si>
  <si>
    <t>-368202194</t>
  </si>
  <si>
    <t>-1070189059</t>
  </si>
  <si>
    <t>-388735524</t>
  </si>
  <si>
    <t>1458031879</t>
  </si>
  <si>
    <t>-911323620</t>
  </si>
  <si>
    <t>-924683934</t>
  </si>
  <si>
    <t>508011049</t>
  </si>
  <si>
    <t>"Š D44" 1</t>
  </si>
  <si>
    <t>493519848</t>
  </si>
  <si>
    <t>2077351572</t>
  </si>
  <si>
    <t>1693105771</t>
  </si>
  <si>
    <t>654</t>
  </si>
  <si>
    <t>623</t>
  </si>
  <si>
    <t>"kamenivo" 325,049+139,478+185,571</t>
  </si>
  <si>
    <t>"asfalt" 31,555+7,418</t>
  </si>
  <si>
    <t>689,071*14 'Přepočtené koeficientem množství</t>
  </si>
  <si>
    <t>2204,7-2064,394</t>
  </si>
  <si>
    <t>013 - PS Strojně-technologická část</t>
  </si>
  <si>
    <t xml:space="preserve">0001 - PS Strojně-technologická část Strojně-technologická část - součástí dílčích stavebních objektů </t>
  </si>
  <si>
    <t xml:space="preserve">    22-M - Montáže technologických zařízení </t>
  </si>
  <si>
    <t>22-M</t>
  </si>
  <si>
    <t xml:space="preserve">Montáže technologických zařízení </t>
  </si>
  <si>
    <t>M22,1-R</t>
  </si>
  <si>
    <t>Strojně-technologická část - je součástí dílčích stavebních objektů DSO 03.1, DSO 08.1, DSO 10.1 - jednotková cena se nevyplňuje</t>
  </si>
  <si>
    <t>-711712260</t>
  </si>
  <si>
    <t>015 - PS 02 Čerpací stanice ČS3</t>
  </si>
  <si>
    <t>0001 - PS 02.1 ČS3 - elektro, SŘTP, MaR</t>
  </si>
  <si>
    <t xml:space="preserve">    D1 - Rozváděč RMS-DR1 - silnoproudá část - Dodávka + montáž</t>
  </si>
  <si>
    <t xml:space="preserve">    D3 - Rozváděč RMS-DR1 - telemetrická část - Dodávka + montáž</t>
  </si>
  <si>
    <t xml:space="preserve">      D4 - Přenosová část - Dodávka + montáž</t>
  </si>
  <si>
    <t xml:space="preserve">      D6 - Telemetrická část - Dodávka + montáž</t>
  </si>
  <si>
    <t xml:space="preserve">    D9 - Montážní materiál - Dodávka + montáž</t>
  </si>
  <si>
    <t xml:space="preserve">    D11 - Měření a regulace - Dodávka + montáž</t>
  </si>
  <si>
    <t xml:space="preserve">    D13 - Služby</t>
  </si>
  <si>
    <t xml:space="preserve">    OST - Ostatní</t>
  </si>
  <si>
    <t>Rozváděč RMS-DR1 - silnoproudá část - Dodávka + montáž</t>
  </si>
  <si>
    <t>Pol29</t>
  </si>
  <si>
    <t>Celoplastový rozváděč dvoukřídlý, uzamykatelný 1115x1065x322 + pilíř 1115x950x310 + mont. deska</t>
  </si>
  <si>
    <t>Pol30</t>
  </si>
  <si>
    <t>HRN-55N U relé analog. 3x400V/230V,kontrola sledu a výpadku fází a "N" vodiče</t>
  </si>
  <si>
    <t>Pol31</t>
  </si>
  <si>
    <t>SPMP/4P40 Přepínač sítí I-0-II,In=40A,Un=415V</t>
  </si>
  <si>
    <t>Pol32</t>
  </si>
  <si>
    <t>HLSA 12,5-275/3+1 S L/N 25 kA (8/20), 12,5 kA (10/350), N/PE 50 kA (10/350) + kontakt DS</t>
  </si>
  <si>
    <t>kd</t>
  </si>
  <si>
    <t>Pol33</t>
  </si>
  <si>
    <t>LTN-6B-1 Jistič</t>
  </si>
  <si>
    <t>Ks</t>
  </si>
  <si>
    <t>Pol34</t>
  </si>
  <si>
    <t>LTN-10B-1 Jistič</t>
  </si>
  <si>
    <t>Pol35</t>
  </si>
  <si>
    <t>LTN-10B-3 Jistič</t>
  </si>
  <si>
    <t>Pol36</t>
  </si>
  <si>
    <t>LTN-16B-3 Jistič</t>
  </si>
  <si>
    <t>Pol37</t>
  </si>
  <si>
    <t>LTN-32B-3 Jistič</t>
  </si>
  <si>
    <t>Pol38</t>
  </si>
  <si>
    <t>PS-LT-1100 Pomocný spínač</t>
  </si>
  <si>
    <t>Pol39</t>
  </si>
  <si>
    <t>SV-LT-X400 Napěťová spoušť</t>
  </si>
  <si>
    <t>Pol40</t>
  </si>
  <si>
    <t>OFI-25-4-030AC Proudový chránič</t>
  </si>
  <si>
    <t>Pol41</t>
  </si>
  <si>
    <t>NIV 101/A vyhodnocovací relé - dodávka strojní části - pouze montáž</t>
  </si>
  <si>
    <t>Pol42</t>
  </si>
  <si>
    <t>NIV 105/S vyhodnocovací relé - dodávka strojní části - pouze montáž</t>
  </si>
  <si>
    <t>Pol120</t>
  </si>
  <si>
    <t>DS7-342SX012N0-N Softstartér, integr. bypass, bez reverzace, ovl. 110/230 V AC; 5,5 kW</t>
  </si>
  <si>
    <t>Pol121</t>
  </si>
  <si>
    <t>GZ1-E14 Motorový jistič 6...10A</t>
  </si>
  <si>
    <t>Pol45</t>
  </si>
  <si>
    <t>GZ1AN11 Pomocné kontakty k mot.jističům GZ1M 1Z+1V</t>
  </si>
  <si>
    <t>Pol46</t>
  </si>
  <si>
    <t>LC1D09P7 Stykač 9A 3P 1Z+1V 230V st</t>
  </si>
  <si>
    <t>Pol47</t>
  </si>
  <si>
    <t>LA3K1813-- Stykač kompenzační K3-18K10, 230VAC, 12, 5kVAr</t>
  </si>
  <si>
    <t>Pol122</t>
  </si>
  <si>
    <t>CSADG 1-0.4/6,25, 6,25kVar, 9A</t>
  </si>
  <si>
    <t>Pol49</t>
  </si>
  <si>
    <t>XT484T30-- Relé XT 2P/8A, 230VAC+LED, 5mm</t>
  </si>
  <si>
    <t>Pol50</t>
  </si>
  <si>
    <t>XT484LC4-- Relé XT 2P/8A, 24VDC+LED, 5mm</t>
  </si>
  <si>
    <t>Pol51</t>
  </si>
  <si>
    <t>YRT78626-- Patice RT, šroub.vývody, 5mm</t>
  </si>
  <si>
    <t>Pol52</t>
  </si>
  <si>
    <t>YRT16040-- Štítek pro RT</t>
  </si>
  <si>
    <t>Pol53</t>
  </si>
  <si>
    <t>XB5-AA42 Ovládač stiskací lícující, 1 V - rudý</t>
  </si>
  <si>
    <t>Pol54</t>
  </si>
  <si>
    <t>XB5AD33 Ovládač otočný - 3 pev. polohy, 2 Z - černý</t>
  </si>
  <si>
    <t>Pol55</t>
  </si>
  <si>
    <t>XB5AVM1 Signálka s LED, 230.....240V, bílá</t>
  </si>
  <si>
    <t>Pol56</t>
  </si>
  <si>
    <t>XB5AVM3 Signálka s LED, 230.....240V, zelená</t>
  </si>
  <si>
    <t>Pol57</t>
  </si>
  <si>
    <t>XB5AVM5 Signálka s LED, 230.....240V, žlutá</t>
  </si>
  <si>
    <t>Pol58</t>
  </si>
  <si>
    <t>ZBE101 Pomocné kontakty</t>
  </si>
  <si>
    <t>Pol59</t>
  </si>
  <si>
    <t>BZ326413-P Počítadlo provozních hodin 220VAC,na panel</t>
  </si>
  <si>
    <t>Pol60</t>
  </si>
  <si>
    <t>IUK08565-- Termostat FLZ520/1R</t>
  </si>
  <si>
    <t>Pol61</t>
  </si>
  <si>
    <t>IUK08342-- Topení FLH045, 45W, 110-250VAC</t>
  </si>
  <si>
    <t>Pol62</t>
  </si>
  <si>
    <t>LED pásek 2W</t>
  </si>
  <si>
    <t>Pol63</t>
  </si>
  <si>
    <t>RSA 2,5A Řadová svornice</t>
  </si>
  <si>
    <t>Pol64</t>
  </si>
  <si>
    <t>RSA 6 A Řadová svornice</t>
  </si>
  <si>
    <t>Pol65</t>
  </si>
  <si>
    <t>RSA PE 2,5 A Řadová svornice</t>
  </si>
  <si>
    <t>Pol66</t>
  </si>
  <si>
    <t>RSA PE 6 A Řadová svornice</t>
  </si>
  <si>
    <t>Pol67</t>
  </si>
  <si>
    <t>RSP4 Řadová svornice pojistková</t>
  </si>
  <si>
    <t>Pol68</t>
  </si>
  <si>
    <t>IZG 3253 Nástěnná zásuvka IP 67</t>
  </si>
  <si>
    <t>Pol69</t>
  </si>
  <si>
    <t>IZVZ 1653 Nástěnná zásuvka s VZ16 IP44</t>
  </si>
  <si>
    <t>Pol70</t>
  </si>
  <si>
    <t>H07V-K 1.5 mm2</t>
  </si>
  <si>
    <t>Pol71</t>
  </si>
  <si>
    <t>H07V-K 2.5 mm2</t>
  </si>
  <si>
    <t>Pol72</t>
  </si>
  <si>
    <t xml:space="preserve">H07V-K 4   mm2</t>
  </si>
  <si>
    <t>Pol73</t>
  </si>
  <si>
    <t xml:space="preserve">H07V-K 6   mm2</t>
  </si>
  <si>
    <t>Pol74</t>
  </si>
  <si>
    <t xml:space="preserve">H07V-K 10  mm2</t>
  </si>
  <si>
    <t>Pol75</t>
  </si>
  <si>
    <t>kabelový žlab děrovaný</t>
  </si>
  <si>
    <t>Pol76</t>
  </si>
  <si>
    <t xml:space="preserve">106/11    Vývodka kabelová kuželová Pg 11, šedá</t>
  </si>
  <si>
    <t>Pol77</t>
  </si>
  <si>
    <t xml:space="preserve">106/13,5  Vývodka kabelová kuželová Pg 13,5, šedá</t>
  </si>
  <si>
    <t>Pol78</t>
  </si>
  <si>
    <t xml:space="preserve">106/29    Vývodka kabelová kuželová Pg 29, šedá</t>
  </si>
  <si>
    <t>Pol79</t>
  </si>
  <si>
    <t>Ukončení vodičů v rozváděči nebo na přístroji do 10 mm2</t>
  </si>
  <si>
    <t>Pol80</t>
  </si>
  <si>
    <t>Drobný montážní a popisový materiál</t>
  </si>
  <si>
    <t>Rozváděč RMS-DR1 - telemetrická část - Dodávka + montáž</t>
  </si>
  <si>
    <t>D4</t>
  </si>
  <si>
    <t>Přenosová část - Dodávka + montáž</t>
  </si>
  <si>
    <t>Pol81</t>
  </si>
  <si>
    <t xml:space="preserve">Externí  Anténa LTE</t>
  </si>
  <si>
    <t>2024670146</t>
  </si>
  <si>
    <t>Pol82</t>
  </si>
  <si>
    <t>Kabel + konektory</t>
  </si>
  <si>
    <t>1603701959</t>
  </si>
  <si>
    <t>Pol83</t>
  </si>
  <si>
    <t>1457447065</t>
  </si>
  <si>
    <t>Pol84</t>
  </si>
  <si>
    <t>Datový kabel</t>
  </si>
  <si>
    <t>2059049587</t>
  </si>
  <si>
    <t>Pol85</t>
  </si>
  <si>
    <t>Rozšíření záručního servisu na 36 měsíců</t>
  </si>
  <si>
    <t>-1239812008</t>
  </si>
  <si>
    <t>D6</t>
  </si>
  <si>
    <t>Telemetrická část - Dodávka + montáž</t>
  </si>
  <si>
    <t>Pol86</t>
  </si>
  <si>
    <t xml:space="preserve">Telemetrická stanice Tecomat FOXTROT v konfiguraci 6x AI/BI, 6xBO, 2x AO, 12x BI,  ETH100/10,  2-4x SCH, 1xCIB, 1x TCL2  LTE modul</t>
  </si>
  <si>
    <t>-403976984</t>
  </si>
  <si>
    <t>Pol87</t>
  </si>
  <si>
    <t>USID60---- UPS 600VA/360W; IEC;230V; 1f; VFD; 7'; USB+SW</t>
  </si>
  <si>
    <t>372788836</t>
  </si>
  <si>
    <t>Pol88</t>
  </si>
  <si>
    <t>HSAF10 přepěťová ochrana 3.st. s VF filtrem</t>
  </si>
  <si>
    <t>-1597883878</t>
  </si>
  <si>
    <t>Pol89</t>
  </si>
  <si>
    <t>PS2-60/27 zdroj 24V/12V DC</t>
  </si>
  <si>
    <t>-1520746069</t>
  </si>
  <si>
    <t>Pol90</t>
  </si>
  <si>
    <t>947573378</t>
  </si>
  <si>
    <t>Pol91</t>
  </si>
  <si>
    <t>-2070373658</t>
  </si>
  <si>
    <t>Pol92</t>
  </si>
  <si>
    <t>ZSE-03 Soklová zásuvka</t>
  </si>
  <si>
    <t>-1686719519</t>
  </si>
  <si>
    <t>-314886809</t>
  </si>
  <si>
    <t>80309847</t>
  </si>
  <si>
    <t>-407023058</t>
  </si>
  <si>
    <t>798979703</t>
  </si>
  <si>
    <t>-2085046122</t>
  </si>
  <si>
    <t>317843785</t>
  </si>
  <si>
    <t>-2125243077</t>
  </si>
  <si>
    <t>Pol93</t>
  </si>
  <si>
    <t>1887520707</t>
  </si>
  <si>
    <t>D9</t>
  </si>
  <si>
    <t>Montážní materiál - Dodávka + montáž</t>
  </si>
  <si>
    <t>Pol96</t>
  </si>
  <si>
    <t>CYKY-J 3x1.5 mm2 , pevně</t>
  </si>
  <si>
    <t>Pol97</t>
  </si>
  <si>
    <t>JYTY-O 2x1 mm , pevně</t>
  </si>
  <si>
    <t>152</t>
  </si>
  <si>
    <t>Pol98</t>
  </si>
  <si>
    <t>EPS 2 EKVIPOTENCIÁLNÍ SVORKOVNICE</t>
  </si>
  <si>
    <t>154</t>
  </si>
  <si>
    <t>Pol99</t>
  </si>
  <si>
    <t>KF 9251 200x160x98 mm včetně svorek</t>
  </si>
  <si>
    <t>156</t>
  </si>
  <si>
    <t>Pol100</t>
  </si>
  <si>
    <t>KF 8020 88x88x53 mm včetně svorek</t>
  </si>
  <si>
    <t>158</t>
  </si>
  <si>
    <t>Pol101</t>
  </si>
  <si>
    <t xml:space="preserve">ZS  zemnicí svorka</t>
  </si>
  <si>
    <t>160</t>
  </si>
  <si>
    <t>Pol102</t>
  </si>
  <si>
    <t>CY 16 , pevně</t>
  </si>
  <si>
    <t>162</t>
  </si>
  <si>
    <t>Pol103</t>
  </si>
  <si>
    <t>CY 6 , pevně</t>
  </si>
  <si>
    <t>164</t>
  </si>
  <si>
    <t>Pol104</t>
  </si>
  <si>
    <t>Cu pás.ZS16 Pásek uzemňovací Cu, 10m</t>
  </si>
  <si>
    <t>166</t>
  </si>
  <si>
    <t>Pol105</t>
  </si>
  <si>
    <t>168</t>
  </si>
  <si>
    <t>D11</t>
  </si>
  <si>
    <t>Měření a regulace - Dodávka + montáž</t>
  </si>
  <si>
    <t>Pol106</t>
  </si>
  <si>
    <t xml:space="preserve">Tlakové čidlo  0-2,5m, 4-20mA.  Dodávka fy WILO - naceněno pouze připojení do SŘTP</t>
  </si>
  <si>
    <t>170</t>
  </si>
  <si>
    <t>Pol107</t>
  </si>
  <si>
    <t>Mag. kontakt - rozváděč</t>
  </si>
  <si>
    <t>172</t>
  </si>
  <si>
    <t>Pol108</t>
  </si>
  <si>
    <t>Mechanický koncový spínač - poklop</t>
  </si>
  <si>
    <t>174</t>
  </si>
  <si>
    <t>Pol109</t>
  </si>
  <si>
    <t>PROMI-E Kódová klávesnice</t>
  </si>
  <si>
    <t>176</t>
  </si>
  <si>
    <t>D13</t>
  </si>
  <si>
    <t>Pol110</t>
  </si>
  <si>
    <t>Instalace, oživení a komplexní zkoušky</t>
  </si>
  <si>
    <t>178</t>
  </si>
  <si>
    <t>Pol111</t>
  </si>
  <si>
    <t>Software telemetrické stanice</t>
  </si>
  <si>
    <t>180</t>
  </si>
  <si>
    <t>Pol112</t>
  </si>
  <si>
    <t>Konfigurace dispečerského systému</t>
  </si>
  <si>
    <t>182</t>
  </si>
  <si>
    <t>Pol113</t>
  </si>
  <si>
    <t>184</t>
  </si>
  <si>
    <t>Pol114</t>
  </si>
  <si>
    <t>186</t>
  </si>
  <si>
    <t>OST</t>
  </si>
  <si>
    <t>Ostatní</t>
  </si>
  <si>
    <t>Pol117</t>
  </si>
  <si>
    <t>1466168340</t>
  </si>
  <si>
    <t>Pol118</t>
  </si>
  <si>
    <t>Doprava</t>
  </si>
  <si>
    <t>973567824</t>
  </si>
  <si>
    <t>Pol119</t>
  </si>
  <si>
    <t>PPV</t>
  </si>
  <si>
    <t>-593051387</t>
  </si>
  <si>
    <t>020 - PS 07 Čerpací stanice ČS10</t>
  </si>
  <si>
    <t>0001 - PS 07.1 ČS10 - elektro, SŘTP, MaR</t>
  </si>
  <si>
    <t>Pol43</t>
  </si>
  <si>
    <t>DS7-342SX007N0-N Softstartér, integr. bypass, bez reverzace, ovl. 110/230 V AC; 3 kW</t>
  </si>
  <si>
    <t>Pol44</t>
  </si>
  <si>
    <t>GZ1-E10 Motorový jistič 4...6,3A</t>
  </si>
  <si>
    <t>Pol48</t>
  </si>
  <si>
    <t>CSADG 1-0.4/4, 4kVAr, 5,8A</t>
  </si>
  <si>
    <t>110</t>
  </si>
  <si>
    <t>112</t>
  </si>
  <si>
    <t>114</t>
  </si>
  <si>
    <t>116</t>
  </si>
  <si>
    <t>118</t>
  </si>
  <si>
    <t>122</t>
  </si>
  <si>
    <t>124</t>
  </si>
  <si>
    <t>Pol124</t>
  </si>
  <si>
    <t>126</t>
  </si>
  <si>
    <t>128</t>
  </si>
  <si>
    <t>130</t>
  </si>
  <si>
    <t>132</t>
  </si>
  <si>
    <t>134</t>
  </si>
  <si>
    <t>136</t>
  </si>
  <si>
    <t>138</t>
  </si>
  <si>
    <t>140</t>
  </si>
  <si>
    <t>142</t>
  </si>
  <si>
    <t>144</t>
  </si>
  <si>
    <t>-2032888169</t>
  </si>
  <si>
    <t>-134410252</t>
  </si>
  <si>
    <t>515897302</t>
  </si>
  <si>
    <t>022 - PS 09 Čerpací stanice ČS12</t>
  </si>
  <si>
    <t>0001 - PS 09.1 ČS12 - elektro, SŘTP, MaR</t>
  </si>
  <si>
    <t xml:space="preserve">    D9 - Rozváděč RM2 - Dodávka + montáž</t>
  </si>
  <si>
    <t xml:space="preserve">    D11 - Montážní materiál - Dodávka + montáž</t>
  </si>
  <si>
    <t xml:space="preserve">    D13 - Měření a regulace - Dodávka + montáž</t>
  </si>
  <si>
    <t xml:space="preserve">    D15 - Služby</t>
  </si>
  <si>
    <t>Pol127</t>
  </si>
  <si>
    <t>OPVP14-3 Pojistkový odpínač</t>
  </si>
  <si>
    <t>Pol128</t>
  </si>
  <si>
    <t>PV14 40A gG Pojistková vložka</t>
  </si>
  <si>
    <t>Rozváděč RM2 - Dodávka + montáž</t>
  </si>
  <si>
    <t>Pol129</t>
  </si>
  <si>
    <t>Celoplastový rozváděč jednokřídlý, uzamykatelný 590x1065x322 + pilíř 590x950x310 + mont. deska</t>
  </si>
  <si>
    <t>Pol130</t>
  </si>
  <si>
    <t xml:space="preserve">LC1D25P7   Stykač 25A 3P 1Z+1V 230V st</t>
  </si>
  <si>
    <t>Pol131</t>
  </si>
  <si>
    <t>Frekvenční měnič VLT AQUA Drive FC202 P15K, 15kW/32A, RFI filtr kat. C1/C2 + LCP grafický panel</t>
  </si>
  <si>
    <t>Pol132</t>
  </si>
  <si>
    <t>HRH-5 hladinový spínač, jednohladin./dvouhladin., nastavitelná prodleva</t>
  </si>
  <si>
    <t>Pol133</t>
  </si>
  <si>
    <t>IUK08566-- Termostat FLZ530/1Z</t>
  </si>
  <si>
    <t>Pol134</t>
  </si>
  <si>
    <t>IUKF3223AC Ventilátor s filtrem PF3000/IP54</t>
  </si>
  <si>
    <t>146</t>
  </si>
  <si>
    <t>Pol135</t>
  </si>
  <si>
    <t>RSA 4 A Řadová svornice</t>
  </si>
  <si>
    <t>148</t>
  </si>
  <si>
    <t>Pol136</t>
  </si>
  <si>
    <t>RSA PE 4 A Řadová svornice</t>
  </si>
  <si>
    <t>Pol137</t>
  </si>
  <si>
    <t>Pol138</t>
  </si>
  <si>
    <t xml:space="preserve">106/16    Vývodka kabelová kuželová Pg 16, šedá</t>
  </si>
  <si>
    <t>Pol139</t>
  </si>
  <si>
    <t>Pol140</t>
  </si>
  <si>
    <t>Pol143</t>
  </si>
  <si>
    <t>CYKY-J 4x4 mm2 , pevně</t>
  </si>
  <si>
    <t>Pol144</t>
  </si>
  <si>
    <t>JYTY-O 7x1 , pevně</t>
  </si>
  <si>
    <t>188</t>
  </si>
  <si>
    <t>190</t>
  </si>
  <si>
    <t>192</t>
  </si>
  <si>
    <t>194</t>
  </si>
  <si>
    <t>196</t>
  </si>
  <si>
    <t>198</t>
  </si>
  <si>
    <t>202</t>
  </si>
  <si>
    <t>204</t>
  </si>
  <si>
    <t>D15</t>
  </si>
  <si>
    <t>206</t>
  </si>
  <si>
    <t>208</t>
  </si>
  <si>
    <t>210</t>
  </si>
  <si>
    <t>212</t>
  </si>
  <si>
    <t>214</t>
  </si>
  <si>
    <t>1426022361</t>
  </si>
  <si>
    <t>1853531816</t>
  </si>
  <si>
    <t>1159106122</t>
  </si>
  <si>
    <t>025 - Ostatní a vedlejší náklady</t>
  </si>
  <si>
    <t xml:space="preserve">    1.1 - Zařízení staveniště</t>
  </si>
  <si>
    <t xml:space="preserve">      1.1.1 - Zřízení, údržba a odstranění prostor dodavatele</t>
  </si>
  <si>
    <t xml:space="preserve">      1.1.2 - Náklady na zdokumentování stavebně technického stavu stávajících objektů podél staveniště</t>
  </si>
  <si>
    <t xml:space="preserve">      1.1.3 - Vytýčení stávajících inž.sítí</t>
  </si>
  <si>
    <t xml:space="preserve">      1.1.4 - Zabezpečení podm.dle Plánu bezpečnosti práce</t>
  </si>
  <si>
    <t xml:space="preserve">      1.1.5 - Monitoring podzemních vod</t>
  </si>
  <si>
    <t xml:space="preserve">      1.1.7 - Zajištění čištění komunikací </t>
  </si>
  <si>
    <t xml:space="preserve">      1.1.8 - Zjištění obslužnosti komunikací a dočasné dopravní značení</t>
  </si>
  <si>
    <t xml:space="preserve">      1.1.9 - Projednání podmínek s majiteli pozemků </t>
  </si>
  <si>
    <t xml:space="preserve">      1.1.10 - Zajištění hydrogeologa</t>
  </si>
  <si>
    <t xml:space="preserve">      1.1.11 - Zajištění geotechnika</t>
  </si>
  <si>
    <t xml:space="preserve">    1.2 - Doprovodné objekty - Propagace</t>
  </si>
  <si>
    <t xml:space="preserve">      1.2.1 - Informační tabule</t>
  </si>
  <si>
    <t xml:space="preserve">    1.3 - Související činnosti</t>
  </si>
  <si>
    <t xml:space="preserve">      1.3.2 - Havarijní  plán stavby</t>
  </si>
  <si>
    <t xml:space="preserve">      1.3.3 - Projektová dokumentace zajišťovaná dodavatelem</t>
  </si>
  <si>
    <t xml:space="preserve">      1.3.4 - Geodetické zaměření skutečného provedení  stavby</t>
  </si>
  <si>
    <t xml:space="preserve">      1.3.5 - Dokumentace skutečného provedení stavby</t>
  </si>
  <si>
    <t xml:space="preserve">      1.3.7 - Zkoušky a testování.</t>
  </si>
  <si>
    <t xml:space="preserve">      1.3.9 - Kompletační činnost</t>
  </si>
  <si>
    <t xml:space="preserve">      1.3.10 - Pasportizace</t>
  </si>
  <si>
    <t>1.1</t>
  </si>
  <si>
    <t>Zařízení staveniště</t>
  </si>
  <si>
    <t>1.1.1</t>
  </si>
  <si>
    <t>Zřízení, údržba a odstranění prostor dodavatele</t>
  </si>
  <si>
    <t>1.1.1.1</t>
  </si>
  <si>
    <t>ZS zhotovitele</t>
  </si>
  <si>
    <t>808114381</t>
  </si>
  <si>
    <t xml:space="preserve">Šatny, sociální objekty (mobilní WC...), kancelář pro stavbyvedoucího a mistra, kryté plechové uzamyk. sklady, volné sklady - potrubí, prefa díly, sypké materiály, apod. Oplocení, osvětlení, uvedení plochy do původního stavu apod., vč. Poplatky majiteli veřejných pozemků za dočasný pronájem ploch pro zařízení staveniště                                                              
Pozn.: v případě dočasného pronájmu pozemků v majetku Města Ostravy se předpokládají náklady za pronájem  0,0  Kč. 
Položka zahrnuje napojení staveniště na energie a jednotlivá media a případné nutné poplatky</t>
  </si>
  <si>
    <t>1.1.2</t>
  </si>
  <si>
    <t>Náklady na zdokumentování stavebně technického stavu stávajících objektů podél staveniště</t>
  </si>
  <si>
    <t>1.1.2.1</t>
  </si>
  <si>
    <t xml:space="preserve">Náklady na zdokumentování stavebně technického stavu objektů, plotů, chodníků a komunikací podél kanalizačních tras, čerpacích stanic ve vzdálenosti méně  než  5  m stavebního protoru</t>
  </si>
  <si>
    <t>-1002253577</t>
  </si>
  <si>
    <t>1.1.3</t>
  </si>
  <si>
    <t>Vytýčení stávajících inž.sítí</t>
  </si>
  <si>
    <t>1.1.3.1</t>
  </si>
  <si>
    <t xml:space="preserve">Náklady na vytýčení všech inženýrských sítí na staveništi u jednotlivých správců a majitelů,  před zahájením stavebních prací , vč. aktualizací vyjádření správců sítí před zahájením stavby</t>
  </si>
  <si>
    <t>-1728432905</t>
  </si>
  <si>
    <t>1.1.3.2</t>
  </si>
  <si>
    <t>Náklady na geodetické vytyčení stavby</t>
  </si>
  <si>
    <t>-1078056038</t>
  </si>
  <si>
    <t xml:space="preserve">Zhotovitel  zajistí geodetické zaměření oprávněným geodetem navrhnuté trasy vodovodu</t>
  </si>
  <si>
    <t>1.1.4</t>
  </si>
  <si>
    <t>Zabezpečení podm.dle Plánu bezpečnosti práce</t>
  </si>
  <si>
    <t>1.1.4.1</t>
  </si>
  <si>
    <t>Provizorní ohrazení výkopu</t>
  </si>
  <si>
    <t>-1900494770</t>
  </si>
  <si>
    <t xml:space="preserve">Zřízení, instalace a ukotvení  provizorních ohrazení výkopu  včetně následné likvidace</t>
  </si>
  <si>
    <t>1.1.4.2</t>
  </si>
  <si>
    <t>Bezpečnost práce</t>
  </si>
  <si>
    <t>1766421551</t>
  </si>
  <si>
    <t>Zajištění bezpečnosti práce na staveništi dle plánu BOZP</t>
  </si>
  <si>
    <t>1.1.5</t>
  </si>
  <si>
    <t>Monitoring podzemních vod</t>
  </si>
  <si>
    <t>1.1.5.1</t>
  </si>
  <si>
    <t>Sledování množství a kvality čerpané podzemní vody, která je následně vypouštěná do recipientu po dobu realizace zemních prací</t>
  </si>
  <si>
    <t>-980248522</t>
  </si>
  <si>
    <t xml:space="preserve">Zhotovitel  bude provádět 1x týdně kontrolní rozbory čerpaných podzemních vod z výkopu na odtoku z meziusazovací nádrže (před vypouštěním do recipientu nebo do kanalizace) a sledovat  ukazatele  NL   NEL. Průběžně bude sledovat a vyhodnocovat celkové čerpané množsvtí těchto vod - výkaz 1x týdně.</t>
  </si>
  <si>
    <t>1.1.7</t>
  </si>
  <si>
    <t xml:space="preserve">Zajištění čištění komunikací </t>
  </si>
  <si>
    <t>1.1.7.1</t>
  </si>
  <si>
    <t>Čistění komunikací</t>
  </si>
  <si>
    <t>-178911583</t>
  </si>
  <si>
    <t>Zajištění čištění komunikací po celou dobu realizace stavby</t>
  </si>
  <si>
    <t>1.1.8</t>
  </si>
  <si>
    <t>Zjištění obslužnosti komunikací a dočasné dopravní značení</t>
  </si>
  <si>
    <t>1.1.8.1</t>
  </si>
  <si>
    <t>Náklady na zajištění bezpečnosti silničního provozu</t>
  </si>
  <si>
    <t>-117634600</t>
  </si>
  <si>
    <t>1.1.8.2</t>
  </si>
  <si>
    <t xml:space="preserve">Dočasné dopravní značení vč. dopravních značek, jejich osazení a následného odstranění, převzetí komunikace jejich správci, </t>
  </si>
  <si>
    <t>-1749375892</t>
  </si>
  <si>
    <t xml:space="preserve">Zřízení a instalace dočasného dopravního značení. Součástí prací je zajištění provozu zařízení pro dočasné značení po dobu stavby a následná likvidace dočasného dopravního značení. </t>
  </si>
  <si>
    <t>1.1.8.3</t>
  </si>
  <si>
    <t>Náklady na zimní údržbu komunikací</t>
  </si>
  <si>
    <t>545522750</t>
  </si>
  <si>
    <t>1.1.9</t>
  </si>
  <si>
    <t xml:space="preserve">Projednání podmínek s majiteli pozemků </t>
  </si>
  <si>
    <t>1.1.9.1</t>
  </si>
  <si>
    <t xml:space="preserve">Náklady na zajištění vstupu  na pozemky majitelů a protokolární předání pozemků po ukončení stavby jejim vlastníkům</t>
  </si>
  <si>
    <t>506055305</t>
  </si>
  <si>
    <t xml:space="preserve">Zhotovitel  zajistí projednání a souhlasy se vstupy na pozemky s  majiteli dotčených pozemků a zajistí potřebná povolení pro realizaci stavby. Součástí prací je i zajištění podpisu  protokolu o zpětném převzetí pozemku vlastníky příslušných pozemků.</t>
  </si>
  <si>
    <t>1.1.9.2</t>
  </si>
  <si>
    <t>Náklady na projednání a zajištění připojení nemovitostí, vč. protokolárního předání přepojení přípojek jejim vlastníkům</t>
  </si>
  <si>
    <t>351348745</t>
  </si>
  <si>
    <t xml:space="preserve">Zhotovitel  zajistí projednání podmínek stavby se správci inženýrských sítí a s  majiteli dotčených pozemků a zajistí potřebná povolení pro realizaci stavby včetně projednání a odsouhlasení připojení příslušných nemovitostí. Součástí je zajištění písemného souhlasu vlastníka příslušné nemovitosti a jeho podpisu předávacího protokolu o zřízení přípojky.</t>
  </si>
  <si>
    <t>1.1.9.3</t>
  </si>
  <si>
    <t>Potřebná povolení a souhlasy</t>
  </si>
  <si>
    <t>-1616152620</t>
  </si>
  <si>
    <t>Zajištění veškerých potřebných povolení pro zahájení, pro realizaci a pro ukončení výstavby - pro předání investorovi k užívání</t>
  </si>
  <si>
    <t>1.1.10</t>
  </si>
  <si>
    <t>Zajištění hydrogeologa</t>
  </si>
  <si>
    <t>1.1.10.1</t>
  </si>
  <si>
    <t>Náklady na zajištění hydrogeologa stavby</t>
  </si>
  <si>
    <t>502086102</t>
  </si>
  <si>
    <t>Zhotovitel zajistí odpovědného hydrogeologa po dobu realizace stavby. Hydrogeolog navrhuje a vyhodnocuje průběh snižování hladiny podzemní vody, rovněž zpracovává návrhy, v případě potřeby, na konkrétní operativní opatření. Účast na staveništi činí min.1 hod týdně po celou dobu realizace stavby</t>
  </si>
  <si>
    <t>1.1.11</t>
  </si>
  <si>
    <t>Zajištění geotechnika</t>
  </si>
  <si>
    <t>1.1.11.1</t>
  </si>
  <si>
    <t>Náklady na zajištění geotechnika stavby</t>
  </si>
  <si>
    <t>790356989</t>
  </si>
  <si>
    <t xml:space="preserve">Zhotovitel zajistí odpovědného geotechnika po dobu realizace stavby. Geotechnik  vyhodnocuje vytěžené zeminy, rovněž zpracovává návrhy, v případě potřeby, na konkrétní operativní opatření. Účast na staveništi činí min.1 hod týdně po celou dobu realizace stavby</t>
  </si>
  <si>
    <t>1.2</t>
  </si>
  <si>
    <t>Doprovodné objekty - Propagace</t>
  </si>
  <si>
    <t>1.2.1</t>
  </si>
  <si>
    <t>Informační tabule</t>
  </si>
  <si>
    <t>1.2.1.1</t>
  </si>
  <si>
    <t>913340763</t>
  </si>
  <si>
    <t>1 ks informační tabule, odolné proti povětrnostním vlivům. O celkové polše menší než 0,6m2, umístěna mimo ochranná pásma pozemních komunikací</t>
  </si>
  <si>
    <t>1.3</t>
  </si>
  <si>
    <t>Související činnosti</t>
  </si>
  <si>
    <t>1.3.2</t>
  </si>
  <si>
    <t xml:space="preserve">Havarijní  plán stavby</t>
  </si>
  <si>
    <t>1.3.2.2</t>
  </si>
  <si>
    <t>Náklady na zpracování, projednání a schválení havarijního plánu pro používání mechanismů na stavbě</t>
  </si>
  <si>
    <t>146956757</t>
  </si>
  <si>
    <t>Náklady na zpracování, projednání a schválení havarijního plánu pro používání mechanismů na stavbě. Havarijní plán bude vypracován 5x v tištěné verzi a 2x v digitální verzi na CD</t>
  </si>
  <si>
    <t>1.3.3</t>
  </si>
  <si>
    <t>Projektová dokumentace zajišťovaná dodavatelem</t>
  </si>
  <si>
    <t>1.3.3.1</t>
  </si>
  <si>
    <t>Dokumentace realizační a dílenská</t>
  </si>
  <si>
    <t>92411158</t>
  </si>
  <si>
    <t>Vypracování realizační a dílenské dokumentace stavby jednotlivých dílčích staveb celého komplexu. Realizační dokumentace bude vypracována 4x v tištěné verzi a 2x v digitální verzi na CD., vč. schválení TDS a AD</t>
  </si>
  <si>
    <t>1.3.3.2</t>
  </si>
  <si>
    <t>Projekt dočasného dopravního značení, vč. jeho aktualizace, projednání a schválení</t>
  </si>
  <si>
    <t>-373279967</t>
  </si>
  <si>
    <t>Projekt dočasného dopravního značení, vč. jeho aktualizace, projednání a schválení. Součástí položky je i vyhotovení, projednání a schválení nového projektu dočasného dopravního značení pokud to stavba bude vyžadovat</t>
  </si>
  <si>
    <t>1.3.3.3</t>
  </si>
  <si>
    <t>Náklady na zpracování, projednání a schválen provozního řádu dočasného čerpání podzemní vody po dobu realizace stavby</t>
  </si>
  <si>
    <t>-273447683</t>
  </si>
  <si>
    <t>1.3.3.4</t>
  </si>
  <si>
    <t>Vypracování provozního řádu kanalizace, včetně jeho odsouhlasení</t>
  </si>
  <si>
    <t>266772543</t>
  </si>
  <si>
    <t xml:space="preserve">Vypracování provozního řádu kanalizace  včetně jeho odsouhlasení</t>
  </si>
  <si>
    <t>1.3.4</t>
  </si>
  <si>
    <t xml:space="preserve">Geodetické zaměření skutečného provedení  stavby</t>
  </si>
  <si>
    <t>1.3.4.1</t>
  </si>
  <si>
    <t>-615232562</t>
  </si>
  <si>
    <t>Geodetické zaměření skutečného provedení stavby včetně zákresu tras a objektů - předmětem je zaměření veškerých nadzemních i podzemních objektů, veškerých potrubních vedení a veškerých elektro rozvodů. Dokumentace geometrického zaměření skutečného stavu bude ověřena odpovědným geodetem. Dokumentace bude vyhotovena 2x v tištěné verzi a 2x v digitální verzi na CD. Bude provedeno na podkladu katastrální mapy.</t>
  </si>
  <si>
    <t>1.3.4.2</t>
  </si>
  <si>
    <t>Zákres skutečného provedení stavby do aktuální katastrální mapy</t>
  </si>
  <si>
    <t>921027586</t>
  </si>
  <si>
    <t>Vypracování zákresu skutečného provedení kompletní stavby do katastrální mapy. Zákres skutečného provedení stavby do katastrální mapy bude vypracován 2x v tištěné verzi a 2x v digitální verzi na CD. Zákres skutečného provedení stavby bude ověřen odpovědným geodetem.</t>
  </si>
  <si>
    <t>1.3.4.3</t>
  </si>
  <si>
    <t>Vyhotovení geometrického plánu pro pozemky, které nepatří městu pro vklad věcných břemen do katastru nemovitostí, případně pro výkupy</t>
  </si>
  <si>
    <t>659580227</t>
  </si>
  <si>
    <t>Vypracování geometrického plánu skutečného provedení pro pozemnky, které nepatří městu do katastrální mapy s vyznačením věcných břemen dle požadavků a zásad platné státní legislativy a dle požadavků Katastrálního úřadu. Počet vyhotovení geometrických plánů bude upřesněn na základě počtu vlastníků pozemků se kterými se budou uzavírat smlouvy. Dokumentace bude ověřená odpovědným geodetem a Katastrálním úřadem.
Geometrický plán bude vyhotoven 1x pro každého vlastníka pozemku a 3x ke každému pozemku</t>
  </si>
  <si>
    <t>1.3.5</t>
  </si>
  <si>
    <t>Dokumentace skutečného provedení stavby</t>
  </si>
  <si>
    <t>1.3.5.2</t>
  </si>
  <si>
    <t>Dokumentace skutečného provedení, event. zákres skutečného provedení do ověřené dokumentace</t>
  </si>
  <si>
    <t>-1651446571</t>
  </si>
  <si>
    <t xml:space="preserve">Vypracování dokumentace skutečného provedení  jednotlivých dílčích staveb celého komplexu včetně zakreslení skutečného provedení stavby do originálu ověřené dokumentace na MMO OVP. Dokumentace skutečného provedení bude vypracována 4x v tištěné verzi a 2x v digitální verzi na CD. Z toho 2x bude dokumentace oražena OOŽP</t>
  </si>
  <si>
    <t>1.3.7</t>
  </si>
  <si>
    <t>Zkoušky a testování.</t>
  </si>
  <si>
    <t>1.3.7.3</t>
  </si>
  <si>
    <t>Související zkoušky a atesty</t>
  </si>
  <si>
    <t>-145939817</t>
  </si>
  <si>
    <t>Související zkoušky a atesty - zajištění zkoušek a atestů o nezávadnosti či o vhodnosti použití u všech výrobků a u všech materiálů použitých v rámci předmětného komplexu staveb</t>
  </si>
  <si>
    <t>1.3.9</t>
  </si>
  <si>
    <t>Kompletační činnost</t>
  </si>
  <si>
    <t>1.3.9.1</t>
  </si>
  <si>
    <t>Kompletační činnost zhotovitele stavby a příprava k odevzdání stavby zadavateli</t>
  </si>
  <si>
    <t>-951357528</t>
  </si>
  <si>
    <t>Zajištění a shromáždění všech dokladů potřebných k zahájení stavby, k vlastní realizaci stavby a k ukončení stavby včetně přípravy a shromáždění dokladů ke kolaudaci stavby a k předání stavby zadavateli.</t>
  </si>
  <si>
    <t>1.3.10</t>
  </si>
  <si>
    <t>Pasportizace</t>
  </si>
  <si>
    <t>1.3.10.1</t>
  </si>
  <si>
    <t>Náklady na pasrtizaci veškerých přilehlých objektů a komunikace</t>
  </si>
  <si>
    <t>-1697300045</t>
  </si>
  <si>
    <t>Před zahájením stavby bude vypracována komplexní pasportizace veškerých, přilehlých objektů a komunikace. Účelem pasportizace je zhodnocení objektů v nulovém stavu, před zahájením stavebních prací, pro následné určení míry vlivu stavby na objekty.
Obecně bude pasportizace objektů obsahovat fyzickou prohlídku a fotodokumentaci objektů, základní popis zjištěných závad a jejich fotodokumentaci, stanovení max. přípustné deformace objektu vlivem stavby a stanovení varovných stavů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</si>
</sst>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2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253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right" vertical="center"/>
    </xf>
    <xf numFmtId="0" fontId="23" fillId="5" borderId="8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4" fontId="2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4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166" fontId="29" fillId="0" borderId="0" xfId="0" applyNumberFormat="1" applyFont="1" applyBorder="1" applyAlignment="1">
      <alignment vertical="center"/>
    </xf>
    <xf numFmtId="4" fontId="29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31" fillId="0" borderId="0" xfId="1" applyFont="1" applyAlignment="1">
      <alignment horizontal="center"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4" fillId="0" borderId="12" xfId="0" applyNumberFormat="1" applyFont="1" applyBorder="1" applyAlignment="1"/>
    <xf numFmtId="166" fontId="34" fillId="0" borderId="13" xfId="0" applyNumberFormat="1" applyFont="1" applyBorder="1" applyAlignment="1"/>
    <xf numFmtId="4" fontId="35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3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24" fillId="3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38" fillId="0" borderId="0" xfId="0" applyFont="1" applyAlignment="1">
      <alignment vertical="center" wrapText="1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9" fillId="0" borderId="22" xfId="0" applyFont="1" applyBorder="1" applyAlignment="1" applyProtection="1">
      <alignment horizontal="center" vertical="center"/>
      <protection locked="0"/>
    </xf>
    <xf numFmtId="49" fontId="39" fillId="0" borderId="22" xfId="0" applyNumberFormat="1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center" vertical="center" wrapText="1"/>
      <protection locked="0"/>
    </xf>
    <xf numFmtId="167" fontId="39" fillId="0" borderId="22" xfId="0" applyNumberFormat="1" applyFont="1" applyBorder="1" applyAlignment="1" applyProtection="1">
      <alignment vertical="center"/>
      <protection locked="0"/>
    </xf>
    <xf numFmtId="4" fontId="39" fillId="3" borderId="22" xfId="0" applyNumberFormat="1" applyFont="1" applyFill="1" applyBorder="1" applyAlignment="1" applyProtection="1">
      <alignment vertical="center"/>
      <protection locked="0"/>
    </xf>
    <xf numFmtId="4" fontId="39" fillId="0" borderId="22" xfId="0" applyNumberFormat="1" applyFont="1" applyBorder="1" applyAlignment="1" applyProtection="1">
      <alignment vertical="center"/>
      <protection locked="0"/>
    </xf>
    <xf numFmtId="0" fontId="40" fillId="0" borderId="3" xfId="0" applyFont="1" applyBorder="1" applyAlignment="1">
      <alignment vertical="center"/>
    </xf>
    <xf numFmtId="0" fontId="39" fillId="3" borderId="14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>
      <alignment horizontal="center" vertical="center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24" fillId="3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="1" customFormat="1" ht="36.96" customHeight="1">
      <c r="AR2" s="18" t="s">
        <v>5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2"/>
      <c r="D4" s="23" t="s">
        <v>9</v>
      </c>
      <c r="AR4" s="22"/>
      <c r="AS4" s="24" t="s">
        <v>10</v>
      </c>
      <c r="BE4" s="25" t="s">
        <v>11</v>
      </c>
      <c r="BS4" s="19" t="s">
        <v>12</v>
      </c>
    </row>
    <row r="5" s="1" customFormat="1" ht="12" customHeight="1">
      <c r="B5" s="22"/>
      <c r="D5" s="26" t="s">
        <v>13</v>
      </c>
      <c r="K5" s="27" t="s">
        <v>14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R5" s="22"/>
      <c r="BE5" s="28" t="s">
        <v>15</v>
      </c>
      <c r="BS5" s="19" t="s">
        <v>6</v>
      </c>
    </row>
    <row r="6" s="1" customFormat="1" ht="36.96" customHeight="1">
      <c r="B6" s="22"/>
      <c r="D6" s="29" t="s">
        <v>16</v>
      </c>
      <c r="K6" s="30" t="s">
        <v>17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R6" s="22"/>
      <c r="BE6" s="31"/>
      <c r="BS6" s="19" t="s">
        <v>6</v>
      </c>
    </row>
    <row r="7" s="1" customFormat="1" ht="12" customHeight="1">
      <c r="B7" s="22"/>
      <c r="D7" s="32" t="s">
        <v>18</v>
      </c>
      <c r="K7" s="27" t="s">
        <v>1</v>
      </c>
      <c r="AK7" s="32" t="s">
        <v>19</v>
      </c>
      <c r="AN7" s="27" t="s">
        <v>1</v>
      </c>
      <c r="AR7" s="22"/>
      <c r="BE7" s="31"/>
      <c r="BS7" s="19" t="s">
        <v>6</v>
      </c>
    </row>
    <row r="8" s="1" customFormat="1" ht="12" customHeight="1">
      <c r="B8" s="22"/>
      <c r="D8" s="32" t="s">
        <v>20</v>
      </c>
      <c r="K8" s="27" t="s">
        <v>21</v>
      </c>
      <c r="AK8" s="32" t="s">
        <v>22</v>
      </c>
      <c r="AN8" s="33" t="s">
        <v>23</v>
      </c>
      <c r="AR8" s="22"/>
      <c r="BE8" s="31"/>
      <c r="BS8" s="19" t="s">
        <v>6</v>
      </c>
    </row>
    <row r="9" s="1" customFormat="1" ht="14.4" customHeight="1">
      <c r="B9" s="22"/>
      <c r="AR9" s="22"/>
      <c r="BE9" s="31"/>
      <c r="BS9" s="19" t="s">
        <v>6</v>
      </c>
    </row>
    <row r="10" s="1" customFormat="1" ht="12" customHeight="1">
      <c r="B10" s="22"/>
      <c r="D10" s="32" t="s">
        <v>24</v>
      </c>
      <c r="AK10" s="32" t="s">
        <v>25</v>
      </c>
      <c r="AN10" s="27" t="s">
        <v>1</v>
      </c>
      <c r="AR10" s="22"/>
      <c r="BE10" s="31"/>
      <c r="BS10" s="19" t="s">
        <v>6</v>
      </c>
    </row>
    <row r="11" s="1" customFormat="1" ht="18.48" customHeight="1">
      <c r="B11" s="22"/>
      <c r="E11" s="27" t="s">
        <v>26</v>
      </c>
      <c r="AK11" s="32" t="s">
        <v>27</v>
      </c>
      <c r="AN11" s="27" t="s">
        <v>1</v>
      </c>
      <c r="AR11" s="22"/>
      <c r="BE11" s="31"/>
      <c r="BS11" s="19" t="s">
        <v>6</v>
      </c>
    </row>
    <row r="12" s="1" customFormat="1" ht="6.96" customHeight="1">
      <c r="B12" s="22"/>
      <c r="AR12" s="22"/>
      <c r="BE12" s="31"/>
      <c r="BS12" s="19" t="s">
        <v>6</v>
      </c>
    </row>
    <row r="13" s="1" customFormat="1" ht="12" customHeight="1">
      <c r="B13" s="22"/>
      <c r="D13" s="32" t="s">
        <v>28</v>
      </c>
      <c r="AK13" s="32" t="s">
        <v>25</v>
      </c>
      <c r="AN13" s="34" t="s">
        <v>29</v>
      </c>
      <c r="AR13" s="22"/>
      <c r="BE13" s="31"/>
      <c r="BS13" s="19" t="s">
        <v>6</v>
      </c>
    </row>
    <row r="14">
      <c r="B14" s="22"/>
      <c r="E14" s="34" t="s">
        <v>29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27</v>
      </c>
      <c r="AN14" s="34" t="s">
        <v>29</v>
      </c>
      <c r="AR14" s="22"/>
      <c r="BE14" s="31"/>
      <c r="BS14" s="19" t="s">
        <v>6</v>
      </c>
    </row>
    <row r="15" s="1" customFormat="1" ht="6.96" customHeight="1">
      <c r="B15" s="22"/>
      <c r="AR15" s="22"/>
      <c r="BE15" s="31"/>
      <c r="BS15" s="19" t="s">
        <v>3</v>
      </c>
    </row>
    <row r="16" s="1" customFormat="1" ht="12" customHeight="1">
      <c r="B16" s="22"/>
      <c r="D16" s="32" t="s">
        <v>30</v>
      </c>
      <c r="AK16" s="32" t="s">
        <v>25</v>
      </c>
      <c r="AN16" s="27" t="s">
        <v>1</v>
      </c>
      <c r="AR16" s="22"/>
      <c r="BE16" s="31"/>
      <c r="BS16" s="19" t="s">
        <v>3</v>
      </c>
    </row>
    <row r="17" s="1" customFormat="1" ht="18.48" customHeight="1">
      <c r="B17" s="22"/>
      <c r="E17" s="27" t="s">
        <v>31</v>
      </c>
      <c r="AK17" s="32" t="s">
        <v>27</v>
      </c>
      <c r="AN17" s="27" t="s">
        <v>1</v>
      </c>
      <c r="AR17" s="22"/>
      <c r="BE17" s="31"/>
      <c r="BS17" s="19" t="s">
        <v>32</v>
      </c>
    </row>
    <row r="18" s="1" customFormat="1" ht="6.96" customHeight="1">
      <c r="B18" s="22"/>
      <c r="AR18" s="22"/>
      <c r="BE18" s="31"/>
      <c r="BS18" s="19" t="s">
        <v>6</v>
      </c>
    </row>
    <row r="19" s="1" customFormat="1" ht="12" customHeight="1">
      <c r="B19" s="22"/>
      <c r="D19" s="32" t="s">
        <v>33</v>
      </c>
      <c r="AK19" s="32" t="s">
        <v>25</v>
      </c>
      <c r="AN19" s="27" t="s">
        <v>1</v>
      </c>
      <c r="AR19" s="22"/>
      <c r="BE19" s="31"/>
      <c r="BS19" s="19" t="s">
        <v>6</v>
      </c>
    </row>
    <row r="20" s="1" customFormat="1" ht="18.48" customHeight="1">
      <c r="B20" s="22"/>
      <c r="E20" s="27" t="s">
        <v>21</v>
      </c>
      <c r="AK20" s="32" t="s">
        <v>27</v>
      </c>
      <c r="AN20" s="27" t="s">
        <v>1</v>
      </c>
      <c r="AR20" s="22"/>
      <c r="BE20" s="31"/>
      <c r="BS20" s="19" t="s">
        <v>32</v>
      </c>
    </row>
    <row r="21" s="1" customFormat="1" ht="6.96" customHeight="1">
      <c r="B21" s="22"/>
      <c r="AR21" s="22"/>
      <c r="BE21" s="31"/>
    </row>
    <row r="22" s="1" customFormat="1" ht="12" customHeight="1">
      <c r="B22" s="22"/>
      <c r="D22" s="32" t="s">
        <v>34</v>
      </c>
      <c r="AR22" s="22"/>
      <c r="BE22" s="31"/>
    </row>
    <row r="23" s="1" customFormat="1" ht="16.5" customHeight="1">
      <c r="B23" s="22"/>
      <c r="E23" s="36" t="s">
        <v>1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R23" s="22"/>
      <c r="BE23" s="31"/>
    </row>
    <row r="24" s="1" customFormat="1" ht="6.96" customHeight="1">
      <c r="B24" s="22"/>
      <c r="AR24" s="22"/>
      <c r="BE24" s="31"/>
    </row>
    <row r="25" s="1" customFormat="1" ht="6.96" customHeight="1">
      <c r="B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R25" s="22"/>
      <c r="BE25" s="31"/>
    </row>
    <row r="26" s="2" customFormat="1" ht="25.92" customHeight="1">
      <c r="A26" s="38"/>
      <c r="B26" s="39"/>
      <c r="C26" s="38"/>
      <c r="D26" s="40" t="s">
        <v>35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2">
        <f>ROUND(AG94,2)</f>
        <v>0</v>
      </c>
      <c r="AL26" s="41"/>
      <c r="AM26" s="41"/>
      <c r="AN26" s="41"/>
      <c r="AO26" s="41"/>
      <c r="AP26" s="38"/>
      <c r="AQ26" s="38"/>
      <c r="AR26" s="39"/>
      <c r="BE26" s="31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9"/>
      <c r="BE27" s="31"/>
    </row>
    <row r="28" s="2" customForma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43" t="s">
        <v>36</v>
      </c>
      <c r="M28" s="43"/>
      <c r="N28" s="43"/>
      <c r="O28" s="43"/>
      <c r="P28" s="43"/>
      <c r="Q28" s="38"/>
      <c r="R28" s="38"/>
      <c r="S28" s="38"/>
      <c r="T28" s="38"/>
      <c r="U28" s="38"/>
      <c r="V28" s="38"/>
      <c r="W28" s="43" t="s">
        <v>37</v>
      </c>
      <c r="X28" s="43"/>
      <c r="Y28" s="43"/>
      <c r="Z28" s="43"/>
      <c r="AA28" s="43"/>
      <c r="AB28" s="43"/>
      <c r="AC28" s="43"/>
      <c r="AD28" s="43"/>
      <c r="AE28" s="43"/>
      <c r="AF28" s="38"/>
      <c r="AG28" s="38"/>
      <c r="AH28" s="38"/>
      <c r="AI28" s="38"/>
      <c r="AJ28" s="38"/>
      <c r="AK28" s="43" t="s">
        <v>38</v>
      </c>
      <c r="AL28" s="43"/>
      <c r="AM28" s="43"/>
      <c r="AN28" s="43"/>
      <c r="AO28" s="43"/>
      <c r="AP28" s="38"/>
      <c r="AQ28" s="38"/>
      <c r="AR28" s="39"/>
      <c r="BE28" s="31"/>
    </row>
    <row r="29" s="3" customFormat="1" ht="14.4" customHeight="1">
      <c r="A29" s="3"/>
      <c r="B29" s="44"/>
      <c r="C29" s="3"/>
      <c r="D29" s="32" t="s">
        <v>39</v>
      </c>
      <c r="E29" s="3"/>
      <c r="F29" s="32" t="s">
        <v>40</v>
      </c>
      <c r="G29" s="3"/>
      <c r="H29" s="3"/>
      <c r="I29" s="3"/>
      <c r="J29" s="3"/>
      <c r="K29" s="3"/>
      <c r="L29" s="45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6">
        <f>ROUND(AZ94,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6">
        <f>ROUND(AV94, 2)</f>
        <v>0</v>
      </c>
      <c r="AL29" s="3"/>
      <c r="AM29" s="3"/>
      <c r="AN29" s="3"/>
      <c r="AO29" s="3"/>
      <c r="AP29" s="3"/>
      <c r="AQ29" s="3"/>
      <c r="AR29" s="44"/>
      <c r="BE29" s="47"/>
    </row>
    <row r="30" s="3" customFormat="1" ht="14.4" customHeight="1">
      <c r="A30" s="3"/>
      <c r="B30" s="44"/>
      <c r="C30" s="3"/>
      <c r="D30" s="3"/>
      <c r="E30" s="3"/>
      <c r="F30" s="32" t="s">
        <v>41</v>
      </c>
      <c r="G30" s="3"/>
      <c r="H30" s="3"/>
      <c r="I30" s="3"/>
      <c r="J30" s="3"/>
      <c r="K30" s="3"/>
      <c r="L30" s="45">
        <v>0.14999999999999999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6">
        <f>ROUND(BA94,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6">
        <f>ROUND(AW94, 2)</f>
        <v>0</v>
      </c>
      <c r="AL30" s="3"/>
      <c r="AM30" s="3"/>
      <c r="AN30" s="3"/>
      <c r="AO30" s="3"/>
      <c r="AP30" s="3"/>
      <c r="AQ30" s="3"/>
      <c r="AR30" s="44"/>
      <c r="BE30" s="47"/>
    </row>
    <row r="31" hidden="1" s="3" customFormat="1" ht="14.4" customHeight="1">
      <c r="A31" s="3"/>
      <c r="B31" s="44"/>
      <c r="C31" s="3"/>
      <c r="D31" s="3"/>
      <c r="E31" s="3"/>
      <c r="F31" s="32" t="s">
        <v>42</v>
      </c>
      <c r="G31" s="3"/>
      <c r="H31" s="3"/>
      <c r="I31" s="3"/>
      <c r="J31" s="3"/>
      <c r="K31" s="3"/>
      <c r="L31" s="45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6">
        <f>ROUND(BB94,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6">
        <v>0</v>
      </c>
      <c r="AL31" s="3"/>
      <c r="AM31" s="3"/>
      <c r="AN31" s="3"/>
      <c r="AO31" s="3"/>
      <c r="AP31" s="3"/>
      <c r="AQ31" s="3"/>
      <c r="AR31" s="44"/>
      <c r="BE31" s="47"/>
    </row>
    <row r="32" hidden="1" s="3" customFormat="1" ht="14.4" customHeight="1">
      <c r="A32" s="3"/>
      <c r="B32" s="44"/>
      <c r="C32" s="3"/>
      <c r="D32" s="3"/>
      <c r="E32" s="3"/>
      <c r="F32" s="32" t="s">
        <v>43</v>
      </c>
      <c r="G32" s="3"/>
      <c r="H32" s="3"/>
      <c r="I32" s="3"/>
      <c r="J32" s="3"/>
      <c r="K32" s="3"/>
      <c r="L32" s="45">
        <v>0.14999999999999999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6">
        <f>ROUND(BC94,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6">
        <v>0</v>
      </c>
      <c r="AL32" s="3"/>
      <c r="AM32" s="3"/>
      <c r="AN32" s="3"/>
      <c r="AO32" s="3"/>
      <c r="AP32" s="3"/>
      <c r="AQ32" s="3"/>
      <c r="AR32" s="44"/>
      <c r="BE32" s="47"/>
    </row>
    <row r="33" hidden="1" s="3" customFormat="1" ht="14.4" customHeight="1">
      <c r="A33" s="3"/>
      <c r="B33" s="44"/>
      <c r="C33" s="3"/>
      <c r="D33" s="3"/>
      <c r="E33" s="3"/>
      <c r="F33" s="32" t="s">
        <v>44</v>
      </c>
      <c r="G33" s="3"/>
      <c r="H33" s="3"/>
      <c r="I33" s="3"/>
      <c r="J33" s="3"/>
      <c r="K33" s="3"/>
      <c r="L33" s="45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6">
        <f>ROUND(BD94,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6">
        <v>0</v>
      </c>
      <c r="AL33" s="3"/>
      <c r="AM33" s="3"/>
      <c r="AN33" s="3"/>
      <c r="AO33" s="3"/>
      <c r="AP33" s="3"/>
      <c r="AQ33" s="3"/>
      <c r="AR33" s="44"/>
      <c r="BE33" s="47"/>
    </row>
    <row r="34" s="2" customFormat="1" ht="6.96" customHeight="1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9"/>
      <c r="BE34" s="31"/>
    </row>
    <row r="35" s="2" customFormat="1" ht="25.92" customHeight="1">
      <c r="A35" s="38"/>
      <c r="B35" s="39"/>
      <c r="C35" s="48"/>
      <c r="D35" s="49" t="s">
        <v>45</v>
      </c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1" t="s">
        <v>46</v>
      </c>
      <c r="U35" s="50"/>
      <c r="V35" s="50"/>
      <c r="W35" s="50"/>
      <c r="X35" s="52" t="s">
        <v>47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3">
        <f>SUM(AK26:AK33)</f>
        <v>0</v>
      </c>
      <c r="AL35" s="50"/>
      <c r="AM35" s="50"/>
      <c r="AN35" s="50"/>
      <c r="AO35" s="54"/>
      <c r="AP35" s="48"/>
      <c r="AQ35" s="48"/>
      <c r="AR35" s="39"/>
      <c r="BE35" s="38"/>
    </row>
    <row r="36" s="2" customFormat="1" ht="6.96" customHeight="1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BE36" s="38"/>
    </row>
    <row r="37" s="2" customFormat="1" ht="14.4" customHeight="1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9"/>
      <c r="BE37" s="38"/>
    </row>
    <row r="38" s="1" customFormat="1" ht="14.4" customHeight="1">
      <c r="B38" s="22"/>
      <c r="AR38" s="22"/>
    </row>
    <row r="39" s="1" customFormat="1" ht="14.4" customHeight="1">
      <c r="B39" s="22"/>
      <c r="AR39" s="22"/>
    </row>
    <row r="40" s="1" customFormat="1" ht="14.4" customHeight="1">
      <c r="B40" s="22"/>
      <c r="AR40" s="22"/>
    </row>
    <row r="41" s="1" customFormat="1" ht="14.4" customHeight="1">
      <c r="B41" s="22"/>
      <c r="AR41" s="22"/>
    </row>
    <row r="42" s="1" customFormat="1" ht="14.4" customHeight="1">
      <c r="B42" s="22"/>
      <c r="AR42" s="22"/>
    </row>
    <row r="43" s="1" customFormat="1" ht="14.4" customHeight="1">
      <c r="B43" s="22"/>
      <c r="AR43" s="22"/>
    </row>
    <row r="44" s="1" customFormat="1" ht="14.4" customHeight="1">
      <c r="B44" s="22"/>
      <c r="AR44" s="22"/>
    </row>
    <row r="45" s="1" customFormat="1" ht="14.4" customHeight="1">
      <c r="B45" s="22"/>
      <c r="AR45" s="22"/>
    </row>
    <row r="46" s="1" customFormat="1" ht="14.4" customHeight="1">
      <c r="B46" s="22"/>
      <c r="AR46" s="22"/>
    </row>
    <row r="47" s="1" customFormat="1" ht="14.4" customHeight="1">
      <c r="B47" s="22"/>
      <c r="AR47" s="22"/>
    </row>
    <row r="48" s="1" customFormat="1" ht="14.4" customHeight="1">
      <c r="B48" s="22"/>
      <c r="AR48" s="22"/>
    </row>
    <row r="49" s="2" customFormat="1" ht="14.4" customHeight="1">
      <c r="B49" s="55"/>
      <c r="D49" s="56" t="s">
        <v>48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6" t="s">
        <v>49</v>
      </c>
      <c r="AI49" s="57"/>
      <c r="AJ49" s="57"/>
      <c r="AK49" s="57"/>
      <c r="AL49" s="57"/>
      <c r="AM49" s="57"/>
      <c r="AN49" s="57"/>
      <c r="AO49" s="57"/>
      <c r="AR49" s="55"/>
    </row>
    <row r="50">
      <c r="B50" s="22"/>
      <c r="AR50" s="22"/>
    </row>
    <row r="51">
      <c r="B51" s="22"/>
      <c r="AR51" s="22"/>
    </row>
    <row r="52">
      <c r="B52" s="22"/>
      <c r="AR52" s="22"/>
    </row>
    <row r="53">
      <c r="B53" s="22"/>
      <c r="AR53" s="22"/>
    </row>
    <row r="54">
      <c r="B54" s="22"/>
      <c r="AR54" s="22"/>
    </row>
    <row r="55">
      <c r="B55" s="22"/>
      <c r="AR55" s="22"/>
    </row>
    <row r="56">
      <c r="B56" s="22"/>
      <c r="AR56" s="22"/>
    </row>
    <row r="57">
      <c r="B57" s="22"/>
      <c r="AR57" s="22"/>
    </row>
    <row r="58">
      <c r="B58" s="22"/>
      <c r="AR58" s="22"/>
    </row>
    <row r="59">
      <c r="B59" s="22"/>
      <c r="AR59" s="22"/>
    </row>
    <row r="60" s="2" customFormat="1">
      <c r="A60" s="38"/>
      <c r="B60" s="39"/>
      <c r="C60" s="38"/>
      <c r="D60" s="58" t="s">
        <v>50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58" t="s">
        <v>51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58" t="s">
        <v>50</v>
      </c>
      <c r="AI60" s="41"/>
      <c r="AJ60" s="41"/>
      <c r="AK60" s="41"/>
      <c r="AL60" s="41"/>
      <c r="AM60" s="58" t="s">
        <v>51</v>
      </c>
      <c r="AN60" s="41"/>
      <c r="AO60" s="41"/>
      <c r="AP60" s="38"/>
      <c r="AQ60" s="38"/>
      <c r="AR60" s="39"/>
      <c r="BE60" s="38"/>
    </row>
    <row r="61">
      <c r="B61" s="22"/>
      <c r="AR61" s="22"/>
    </row>
    <row r="62">
      <c r="B62" s="22"/>
      <c r="AR62" s="22"/>
    </row>
    <row r="63">
      <c r="B63" s="22"/>
      <c r="AR63" s="22"/>
    </row>
    <row r="64" s="2" customFormat="1">
      <c r="A64" s="38"/>
      <c r="B64" s="39"/>
      <c r="C64" s="38"/>
      <c r="D64" s="56" t="s">
        <v>52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6" t="s">
        <v>53</v>
      </c>
      <c r="AI64" s="59"/>
      <c r="AJ64" s="59"/>
      <c r="AK64" s="59"/>
      <c r="AL64" s="59"/>
      <c r="AM64" s="59"/>
      <c r="AN64" s="59"/>
      <c r="AO64" s="59"/>
      <c r="AP64" s="38"/>
      <c r="AQ64" s="38"/>
      <c r="AR64" s="39"/>
      <c r="BE64" s="38"/>
    </row>
    <row r="65">
      <c r="B65" s="22"/>
      <c r="AR65" s="22"/>
    </row>
    <row r="66">
      <c r="B66" s="22"/>
      <c r="AR66" s="22"/>
    </row>
    <row r="67">
      <c r="B67" s="22"/>
      <c r="AR67" s="22"/>
    </row>
    <row r="68">
      <c r="B68" s="22"/>
      <c r="AR68" s="22"/>
    </row>
    <row r="69">
      <c r="B69" s="22"/>
      <c r="AR69" s="22"/>
    </row>
    <row r="70">
      <c r="B70" s="22"/>
      <c r="AR70" s="22"/>
    </row>
    <row r="71">
      <c r="B71" s="22"/>
      <c r="AR71" s="22"/>
    </row>
    <row r="72">
      <c r="B72" s="22"/>
      <c r="AR72" s="22"/>
    </row>
    <row r="73">
      <c r="B73" s="22"/>
      <c r="AR73" s="22"/>
    </row>
    <row r="74">
      <c r="B74" s="22"/>
      <c r="AR74" s="22"/>
    </row>
    <row r="75" s="2" customFormat="1">
      <c r="A75" s="38"/>
      <c r="B75" s="39"/>
      <c r="C75" s="38"/>
      <c r="D75" s="58" t="s">
        <v>50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58" t="s">
        <v>51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58" t="s">
        <v>50</v>
      </c>
      <c r="AI75" s="41"/>
      <c r="AJ75" s="41"/>
      <c r="AK75" s="41"/>
      <c r="AL75" s="41"/>
      <c r="AM75" s="58" t="s">
        <v>51</v>
      </c>
      <c r="AN75" s="41"/>
      <c r="AO75" s="41"/>
      <c r="AP75" s="38"/>
      <c r="AQ75" s="38"/>
      <c r="AR75" s="39"/>
      <c r="BE75" s="38"/>
    </row>
    <row r="76" s="2" customFormat="1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9"/>
      <c r="BE76" s="38"/>
    </row>
    <row r="77" s="2" customFormat="1" ht="6.96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39"/>
      <c r="B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39"/>
      <c r="BE81" s="38"/>
    </row>
    <row r="82" s="2" customFormat="1" ht="24.96" customHeight="1">
      <c r="A82" s="38"/>
      <c r="B82" s="39"/>
      <c r="C82" s="23" t="s">
        <v>54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9"/>
      <c r="B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9"/>
      <c r="BE83" s="38"/>
    </row>
    <row r="84" s="4" customFormat="1" ht="12" customHeight="1">
      <c r="A84" s="4"/>
      <c r="B84" s="64"/>
      <c r="C84" s="32" t="s">
        <v>13</v>
      </c>
      <c r="D84" s="4"/>
      <c r="E84" s="4"/>
      <c r="F84" s="4"/>
      <c r="G84" s="4"/>
      <c r="H84" s="4"/>
      <c r="I84" s="4"/>
      <c r="J84" s="4"/>
      <c r="K84" s="4"/>
      <c r="L84" s="4" t="str">
        <f>K5</f>
        <v>HDP_OV-219065e_akt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64"/>
      <c r="BE84" s="4"/>
    </row>
    <row r="85" s="5" customFormat="1" ht="36.96" customHeight="1">
      <c r="A85" s="5"/>
      <c r="B85" s="65"/>
      <c r="C85" s="66" t="s">
        <v>16</v>
      </c>
      <c r="D85" s="5"/>
      <c r="E85" s="5"/>
      <c r="F85" s="5"/>
      <c r="G85" s="5"/>
      <c r="H85" s="5"/>
      <c r="I85" s="5"/>
      <c r="J85" s="5"/>
      <c r="K85" s="5"/>
      <c r="L85" s="67" t="str">
        <f>K6</f>
        <v>Kanalizace Podlesí - II.Etapa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65"/>
      <c r="BE85" s="5"/>
    </row>
    <row r="86" s="2" customFormat="1" ht="6.96" customHeight="1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9"/>
      <c r="BE86" s="38"/>
    </row>
    <row r="87" s="2" customFormat="1" ht="12" customHeight="1">
      <c r="A87" s="38"/>
      <c r="B87" s="39"/>
      <c r="C87" s="32" t="s">
        <v>20</v>
      </c>
      <c r="D87" s="38"/>
      <c r="E87" s="38"/>
      <c r="F87" s="38"/>
      <c r="G87" s="38"/>
      <c r="H87" s="38"/>
      <c r="I87" s="38"/>
      <c r="J87" s="38"/>
      <c r="K87" s="38"/>
      <c r="L87" s="68" t="str">
        <f>IF(K8="","",K8)</f>
        <v xml:space="preserve"> </v>
      </c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2" t="s">
        <v>22</v>
      </c>
      <c r="AJ87" s="38"/>
      <c r="AK87" s="38"/>
      <c r="AL87" s="38"/>
      <c r="AM87" s="69" t="str">
        <f>IF(AN8= "","",AN8)</f>
        <v>13. 1. 2022</v>
      </c>
      <c r="AN87" s="69"/>
      <c r="AO87" s="38"/>
      <c r="AP87" s="38"/>
      <c r="AQ87" s="38"/>
      <c r="AR87" s="39"/>
      <c r="B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9"/>
      <c r="BE88" s="38"/>
    </row>
    <row r="89" s="2" customFormat="1" ht="25.65" customHeight="1">
      <c r="A89" s="38"/>
      <c r="B89" s="39"/>
      <c r="C89" s="32" t="s">
        <v>24</v>
      </c>
      <c r="D89" s="38"/>
      <c r="E89" s="38"/>
      <c r="F89" s="38"/>
      <c r="G89" s="38"/>
      <c r="H89" s="38"/>
      <c r="I89" s="38"/>
      <c r="J89" s="38"/>
      <c r="K89" s="38"/>
      <c r="L89" s="4" t="str">
        <f>IF(E11= "","",E11)</f>
        <v>Město Petřvald</v>
      </c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2" t="s">
        <v>30</v>
      </c>
      <c r="AJ89" s="38"/>
      <c r="AK89" s="38"/>
      <c r="AL89" s="38"/>
      <c r="AM89" s="70" t="str">
        <f>IF(E17="","",E17)</f>
        <v>Sweco Hydroprojekt a.s., divize Morava</v>
      </c>
      <c r="AN89" s="4"/>
      <c r="AO89" s="4"/>
      <c r="AP89" s="4"/>
      <c r="AQ89" s="38"/>
      <c r="AR89" s="39"/>
      <c r="AS89" s="71" t="s">
        <v>55</v>
      </c>
      <c r="AT89" s="72"/>
      <c r="AU89" s="73"/>
      <c r="AV89" s="73"/>
      <c r="AW89" s="73"/>
      <c r="AX89" s="73"/>
      <c r="AY89" s="73"/>
      <c r="AZ89" s="73"/>
      <c r="BA89" s="73"/>
      <c r="BB89" s="73"/>
      <c r="BC89" s="73"/>
      <c r="BD89" s="74"/>
      <c r="BE89" s="38"/>
    </row>
    <row r="90" s="2" customFormat="1" ht="15.15" customHeight="1">
      <c r="A90" s="38"/>
      <c r="B90" s="39"/>
      <c r="C90" s="32" t="s">
        <v>28</v>
      </c>
      <c r="D90" s="38"/>
      <c r="E90" s="38"/>
      <c r="F90" s="38"/>
      <c r="G90" s="38"/>
      <c r="H90" s="38"/>
      <c r="I90" s="38"/>
      <c r="J90" s="38"/>
      <c r="K90" s="38"/>
      <c r="L90" s="4" t="str">
        <f>IF(E14= "Vyplň údaj","",E14)</f>
        <v/>
      </c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2" t="s">
        <v>33</v>
      </c>
      <c r="AJ90" s="38"/>
      <c r="AK90" s="38"/>
      <c r="AL90" s="38"/>
      <c r="AM90" s="70" t="str">
        <f>IF(E20="","",E20)</f>
        <v xml:space="preserve"> </v>
      </c>
      <c r="AN90" s="4"/>
      <c r="AO90" s="4"/>
      <c r="AP90" s="4"/>
      <c r="AQ90" s="38"/>
      <c r="AR90" s="39"/>
      <c r="AS90" s="75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8"/>
      <c r="BE90" s="38"/>
    </row>
    <row r="91" s="2" customFormat="1" ht="10.8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9"/>
      <c r="AS91" s="75"/>
      <c r="AT91" s="76"/>
      <c r="AU91" s="77"/>
      <c r="AV91" s="77"/>
      <c r="AW91" s="77"/>
      <c r="AX91" s="77"/>
      <c r="AY91" s="77"/>
      <c r="AZ91" s="77"/>
      <c r="BA91" s="77"/>
      <c r="BB91" s="77"/>
      <c r="BC91" s="77"/>
      <c r="BD91" s="78"/>
      <c r="BE91" s="38"/>
    </row>
    <row r="92" s="2" customFormat="1" ht="29.28" customHeight="1">
      <c r="A92" s="38"/>
      <c r="B92" s="39"/>
      <c r="C92" s="79" t="s">
        <v>56</v>
      </c>
      <c r="D92" s="80"/>
      <c r="E92" s="80"/>
      <c r="F92" s="80"/>
      <c r="G92" s="80"/>
      <c r="H92" s="81"/>
      <c r="I92" s="82" t="s">
        <v>57</v>
      </c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3" t="s">
        <v>58</v>
      </c>
      <c r="AH92" s="80"/>
      <c r="AI92" s="80"/>
      <c r="AJ92" s="80"/>
      <c r="AK92" s="80"/>
      <c r="AL92" s="80"/>
      <c r="AM92" s="80"/>
      <c r="AN92" s="82" t="s">
        <v>59</v>
      </c>
      <c r="AO92" s="80"/>
      <c r="AP92" s="84"/>
      <c r="AQ92" s="85" t="s">
        <v>60</v>
      </c>
      <c r="AR92" s="39"/>
      <c r="AS92" s="86" t="s">
        <v>61</v>
      </c>
      <c r="AT92" s="87" t="s">
        <v>62</v>
      </c>
      <c r="AU92" s="87" t="s">
        <v>63</v>
      </c>
      <c r="AV92" s="87" t="s">
        <v>64</v>
      </c>
      <c r="AW92" s="87" t="s">
        <v>65</v>
      </c>
      <c r="AX92" s="87" t="s">
        <v>66</v>
      </c>
      <c r="AY92" s="87" t="s">
        <v>67</v>
      </c>
      <c r="AZ92" s="87" t="s">
        <v>68</v>
      </c>
      <c r="BA92" s="87" t="s">
        <v>69</v>
      </c>
      <c r="BB92" s="87" t="s">
        <v>70</v>
      </c>
      <c r="BC92" s="87" t="s">
        <v>71</v>
      </c>
      <c r="BD92" s="88" t="s">
        <v>72</v>
      </c>
      <c r="BE92" s="38"/>
    </row>
    <row r="93" s="2" customFormat="1" ht="10.8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9"/>
      <c r="AS93" s="89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1"/>
      <c r="BE93" s="38"/>
    </row>
    <row r="94" s="6" customFormat="1" ht="32.4" customHeight="1">
      <c r="A94" s="6"/>
      <c r="B94" s="92"/>
      <c r="C94" s="93" t="s">
        <v>73</v>
      </c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5">
        <f>ROUND(AG95,2)</f>
        <v>0</v>
      </c>
      <c r="AH94" s="95"/>
      <c r="AI94" s="95"/>
      <c r="AJ94" s="95"/>
      <c r="AK94" s="95"/>
      <c r="AL94" s="95"/>
      <c r="AM94" s="95"/>
      <c r="AN94" s="96">
        <f>SUM(AG94,AT94)</f>
        <v>0</v>
      </c>
      <c r="AO94" s="96"/>
      <c r="AP94" s="96"/>
      <c r="AQ94" s="97" t="s">
        <v>1</v>
      </c>
      <c r="AR94" s="92"/>
      <c r="AS94" s="98">
        <f>ROUND(AS95,2)</f>
        <v>0</v>
      </c>
      <c r="AT94" s="99">
        <f>ROUND(SUM(AV94:AW94),2)</f>
        <v>0</v>
      </c>
      <c r="AU94" s="100">
        <f>ROUND(AU95,5)</f>
        <v>0</v>
      </c>
      <c r="AV94" s="99">
        <f>ROUND(AZ94*L29,2)</f>
        <v>0</v>
      </c>
      <c r="AW94" s="99">
        <f>ROUND(BA94*L30,2)</f>
        <v>0</v>
      </c>
      <c r="AX94" s="99">
        <f>ROUND(BB94*L29,2)</f>
        <v>0</v>
      </c>
      <c r="AY94" s="99">
        <f>ROUND(BC94*L30,2)</f>
        <v>0</v>
      </c>
      <c r="AZ94" s="99">
        <f>ROUND(AZ95,2)</f>
        <v>0</v>
      </c>
      <c r="BA94" s="99">
        <f>ROUND(BA95,2)</f>
        <v>0</v>
      </c>
      <c r="BB94" s="99">
        <f>ROUND(BB95,2)</f>
        <v>0</v>
      </c>
      <c r="BC94" s="99">
        <f>ROUND(BC95,2)</f>
        <v>0</v>
      </c>
      <c r="BD94" s="101">
        <f>ROUND(BD95,2)</f>
        <v>0</v>
      </c>
      <c r="BE94" s="6"/>
      <c r="BS94" s="102" t="s">
        <v>74</v>
      </c>
      <c r="BT94" s="102" t="s">
        <v>75</v>
      </c>
      <c r="BU94" s="103" t="s">
        <v>76</v>
      </c>
      <c r="BV94" s="102" t="s">
        <v>77</v>
      </c>
      <c r="BW94" s="102" t="s">
        <v>4</v>
      </c>
      <c r="BX94" s="102" t="s">
        <v>78</v>
      </c>
      <c r="CL94" s="102" t="s">
        <v>1</v>
      </c>
    </row>
    <row r="95" s="7" customFormat="1" ht="16.5" customHeight="1">
      <c r="A95" s="7"/>
      <c r="B95" s="104"/>
      <c r="C95" s="105"/>
      <c r="D95" s="106" t="s">
        <v>79</v>
      </c>
      <c r="E95" s="106"/>
      <c r="F95" s="106"/>
      <c r="G95" s="106"/>
      <c r="H95" s="106"/>
      <c r="I95" s="107"/>
      <c r="J95" s="106" t="s">
        <v>80</v>
      </c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8">
        <f>ROUND(AG96+AG114+AG118+AG122+AG126+AG130+AG132+AG134+AG136+AG138,2)</f>
        <v>0</v>
      </c>
      <c r="AH95" s="107"/>
      <c r="AI95" s="107"/>
      <c r="AJ95" s="107"/>
      <c r="AK95" s="107"/>
      <c r="AL95" s="107"/>
      <c r="AM95" s="107"/>
      <c r="AN95" s="109">
        <f>SUM(AG95,AT95)</f>
        <v>0</v>
      </c>
      <c r="AO95" s="107"/>
      <c r="AP95" s="107"/>
      <c r="AQ95" s="110" t="s">
        <v>81</v>
      </c>
      <c r="AR95" s="104"/>
      <c r="AS95" s="111">
        <f>ROUND(AS96+AS114+AS118+AS122+AS126+AS130+AS132+AS134+AS136+AS138,2)</f>
        <v>0</v>
      </c>
      <c r="AT95" s="112">
        <f>ROUND(SUM(AV95:AW95),2)</f>
        <v>0</v>
      </c>
      <c r="AU95" s="113">
        <f>ROUND(AU96+AU114+AU118+AU122+AU126+AU130+AU132+AU134+AU136+AU138,5)</f>
        <v>0</v>
      </c>
      <c r="AV95" s="112">
        <f>ROUND(AZ95*L29,2)</f>
        <v>0</v>
      </c>
      <c r="AW95" s="112">
        <f>ROUND(BA95*L30,2)</f>
        <v>0</v>
      </c>
      <c r="AX95" s="112">
        <f>ROUND(BB95*L29,2)</f>
        <v>0</v>
      </c>
      <c r="AY95" s="112">
        <f>ROUND(BC95*L30,2)</f>
        <v>0</v>
      </c>
      <c r="AZ95" s="112">
        <f>ROUND(AZ96+AZ114+AZ118+AZ122+AZ126+AZ130+AZ132+AZ134+AZ136+AZ138,2)</f>
        <v>0</v>
      </c>
      <c r="BA95" s="112">
        <f>ROUND(BA96+BA114+BA118+BA122+BA126+BA130+BA132+BA134+BA136+BA138,2)</f>
        <v>0</v>
      </c>
      <c r="BB95" s="112">
        <f>ROUND(BB96+BB114+BB118+BB122+BB126+BB130+BB132+BB134+BB136+BB138,2)</f>
        <v>0</v>
      </c>
      <c r="BC95" s="112">
        <f>ROUND(BC96+BC114+BC118+BC122+BC126+BC130+BC132+BC134+BC136+BC138,2)</f>
        <v>0</v>
      </c>
      <c r="BD95" s="114">
        <f>ROUND(BD96+BD114+BD118+BD122+BD126+BD130+BD132+BD134+BD136+BD138,2)</f>
        <v>0</v>
      </c>
      <c r="BE95" s="7"/>
      <c r="BS95" s="115" t="s">
        <v>74</v>
      </c>
      <c r="BT95" s="115" t="s">
        <v>82</v>
      </c>
      <c r="BU95" s="115" t="s">
        <v>76</v>
      </c>
      <c r="BV95" s="115" t="s">
        <v>77</v>
      </c>
      <c r="BW95" s="115" t="s">
        <v>83</v>
      </c>
      <c r="BX95" s="115" t="s">
        <v>4</v>
      </c>
      <c r="CL95" s="115" t="s">
        <v>1</v>
      </c>
      <c r="CM95" s="115" t="s">
        <v>84</v>
      </c>
    </row>
    <row r="96" s="4" customFormat="1" ht="16.5" customHeight="1">
      <c r="A96" s="4"/>
      <c r="B96" s="64"/>
      <c r="C96" s="10"/>
      <c r="D96" s="10"/>
      <c r="E96" s="116" t="s">
        <v>85</v>
      </c>
      <c r="F96" s="116"/>
      <c r="G96" s="116"/>
      <c r="H96" s="116"/>
      <c r="I96" s="116"/>
      <c r="J96" s="10"/>
      <c r="K96" s="116" t="s">
        <v>86</v>
      </c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7">
        <f>ROUND(AG97+AG101+AG104+AG109,2)</f>
        <v>0</v>
      </c>
      <c r="AH96" s="10"/>
      <c r="AI96" s="10"/>
      <c r="AJ96" s="10"/>
      <c r="AK96" s="10"/>
      <c r="AL96" s="10"/>
      <c r="AM96" s="10"/>
      <c r="AN96" s="118">
        <f>SUM(AG96,AT96)</f>
        <v>0</v>
      </c>
      <c r="AO96" s="10"/>
      <c r="AP96" s="10"/>
      <c r="AQ96" s="119" t="s">
        <v>87</v>
      </c>
      <c r="AR96" s="64"/>
      <c r="AS96" s="120">
        <f>ROUND(AS97+AS101+AS104+AS109,2)</f>
        <v>0</v>
      </c>
      <c r="AT96" s="121">
        <f>ROUND(SUM(AV96:AW96),2)</f>
        <v>0</v>
      </c>
      <c r="AU96" s="122">
        <f>ROUND(AU97+AU101+AU104+AU109,5)</f>
        <v>0</v>
      </c>
      <c r="AV96" s="121">
        <f>ROUND(AZ96*L29,2)</f>
        <v>0</v>
      </c>
      <c r="AW96" s="121">
        <f>ROUND(BA96*L30,2)</f>
        <v>0</v>
      </c>
      <c r="AX96" s="121">
        <f>ROUND(BB96*L29,2)</f>
        <v>0</v>
      </c>
      <c r="AY96" s="121">
        <f>ROUND(BC96*L30,2)</f>
        <v>0</v>
      </c>
      <c r="AZ96" s="121">
        <f>ROUND(AZ97+AZ101+AZ104+AZ109,2)</f>
        <v>0</v>
      </c>
      <c r="BA96" s="121">
        <f>ROUND(BA97+BA101+BA104+BA109,2)</f>
        <v>0</v>
      </c>
      <c r="BB96" s="121">
        <f>ROUND(BB97+BB101+BB104+BB109,2)</f>
        <v>0</v>
      </c>
      <c r="BC96" s="121">
        <f>ROUND(BC97+BC101+BC104+BC109,2)</f>
        <v>0</v>
      </c>
      <c r="BD96" s="123">
        <f>ROUND(BD97+BD101+BD104+BD109,2)</f>
        <v>0</v>
      </c>
      <c r="BE96" s="4"/>
      <c r="BS96" s="27" t="s">
        <v>74</v>
      </c>
      <c r="BT96" s="27" t="s">
        <v>84</v>
      </c>
      <c r="BU96" s="27" t="s">
        <v>76</v>
      </c>
      <c r="BV96" s="27" t="s">
        <v>77</v>
      </c>
      <c r="BW96" s="27" t="s">
        <v>88</v>
      </c>
      <c r="BX96" s="27" t="s">
        <v>83</v>
      </c>
      <c r="CL96" s="27" t="s">
        <v>1</v>
      </c>
    </row>
    <row r="97" s="4" customFormat="1" ht="16.5" customHeight="1">
      <c r="A97" s="4"/>
      <c r="B97" s="64"/>
      <c r="C97" s="10"/>
      <c r="D97" s="10"/>
      <c r="E97" s="10"/>
      <c r="F97" s="116" t="s">
        <v>89</v>
      </c>
      <c r="G97" s="116"/>
      <c r="H97" s="116"/>
      <c r="I97" s="116"/>
      <c r="J97" s="116"/>
      <c r="K97" s="10"/>
      <c r="L97" s="116" t="s">
        <v>90</v>
      </c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7">
        <f>ROUND(SUM(AG98:AG100),2)</f>
        <v>0</v>
      </c>
      <c r="AH97" s="10"/>
      <c r="AI97" s="10"/>
      <c r="AJ97" s="10"/>
      <c r="AK97" s="10"/>
      <c r="AL97" s="10"/>
      <c r="AM97" s="10"/>
      <c r="AN97" s="118">
        <f>SUM(AG97,AT97)</f>
        <v>0</v>
      </c>
      <c r="AO97" s="10"/>
      <c r="AP97" s="10"/>
      <c r="AQ97" s="119" t="s">
        <v>87</v>
      </c>
      <c r="AR97" s="64"/>
      <c r="AS97" s="120">
        <f>ROUND(SUM(AS98:AS100),2)</f>
        <v>0</v>
      </c>
      <c r="AT97" s="121">
        <f>ROUND(SUM(AV97:AW97),2)</f>
        <v>0</v>
      </c>
      <c r="AU97" s="122">
        <f>ROUND(SUM(AU98:AU100),5)</f>
        <v>0</v>
      </c>
      <c r="AV97" s="121">
        <f>ROUND(AZ97*L29,2)</f>
        <v>0</v>
      </c>
      <c r="AW97" s="121">
        <f>ROUND(BA97*L30,2)</f>
        <v>0</v>
      </c>
      <c r="AX97" s="121">
        <f>ROUND(BB97*L29,2)</f>
        <v>0</v>
      </c>
      <c r="AY97" s="121">
        <f>ROUND(BC97*L30,2)</f>
        <v>0</v>
      </c>
      <c r="AZ97" s="121">
        <f>ROUND(SUM(AZ98:AZ100),2)</f>
        <v>0</v>
      </c>
      <c r="BA97" s="121">
        <f>ROUND(SUM(BA98:BA100),2)</f>
        <v>0</v>
      </c>
      <c r="BB97" s="121">
        <f>ROUND(SUM(BB98:BB100),2)</f>
        <v>0</v>
      </c>
      <c r="BC97" s="121">
        <f>ROUND(SUM(BC98:BC100),2)</f>
        <v>0</v>
      </c>
      <c r="BD97" s="123">
        <f>ROUND(SUM(BD98:BD100),2)</f>
        <v>0</v>
      </c>
      <c r="BE97" s="4"/>
      <c r="BS97" s="27" t="s">
        <v>74</v>
      </c>
      <c r="BT97" s="27" t="s">
        <v>91</v>
      </c>
      <c r="BU97" s="27" t="s">
        <v>76</v>
      </c>
      <c r="BV97" s="27" t="s">
        <v>77</v>
      </c>
      <c r="BW97" s="27" t="s">
        <v>92</v>
      </c>
      <c r="BX97" s="27" t="s">
        <v>88</v>
      </c>
      <c r="CL97" s="27" t="s">
        <v>1</v>
      </c>
    </row>
    <row r="98" s="4" customFormat="1" ht="16.5" customHeight="1">
      <c r="A98" s="124" t="s">
        <v>93</v>
      </c>
      <c r="B98" s="64"/>
      <c r="C98" s="10"/>
      <c r="D98" s="10"/>
      <c r="E98" s="10"/>
      <c r="F98" s="10"/>
      <c r="G98" s="116" t="s">
        <v>94</v>
      </c>
      <c r="H98" s="116"/>
      <c r="I98" s="116"/>
      <c r="J98" s="116"/>
      <c r="K98" s="116"/>
      <c r="L98" s="10"/>
      <c r="M98" s="116" t="s">
        <v>95</v>
      </c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8">
        <f>'00001 - DSO 01.2a Stoka B'!J34</f>
        <v>0</v>
      </c>
      <c r="AH98" s="10"/>
      <c r="AI98" s="10"/>
      <c r="AJ98" s="10"/>
      <c r="AK98" s="10"/>
      <c r="AL98" s="10"/>
      <c r="AM98" s="10"/>
      <c r="AN98" s="118">
        <f>SUM(AG98,AT98)</f>
        <v>0</v>
      </c>
      <c r="AO98" s="10"/>
      <c r="AP98" s="10"/>
      <c r="AQ98" s="119" t="s">
        <v>87</v>
      </c>
      <c r="AR98" s="64"/>
      <c r="AS98" s="120">
        <v>0</v>
      </c>
      <c r="AT98" s="121">
        <f>ROUND(SUM(AV98:AW98),2)</f>
        <v>0</v>
      </c>
      <c r="AU98" s="122">
        <f>'00001 - DSO 01.2a Stoka B'!P132</f>
        <v>0</v>
      </c>
      <c r="AV98" s="121">
        <f>'00001 - DSO 01.2a Stoka B'!J37</f>
        <v>0</v>
      </c>
      <c r="AW98" s="121">
        <f>'00001 - DSO 01.2a Stoka B'!J38</f>
        <v>0</v>
      </c>
      <c r="AX98" s="121">
        <f>'00001 - DSO 01.2a Stoka B'!J39</f>
        <v>0</v>
      </c>
      <c r="AY98" s="121">
        <f>'00001 - DSO 01.2a Stoka B'!J40</f>
        <v>0</v>
      </c>
      <c r="AZ98" s="121">
        <f>'00001 - DSO 01.2a Stoka B'!F37</f>
        <v>0</v>
      </c>
      <c r="BA98" s="121">
        <f>'00001 - DSO 01.2a Stoka B'!F38</f>
        <v>0</v>
      </c>
      <c r="BB98" s="121">
        <f>'00001 - DSO 01.2a Stoka B'!F39</f>
        <v>0</v>
      </c>
      <c r="BC98" s="121">
        <f>'00001 - DSO 01.2a Stoka B'!F40</f>
        <v>0</v>
      </c>
      <c r="BD98" s="123">
        <f>'00001 - DSO 01.2a Stoka B'!F41</f>
        <v>0</v>
      </c>
      <c r="BE98" s="4"/>
      <c r="BT98" s="27" t="s">
        <v>96</v>
      </c>
      <c r="BV98" s="27" t="s">
        <v>77</v>
      </c>
      <c r="BW98" s="27" t="s">
        <v>97</v>
      </c>
      <c r="BX98" s="27" t="s">
        <v>92</v>
      </c>
      <c r="CL98" s="27" t="s">
        <v>1</v>
      </c>
    </row>
    <row r="99" s="4" customFormat="1" ht="23.25" customHeight="1">
      <c r="A99" s="124" t="s">
        <v>93</v>
      </c>
      <c r="B99" s="64"/>
      <c r="C99" s="10"/>
      <c r="D99" s="10"/>
      <c r="E99" s="10"/>
      <c r="F99" s="10"/>
      <c r="G99" s="116" t="s">
        <v>98</v>
      </c>
      <c r="H99" s="116"/>
      <c r="I99" s="116"/>
      <c r="J99" s="116"/>
      <c r="K99" s="116"/>
      <c r="L99" s="10"/>
      <c r="M99" s="116" t="s">
        <v>99</v>
      </c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8">
        <f>'00002 - DSO 01.2b Stoka B...'!J34</f>
        <v>0</v>
      </c>
      <c r="AH99" s="10"/>
      <c r="AI99" s="10"/>
      <c r="AJ99" s="10"/>
      <c r="AK99" s="10"/>
      <c r="AL99" s="10"/>
      <c r="AM99" s="10"/>
      <c r="AN99" s="118">
        <f>SUM(AG99,AT99)</f>
        <v>0</v>
      </c>
      <c r="AO99" s="10"/>
      <c r="AP99" s="10"/>
      <c r="AQ99" s="119" t="s">
        <v>87</v>
      </c>
      <c r="AR99" s="64"/>
      <c r="AS99" s="120">
        <v>0</v>
      </c>
      <c r="AT99" s="121">
        <f>ROUND(SUM(AV99:AW99),2)</f>
        <v>0</v>
      </c>
      <c r="AU99" s="122">
        <f>'00002 - DSO 01.2b Stoka B...'!P132</f>
        <v>0</v>
      </c>
      <c r="AV99" s="121">
        <f>'00002 - DSO 01.2b Stoka B...'!J37</f>
        <v>0</v>
      </c>
      <c r="AW99" s="121">
        <f>'00002 - DSO 01.2b Stoka B...'!J38</f>
        <v>0</v>
      </c>
      <c r="AX99" s="121">
        <f>'00002 - DSO 01.2b Stoka B...'!J39</f>
        <v>0</v>
      </c>
      <c r="AY99" s="121">
        <f>'00002 - DSO 01.2b Stoka B...'!J40</f>
        <v>0</v>
      </c>
      <c r="AZ99" s="121">
        <f>'00002 - DSO 01.2b Stoka B...'!F37</f>
        <v>0</v>
      </c>
      <c r="BA99" s="121">
        <f>'00002 - DSO 01.2b Stoka B...'!F38</f>
        <v>0</v>
      </c>
      <c r="BB99" s="121">
        <f>'00002 - DSO 01.2b Stoka B...'!F39</f>
        <v>0</v>
      </c>
      <c r="BC99" s="121">
        <f>'00002 - DSO 01.2b Stoka B...'!F40</f>
        <v>0</v>
      </c>
      <c r="BD99" s="123">
        <f>'00002 - DSO 01.2b Stoka B...'!F41</f>
        <v>0</v>
      </c>
      <c r="BE99" s="4"/>
      <c r="BT99" s="27" t="s">
        <v>96</v>
      </c>
      <c r="BV99" s="27" t="s">
        <v>77</v>
      </c>
      <c r="BW99" s="27" t="s">
        <v>100</v>
      </c>
      <c r="BX99" s="27" t="s">
        <v>92</v>
      </c>
      <c r="CL99" s="27" t="s">
        <v>1</v>
      </c>
    </row>
    <row r="100" s="4" customFormat="1" ht="16.5" customHeight="1">
      <c r="A100" s="124" t="s">
        <v>93</v>
      </c>
      <c r="B100" s="64"/>
      <c r="C100" s="10"/>
      <c r="D100" s="10"/>
      <c r="E100" s="10"/>
      <c r="F100" s="10"/>
      <c r="G100" s="116" t="s">
        <v>101</v>
      </c>
      <c r="H100" s="116"/>
      <c r="I100" s="116"/>
      <c r="J100" s="116"/>
      <c r="K100" s="116"/>
      <c r="L100" s="10"/>
      <c r="M100" s="116" t="s">
        <v>102</v>
      </c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8">
        <f>'00003 - DSO 01.2c Stoka B3'!J34</f>
        <v>0</v>
      </c>
      <c r="AH100" s="10"/>
      <c r="AI100" s="10"/>
      <c r="AJ100" s="10"/>
      <c r="AK100" s="10"/>
      <c r="AL100" s="10"/>
      <c r="AM100" s="10"/>
      <c r="AN100" s="118">
        <f>SUM(AG100,AT100)</f>
        <v>0</v>
      </c>
      <c r="AO100" s="10"/>
      <c r="AP100" s="10"/>
      <c r="AQ100" s="119" t="s">
        <v>87</v>
      </c>
      <c r="AR100" s="64"/>
      <c r="AS100" s="120">
        <v>0</v>
      </c>
      <c r="AT100" s="121">
        <f>ROUND(SUM(AV100:AW100),2)</f>
        <v>0</v>
      </c>
      <c r="AU100" s="122">
        <f>'00003 - DSO 01.2c Stoka B3'!P132</f>
        <v>0</v>
      </c>
      <c r="AV100" s="121">
        <f>'00003 - DSO 01.2c Stoka B3'!J37</f>
        <v>0</v>
      </c>
      <c r="AW100" s="121">
        <f>'00003 - DSO 01.2c Stoka B3'!J38</f>
        <v>0</v>
      </c>
      <c r="AX100" s="121">
        <f>'00003 - DSO 01.2c Stoka B3'!J39</f>
        <v>0</v>
      </c>
      <c r="AY100" s="121">
        <f>'00003 - DSO 01.2c Stoka B3'!J40</f>
        <v>0</v>
      </c>
      <c r="AZ100" s="121">
        <f>'00003 - DSO 01.2c Stoka B3'!F37</f>
        <v>0</v>
      </c>
      <c r="BA100" s="121">
        <f>'00003 - DSO 01.2c Stoka B3'!F38</f>
        <v>0</v>
      </c>
      <c r="BB100" s="121">
        <f>'00003 - DSO 01.2c Stoka B3'!F39</f>
        <v>0</v>
      </c>
      <c r="BC100" s="121">
        <f>'00003 - DSO 01.2c Stoka B3'!F40</f>
        <v>0</v>
      </c>
      <c r="BD100" s="123">
        <f>'00003 - DSO 01.2c Stoka B3'!F41</f>
        <v>0</v>
      </c>
      <c r="BE100" s="4"/>
      <c r="BT100" s="27" t="s">
        <v>96</v>
      </c>
      <c r="BV100" s="27" t="s">
        <v>77</v>
      </c>
      <c r="BW100" s="27" t="s">
        <v>103</v>
      </c>
      <c r="BX100" s="27" t="s">
        <v>92</v>
      </c>
      <c r="CL100" s="27" t="s">
        <v>1</v>
      </c>
    </row>
    <row r="101" s="4" customFormat="1" ht="16.5" customHeight="1">
      <c r="A101" s="4"/>
      <c r="B101" s="64"/>
      <c r="C101" s="10"/>
      <c r="D101" s="10"/>
      <c r="E101" s="10"/>
      <c r="F101" s="116" t="s">
        <v>104</v>
      </c>
      <c r="G101" s="116"/>
      <c r="H101" s="116"/>
      <c r="I101" s="116"/>
      <c r="J101" s="116"/>
      <c r="K101" s="10"/>
      <c r="L101" s="116" t="s">
        <v>105</v>
      </c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7">
        <f>ROUND(SUM(AG102:AG103),2)</f>
        <v>0</v>
      </c>
      <c r="AH101" s="10"/>
      <c r="AI101" s="10"/>
      <c r="AJ101" s="10"/>
      <c r="AK101" s="10"/>
      <c r="AL101" s="10"/>
      <c r="AM101" s="10"/>
      <c r="AN101" s="118">
        <f>SUM(AG101,AT101)</f>
        <v>0</v>
      </c>
      <c r="AO101" s="10"/>
      <c r="AP101" s="10"/>
      <c r="AQ101" s="119" t="s">
        <v>87</v>
      </c>
      <c r="AR101" s="64"/>
      <c r="AS101" s="120">
        <f>ROUND(SUM(AS102:AS103),2)</f>
        <v>0</v>
      </c>
      <c r="AT101" s="121">
        <f>ROUND(SUM(AV101:AW101),2)</f>
        <v>0</v>
      </c>
      <c r="AU101" s="122">
        <f>ROUND(SUM(AU102:AU103),5)</f>
        <v>0</v>
      </c>
      <c r="AV101" s="121">
        <f>ROUND(AZ101*L29,2)</f>
        <v>0</v>
      </c>
      <c r="AW101" s="121">
        <f>ROUND(BA101*L30,2)</f>
        <v>0</v>
      </c>
      <c r="AX101" s="121">
        <f>ROUND(BB101*L29,2)</f>
        <v>0</v>
      </c>
      <c r="AY101" s="121">
        <f>ROUND(BC101*L30,2)</f>
        <v>0</v>
      </c>
      <c r="AZ101" s="121">
        <f>ROUND(SUM(AZ102:AZ103),2)</f>
        <v>0</v>
      </c>
      <c r="BA101" s="121">
        <f>ROUND(SUM(BA102:BA103),2)</f>
        <v>0</v>
      </c>
      <c r="BB101" s="121">
        <f>ROUND(SUM(BB102:BB103),2)</f>
        <v>0</v>
      </c>
      <c r="BC101" s="121">
        <f>ROUND(SUM(BC102:BC103),2)</f>
        <v>0</v>
      </c>
      <c r="BD101" s="123">
        <f>ROUND(SUM(BD102:BD103),2)</f>
        <v>0</v>
      </c>
      <c r="BE101" s="4"/>
      <c r="BS101" s="27" t="s">
        <v>74</v>
      </c>
      <c r="BT101" s="27" t="s">
        <v>91</v>
      </c>
      <c r="BU101" s="27" t="s">
        <v>76</v>
      </c>
      <c r="BV101" s="27" t="s">
        <v>77</v>
      </c>
      <c r="BW101" s="27" t="s">
        <v>106</v>
      </c>
      <c r="BX101" s="27" t="s">
        <v>88</v>
      </c>
      <c r="CL101" s="27" t="s">
        <v>1</v>
      </c>
    </row>
    <row r="102" s="4" customFormat="1" ht="23.25" customHeight="1">
      <c r="A102" s="124" t="s">
        <v>93</v>
      </c>
      <c r="B102" s="64"/>
      <c r="C102" s="10"/>
      <c r="D102" s="10"/>
      <c r="E102" s="10"/>
      <c r="F102" s="10"/>
      <c r="G102" s="116" t="s">
        <v>94</v>
      </c>
      <c r="H102" s="116"/>
      <c r="I102" s="116"/>
      <c r="J102" s="116"/>
      <c r="K102" s="116"/>
      <c r="L102" s="10"/>
      <c r="M102" s="116" t="s">
        <v>107</v>
      </c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8">
        <f>'00001 - DSO 01.2.1a Kanal...'!J34</f>
        <v>0</v>
      </c>
      <c r="AH102" s="10"/>
      <c r="AI102" s="10"/>
      <c r="AJ102" s="10"/>
      <c r="AK102" s="10"/>
      <c r="AL102" s="10"/>
      <c r="AM102" s="10"/>
      <c r="AN102" s="118">
        <f>SUM(AG102,AT102)</f>
        <v>0</v>
      </c>
      <c r="AO102" s="10"/>
      <c r="AP102" s="10"/>
      <c r="AQ102" s="119" t="s">
        <v>87</v>
      </c>
      <c r="AR102" s="64"/>
      <c r="AS102" s="120">
        <v>0</v>
      </c>
      <c r="AT102" s="121">
        <f>ROUND(SUM(AV102:AW102),2)</f>
        <v>0</v>
      </c>
      <c r="AU102" s="122">
        <f>'00001 - DSO 01.2.1a Kanal...'!P132</f>
        <v>0</v>
      </c>
      <c r="AV102" s="121">
        <f>'00001 - DSO 01.2.1a Kanal...'!J37</f>
        <v>0</v>
      </c>
      <c r="AW102" s="121">
        <f>'00001 - DSO 01.2.1a Kanal...'!J38</f>
        <v>0</v>
      </c>
      <c r="AX102" s="121">
        <f>'00001 - DSO 01.2.1a Kanal...'!J39</f>
        <v>0</v>
      </c>
      <c r="AY102" s="121">
        <f>'00001 - DSO 01.2.1a Kanal...'!J40</f>
        <v>0</v>
      </c>
      <c r="AZ102" s="121">
        <f>'00001 - DSO 01.2.1a Kanal...'!F37</f>
        <v>0</v>
      </c>
      <c r="BA102" s="121">
        <f>'00001 - DSO 01.2.1a Kanal...'!F38</f>
        <v>0</v>
      </c>
      <c r="BB102" s="121">
        <f>'00001 - DSO 01.2.1a Kanal...'!F39</f>
        <v>0</v>
      </c>
      <c r="BC102" s="121">
        <f>'00001 - DSO 01.2.1a Kanal...'!F40</f>
        <v>0</v>
      </c>
      <c r="BD102" s="123">
        <f>'00001 - DSO 01.2.1a Kanal...'!F41</f>
        <v>0</v>
      </c>
      <c r="BE102" s="4"/>
      <c r="BT102" s="27" t="s">
        <v>96</v>
      </c>
      <c r="BV102" s="27" t="s">
        <v>77</v>
      </c>
      <c r="BW102" s="27" t="s">
        <v>108</v>
      </c>
      <c r="BX102" s="27" t="s">
        <v>106</v>
      </c>
      <c r="CL102" s="27" t="s">
        <v>1</v>
      </c>
    </row>
    <row r="103" s="4" customFormat="1" ht="23.25" customHeight="1">
      <c r="A103" s="124" t="s">
        <v>93</v>
      </c>
      <c r="B103" s="64"/>
      <c r="C103" s="10"/>
      <c r="D103" s="10"/>
      <c r="E103" s="10"/>
      <c r="F103" s="10"/>
      <c r="G103" s="116" t="s">
        <v>101</v>
      </c>
      <c r="H103" s="116"/>
      <c r="I103" s="116"/>
      <c r="J103" s="116"/>
      <c r="K103" s="116"/>
      <c r="L103" s="10"/>
      <c r="M103" s="116" t="s">
        <v>109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8">
        <f>'00003 - DSO 01.2.1c Kanal...'!J34</f>
        <v>0</v>
      </c>
      <c r="AH103" s="10"/>
      <c r="AI103" s="10"/>
      <c r="AJ103" s="10"/>
      <c r="AK103" s="10"/>
      <c r="AL103" s="10"/>
      <c r="AM103" s="10"/>
      <c r="AN103" s="118">
        <f>SUM(AG103,AT103)</f>
        <v>0</v>
      </c>
      <c r="AO103" s="10"/>
      <c r="AP103" s="10"/>
      <c r="AQ103" s="119" t="s">
        <v>87</v>
      </c>
      <c r="AR103" s="64"/>
      <c r="AS103" s="120">
        <v>0</v>
      </c>
      <c r="AT103" s="121">
        <f>ROUND(SUM(AV103:AW103),2)</f>
        <v>0</v>
      </c>
      <c r="AU103" s="122">
        <f>'00003 - DSO 01.2.1c Kanal...'!P132</f>
        <v>0</v>
      </c>
      <c r="AV103" s="121">
        <f>'00003 - DSO 01.2.1c Kanal...'!J37</f>
        <v>0</v>
      </c>
      <c r="AW103" s="121">
        <f>'00003 - DSO 01.2.1c Kanal...'!J38</f>
        <v>0</v>
      </c>
      <c r="AX103" s="121">
        <f>'00003 - DSO 01.2.1c Kanal...'!J39</f>
        <v>0</v>
      </c>
      <c r="AY103" s="121">
        <f>'00003 - DSO 01.2.1c Kanal...'!J40</f>
        <v>0</v>
      </c>
      <c r="AZ103" s="121">
        <f>'00003 - DSO 01.2.1c Kanal...'!F37</f>
        <v>0</v>
      </c>
      <c r="BA103" s="121">
        <f>'00003 - DSO 01.2.1c Kanal...'!F38</f>
        <v>0</v>
      </c>
      <c r="BB103" s="121">
        <f>'00003 - DSO 01.2.1c Kanal...'!F39</f>
        <v>0</v>
      </c>
      <c r="BC103" s="121">
        <f>'00003 - DSO 01.2.1c Kanal...'!F40</f>
        <v>0</v>
      </c>
      <c r="BD103" s="123">
        <f>'00003 - DSO 01.2.1c Kanal...'!F41</f>
        <v>0</v>
      </c>
      <c r="BE103" s="4"/>
      <c r="BT103" s="27" t="s">
        <v>96</v>
      </c>
      <c r="BV103" s="27" t="s">
        <v>77</v>
      </c>
      <c r="BW103" s="27" t="s">
        <v>110</v>
      </c>
      <c r="BX103" s="27" t="s">
        <v>106</v>
      </c>
      <c r="CL103" s="27" t="s">
        <v>1</v>
      </c>
    </row>
    <row r="104" s="4" customFormat="1" ht="16.5" customHeight="1">
      <c r="A104" s="4"/>
      <c r="B104" s="64"/>
      <c r="C104" s="10"/>
      <c r="D104" s="10"/>
      <c r="E104" s="10"/>
      <c r="F104" s="116" t="s">
        <v>111</v>
      </c>
      <c r="G104" s="116"/>
      <c r="H104" s="116"/>
      <c r="I104" s="116"/>
      <c r="J104" s="116"/>
      <c r="K104" s="10"/>
      <c r="L104" s="116" t="s">
        <v>112</v>
      </c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7">
        <f>ROUND(SUM(AG105:AG108),2)</f>
        <v>0</v>
      </c>
      <c r="AH104" s="10"/>
      <c r="AI104" s="10"/>
      <c r="AJ104" s="10"/>
      <c r="AK104" s="10"/>
      <c r="AL104" s="10"/>
      <c r="AM104" s="10"/>
      <c r="AN104" s="118">
        <f>SUM(AG104,AT104)</f>
        <v>0</v>
      </c>
      <c r="AO104" s="10"/>
      <c r="AP104" s="10"/>
      <c r="AQ104" s="119" t="s">
        <v>87</v>
      </c>
      <c r="AR104" s="64"/>
      <c r="AS104" s="120">
        <f>ROUND(SUM(AS105:AS108),2)</f>
        <v>0</v>
      </c>
      <c r="AT104" s="121">
        <f>ROUND(SUM(AV104:AW104),2)</f>
        <v>0</v>
      </c>
      <c r="AU104" s="122">
        <f>ROUND(SUM(AU105:AU108),5)</f>
        <v>0</v>
      </c>
      <c r="AV104" s="121">
        <f>ROUND(AZ104*L29,2)</f>
        <v>0</v>
      </c>
      <c r="AW104" s="121">
        <f>ROUND(BA104*L30,2)</f>
        <v>0</v>
      </c>
      <c r="AX104" s="121">
        <f>ROUND(BB104*L29,2)</f>
        <v>0</v>
      </c>
      <c r="AY104" s="121">
        <f>ROUND(BC104*L30,2)</f>
        <v>0</v>
      </c>
      <c r="AZ104" s="121">
        <f>ROUND(SUM(AZ105:AZ108),2)</f>
        <v>0</v>
      </c>
      <c r="BA104" s="121">
        <f>ROUND(SUM(BA105:BA108),2)</f>
        <v>0</v>
      </c>
      <c r="BB104" s="121">
        <f>ROUND(SUM(BB105:BB108),2)</f>
        <v>0</v>
      </c>
      <c r="BC104" s="121">
        <f>ROUND(SUM(BC105:BC108),2)</f>
        <v>0</v>
      </c>
      <c r="BD104" s="123">
        <f>ROUND(SUM(BD105:BD108),2)</f>
        <v>0</v>
      </c>
      <c r="BE104" s="4"/>
      <c r="BS104" s="27" t="s">
        <v>74</v>
      </c>
      <c r="BT104" s="27" t="s">
        <v>91</v>
      </c>
      <c r="BU104" s="27" t="s">
        <v>76</v>
      </c>
      <c r="BV104" s="27" t="s">
        <v>77</v>
      </c>
      <c r="BW104" s="27" t="s">
        <v>113</v>
      </c>
      <c r="BX104" s="27" t="s">
        <v>88</v>
      </c>
      <c r="CL104" s="27" t="s">
        <v>1</v>
      </c>
    </row>
    <row r="105" s="4" customFormat="1" ht="16.5" customHeight="1">
      <c r="A105" s="124" t="s">
        <v>93</v>
      </c>
      <c r="B105" s="64"/>
      <c r="C105" s="10"/>
      <c r="D105" s="10"/>
      <c r="E105" s="10"/>
      <c r="F105" s="10"/>
      <c r="G105" s="116" t="s">
        <v>94</v>
      </c>
      <c r="H105" s="116"/>
      <c r="I105" s="116"/>
      <c r="J105" s="116"/>
      <c r="K105" s="116"/>
      <c r="L105" s="10"/>
      <c r="M105" s="116" t="s">
        <v>114</v>
      </c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8">
        <f>'00001 - DSO 01.4a Stoka E'!J34</f>
        <v>0</v>
      </c>
      <c r="AH105" s="10"/>
      <c r="AI105" s="10"/>
      <c r="AJ105" s="10"/>
      <c r="AK105" s="10"/>
      <c r="AL105" s="10"/>
      <c r="AM105" s="10"/>
      <c r="AN105" s="118">
        <f>SUM(AG105,AT105)</f>
        <v>0</v>
      </c>
      <c r="AO105" s="10"/>
      <c r="AP105" s="10"/>
      <c r="AQ105" s="119" t="s">
        <v>87</v>
      </c>
      <c r="AR105" s="64"/>
      <c r="AS105" s="120">
        <v>0</v>
      </c>
      <c r="AT105" s="121">
        <f>ROUND(SUM(AV105:AW105),2)</f>
        <v>0</v>
      </c>
      <c r="AU105" s="122">
        <f>'00001 - DSO 01.4a Stoka E'!P132</f>
        <v>0</v>
      </c>
      <c r="AV105" s="121">
        <f>'00001 - DSO 01.4a Stoka E'!J37</f>
        <v>0</v>
      </c>
      <c r="AW105" s="121">
        <f>'00001 - DSO 01.4a Stoka E'!J38</f>
        <v>0</v>
      </c>
      <c r="AX105" s="121">
        <f>'00001 - DSO 01.4a Stoka E'!J39</f>
        <v>0</v>
      </c>
      <c r="AY105" s="121">
        <f>'00001 - DSO 01.4a Stoka E'!J40</f>
        <v>0</v>
      </c>
      <c r="AZ105" s="121">
        <f>'00001 - DSO 01.4a Stoka E'!F37</f>
        <v>0</v>
      </c>
      <c r="BA105" s="121">
        <f>'00001 - DSO 01.4a Stoka E'!F38</f>
        <v>0</v>
      </c>
      <c r="BB105" s="121">
        <f>'00001 - DSO 01.4a Stoka E'!F39</f>
        <v>0</v>
      </c>
      <c r="BC105" s="121">
        <f>'00001 - DSO 01.4a Stoka E'!F40</f>
        <v>0</v>
      </c>
      <c r="BD105" s="123">
        <f>'00001 - DSO 01.4a Stoka E'!F41</f>
        <v>0</v>
      </c>
      <c r="BE105" s="4"/>
      <c r="BT105" s="27" t="s">
        <v>96</v>
      </c>
      <c r="BV105" s="27" t="s">
        <v>77</v>
      </c>
      <c r="BW105" s="27" t="s">
        <v>115</v>
      </c>
      <c r="BX105" s="27" t="s">
        <v>113</v>
      </c>
      <c r="CL105" s="27" t="s">
        <v>1</v>
      </c>
    </row>
    <row r="106" s="4" customFormat="1" ht="16.5" customHeight="1">
      <c r="A106" s="124" t="s">
        <v>93</v>
      </c>
      <c r="B106" s="64"/>
      <c r="C106" s="10"/>
      <c r="D106" s="10"/>
      <c r="E106" s="10"/>
      <c r="F106" s="10"/>
      <c r="G106" s="116" t="s">
        <v>98</v>
      </c>
      <c r="H106" s="116"/>
      <c r="I106" s="116"/>
      <c r="J106" s="116"/>
      <c r="K106" s="116"/>
      <c r="L106" s="10"/>
      <c r="M106" s="116" t="s">
        <v>116</v>
      </c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8">
        <f>'00002 - DSO 01.4b Stoka E2'!J34</f>
        <v>0</v>
      </c>
      <c r="AH106" s="10"/>
      <c r="AI106" s="10"/>
      <c r="AJ106" s="10"/>
      <c r="AK106" s="10"/>
      <c r="AL106" s="10"/>
      <c r="AM106" s="10"/>
      <c r="AN106" s="118">
        <f>SUM(AG106,AT106)</f>
        <v>0</v>
      </c>
      <c r="AO106" s="10"/>
      <c r="AP106" s="10"/>
      <c r="AQ106" s="119" t="s">
        <v>87</v>
      </c>
      <c r="AR106" s="64"/>
      <c r="AS106" s="120">
        <v>0</v>
      </c>
      <c r="AT106" s="121">
        <f>ROUND(SUM(AV106:AW106),2)</f>
        <v>0</v>
      </c>
      <c r="AU106" s="122">
        <f>'00002 - DSO 01.4b Stoka E2'!P132</f>
        <v>0</v>
      </c>
      <c r="AV106" s="121">
        <f>'00002 - DSO 01.4b Stoka E2'!J37</f>
        <v>0</v>
      </c>
      <c r="AW106" s="121">
        <f>'00002 - DSO 01.4b Stoka E2'!J38</f>
        <v>0</v>
      </c>
      <c r="AX106" s="121">
        <f>'00002 - DSO 01.4b Stoka E2'!J39</f>
        <v>0</v>
      </c>
      <c r="AY106" s="121">
        <f>'00002 - DSO 01.4b Stoka E2'!J40</f>
        <v>0</v>
      </c>
      <c r="AZ106" s="121">
        <f>'00002 - DSO 01.4b Stoka E2'!F37</f>
        <v>0</v>
      </c>
      <c r="BA106" s="121">
        <f>'00002 - DSO 01.4b Stoka E2'!F38</f>
        <v>0</v>
      </c>
      <c r="BB106" s="121">
        <f>'00002 - DSO 01.4b Stoka E2'!F39</f>
        <v>0</v>
      </c>
      <c r="BC106" s="121">
        <f>'00002 - DSO 01.4b Stoka E2'!F40</f>
        <v>0</v>
      </c>
      <c r="BD106" s="123">
        <f>'00002 - DSO 01.4b Stoka E2'!F41</f>
        <v>0</v>
      </c>
      <c r="BE106" s="4"/>
      <c r="BT106" s="27" t="s">
        <v>96</v>
      </c>
      <c r="BV106" s="27" t="s">
        <v>77</v>
      </c>
      <c r="BW106" s="27" t="s">
        <v>117</v>
      </c>
      <c r="BX106" s="27" t="s">
        <v>113</v>
      </c>
      <c r="CL106" s="27" t="s">
        <v>1</v>
      </c>
    </row>
    <row r="107" s="4" customFormat="1" ht="16.5" customHeight="1">
      <c r="A107" s="124" t="s">
        <v>93</v>
      </c>
      <c r="B107" s="64"/>
      <c r="C107" s="10"/>
      <c r="D107" s="10"/>
      <c r="E107" s="10"/>
      <c r="F107" s="10"/>
      <c r="G107" s="116" t="s">
        <v>101</v>
      </c>
      <c r="H107" s="116"/>
      <c r="I107" s="116"/>
      <c r="J107" s="116"/>
      <c r="K107" s="116"/>
      <c r="L107" s="10"/>
      <c r="M107" s="116" t="s">
        <v>118</v>
      </c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8">
        <f>'00003 - DSO 01.4c Stoka E4'!J34</f>
        <v>0</v>
      </c>
      <c r="AH107" s="10"/>
      <c r="AI107" s="10"/>
      <c r="AJ107" s="10"/>
      <c r="AK107" s="10"/>
      <c r="AL107" s="10"/>
      <c r="AM107" s="10"/>
      <c r="AN107" s="118">
        <f>SUM(AG107,AT107)</f>
        <v>0</v>
      </c>
      <c r="AO107" s="10"/>
      <c r="AP107" s="10"/>
      <c r="AQ107" s="119" t="s">
        <v>87</v>
      </c>
      <c r="AR107" s="64"/>
      <c r="AS107" s="120">
        <v>0</v>
      </c>
      <c r="AT107" s="121">
        <f>ROUND(SUM(AV107:AW107),2)</f>
        <v>0</v>
      </c>
      <c r="AU107" s="122">
        <f>'00003 - DSO 01.4c Stoka E4'!P131</f>
        <v>0</v>
      </c>
      <c r="AV107" s="121">
        <f>'00003 - DSO 01.4c Stoka E4'!J37</f>
        <v>0</v>
      </c>
      <c r="AW107" s="121">
        <f>'00003 - DSO 01.4c Stoka E4'!J38</f>
        <v>0</v>
      </c>
      <c r="AX107" s="121">
        <f>'00003 - DSO 01.4c Stoka E4'!J39</f>
        <v>0</v>
      </c>
      <c r="AY107" s="121">
        <f>'00003 - DSO 01.4c Stoka E4'!J40</f>
        <v>0</v>
      </c>
      <c r="AZ107" s="121">
        <f>'00003 - DSO 01.4c Stoka E4'!F37</f>
        <v>0</v>
      </c>
      <c r="BA107" s="121">
        <f>'00003 - DSO 01.4c Stoka E4'!F38</f>
        <v>0</v>
      </c>
      <c r="BB107" s="121">
        <f>'00003 - DSO 01.4c Stoka E4'!F39</f>
        <v>0</v>
      </c>
      <c r="BC107" s="121">
        <f>'00003 - DSO 01.4c Stoka E4'!F40</f>
        <v>0</v>
      </c>
      <c r="BD107" s="123">
        <f>'00003 - DSO 01.4c Stoka E4'!F41</f>
        <v>0</v>
      </c>
      <c r="BE107" s="4"/>
      <c r="BT107" s="27" t="s">
        <v>96</v>
      </c>
      <c r="BV107" s="27" t="s">
        <v>77</v>
      </c>
      <c r="BW107" s="27" t="s">
        <v>119</v>
      </c>
      <c r="BX107" s="27" t="s">
        <v>113</v>
      </c>
      <c r="CL107" s="27" t="s">
        <v>1</v>
      </c>
    </row>
    <row r="108" s="4" customFormat="1" ht="16.5" customHeight="1">
      <c r="A108" s="124" t="s">
        <v>93</v>
      </c>
      <c r="B108" s="64"/>
      <c r="C108" s="10"/>
      <c r="D108" s="10"/>
      <c r="E108" s="10"/>
      <c r="F108" s="10"/>
      <c r="G108" s="116" t="s">
        <v>120</v>
      </c>
      <c r="H108" s="116"/>
      <c r="I108" s="116"/>
      <c r="J108" s="116"/>
      <c r="K108" s="116"/>
      <c r="L108" s="10"/>
      <c r="M108" s="116" t="s">
        <v>121</v>
      </c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8">
        <f>'00004 - DSO 01.4d Stoka E6'!J34</f>
        <v>0</v>
      </c>
      <c r="AH108" s="10"/>
      <c r="AI108" s="10"/>
      <c r="AJ108" s="10"/>
      <c r="AK108" s="10"/>
      <c r="AL108" s="10"/>
      <c r="AM108" s="10"/>
      <c r="AN108" s="118">
        <f>SUM(AG108,AT108)</f>
        <v>0</v>
      </c>
      <c r="AO108" s="10"/>
      <c r="AP108" s="10"/>
      <c r="AQ108" s="119" t="s">
        <v>87</v>
      </c>
      <c r="AR108" s="64"/>
      <c r="AS108" s="120">
        <v>0</v>
      </c>
      <c r="AT108" s="121">
        <f>ROUND(SUM(AV108:AW108),2)</f>
        <v>0</v>
      </c>
      <c r="AU108" s="122">
        <f>'00004 - DSO 01.4d Stoka E6'!P132</f>
        <v>0</v>
      </c>
      <c r="AV108" s="121">
        <f>'00004 - DSO 01.4d Stoka E6'!J37</f>
        <v>0</v>
      </c>
      <c r="AW108" s="121">
        <f>'00004 - DSO 01.4d Stoka E6'!J38</f>
        <v>0</v>
      </c>
      <c r="AX108" s="121">
        <f>'00004 - DSO 01.4d Stoka E6'!J39</f>
        <v>0</v>
      </c>
      <c r="AY108" s="121">
        <f>'00004 - DSO 01.4d Stoka E6'!J40</f>
        <v>0</v>
      </c>
      <c r="AZ108" s="121">
        <f>'00004 - DSO 01.4d Stoka E6'!F37</f>
        <v>0</v>
      </c>
      <c r="BA108" s="121">
        <f>'00004 - DSO 01.4d Stoka E6'!F38</f>
        <v>0</v>
      </c>
      <c r="BB108" s="121">
        <f>'00004 - DSO 01.4d Stoka E6'!F39</f>
        <v>0</v>
      </c>
      <c r="BC108" s="121">
        <f>'00004 - DSO 01.4d Stoka E6'!F40</f>
        <v>0</v>
      </c>
      <c r="BD108" s="123">
        <f>'00004 - DSO 01.4d Stoka E6'!F41</f>
        <v>0</v>
      </c>
      <c r="BE108" s="4"/>
      <c r="BT108" s="27" t="s">
        <v>96</v>
      </c>
      <c r="BV108" s="27" t="s">
        <v>77</v>
      </c>
      <c r="BW108" s="27" t="s">
        <v>122</v>
      </c>
      <c r="BX108" s="27" t="s">
        <v>113</v>
      </c>
      <c r="CL108" s="27" t="s">
        <v>1</v>
      </c>
    </row>
    <row r="109" s="4" customFormat="1" ht="16.5" customHeight="1">
      <c r="A109" s="4"/>
      <c r="B109" s="64"/>
      <c r="C109" s="10"/>
      <c r="D109" s="10"/>
      <c r="E109" s="10"/>
      <c r="F109" s="116" t="s">
        <v>123</v>
      </c>
      <c r="G109" s="116"/>
      <c r="H109" s="116"/>
      <c r="I109" s="116"/>
      <c r="J109" s="116"/>
      <c r="K109" s="10"/>
      <c r="L109" s="116" t="s">
        <v>124</v>
      </c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7">
        <f>ROUND(SUM(AG110:AG113),2)</f>
        <v>0</v>
      </c>
      <c r="AH109" s="10"/>
      <c r="AI109" s="10"/>
      <c r="AJ109" s="10"/>
      <c r="AK109" s="10"/>
      <c r="AL109" s="10"/>
      <c r="AM109" s="10"/>
      <c r="AN109" s="118">
        <f>SUM(AG109,AT109)</f>
        <v>0</v>
      </c>
      <c r="AO109" s="10"/>
      <c r="AP109" s="10"/>
      <c r="AQ109" s="119" t="s">
        <v>87</v>
      </c>
      <c r="AR109" s="64"/>
      <c r="AS109" s="120">
        <f>ROUND(SUM(AS110:AS113),2)</f>
        <v>0</v>
      </c>
      <c r="AT109" s="121">
        <f>ROUND(SUM(AV109:AW109),2)</f>
        <v>0</v>
      </c>
      <c r="AU109" s="122">
        <f>ROUND(SUM(AU110:AU113),5)</f>
        <v>0</v>
      </c>
      <c r="AV109" s="121">
        <f>ROUND(AZ109*L29,2)</f>
        <v>0</v>
      </c>
      <c r="AW109" s="121">
        <f>ROUND(BA109*L30,2)</f>
        <v>0</v>
      </c>
      <c r="AX109" s="121">
        <f>ROUND(BB109*L29,2)</f>
        <v>0</v>
      </c>
      <c r="AY109" s="121">
        <f>ROUND(BC109*L30,2)</f>
        <v>0</v>
      </c>
      <c r="AZ109" s="121">
        <f>ROUND(SUM(AZ110:AZ113),2)</f>
        <v>0</v>
      </c>
      <c r="BA109" s="121">
        <f>ROUND(SUM(BA110:BA113),2)</f>
        <v>0</v>
      </c>
      <c r="BB109" s="121">
        <f>ROUND(SUM(BB110:BB113),2)</f>
        <v>0</v>
      </c>
      <c r="BC109" s="121">
        <f>ROUND(SUM(BC110:BC113),2)</f>
        <v>0</v>
      </c>
      <c r="BD109" s="123">
        <f>ROUND(SUM(BD110:BD113),2)</f>
        <v>0</v>
      </c>
      <c r="BE109" s="4"/>
      <c r="BS109" s="27" t="s">
        <v>74</v>
      </c>
      <c r="BT109" s="27" t="s">
        <v>91</v>
      </c>
      <c r="BU109" s="27" t="s">
        <v>76</v>
      </c>
      <c r="BV109" s="27" t="s">
        <v>77</v>
      </c>
      <c r="BW109" s="27" t="s">
        <v>125</v>
      </c>
      <c r="BX109" s="27" t="s">
        <v>88</v>
      </c>
      <c r="CL109" s="27" t="s">
        <v>1</v>
      </c>
    </row>
    <row r="110" s="4" customFormat="1" ht="23.25" customHeight="1">
      <c r="A110" s="124" t="s">
        <v>93</v>
      </c>
      <c r="B110" s="64"/>
      <c r="C110" s="10"/>
      <c r="D110" s="10"/>
      <c r="E110" s="10"/>
      <c r="F110" s="10"/>
      <c r="G110" s="116" t="s">
        <v>94</v>
      </c>
      <c r="H110" s="116"/>
      <c r="I110" s="116"/>
      <c r="J110" s="116"/>
      <c r="K110" s="116"/>
      <c r="L110" s="10"/>
      <c r="M110" s="116" t="s">
        <v>126</v>
      </c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8">
        <f>'00001 - DSO 01.4.1a Kanal...'!J34</f>
        <v>0</v>
      </c>
      <c r="AH110" s="10"/>
      <c r="AI110" s="10"/>
      <c r="AJ110" s="10"/>
      <c r="AK110" s="10"/>
      <c r="AL110" s="10"/>
      <c r="AM110" s="10"/>
      <c r="AN110" s="118">
        <f>SUM(AG110,AT110)</f>
        <v>0</v>
      </c>
      <c r="AO110" s="10"/>
      <c r="AP110" s="10"/>
      <c r="AQ110" s="119" t="s">
        <v>87</v>
      </c>
      <c r="AR110" s="64"/>
      <c r="AS110" s="120">
        <v>0</v>
      </c>
      <c r="AT110" s="121">
        <f>ROUND(SUM(AV110:AW110),2)</f>
        <v>0</v>
      </c>
      <c r="AU110" s="122">
        <f>'00001 - DSO 01.4.1a Kanal...'!P132</f>
        <v>0</v>
      </c>
      <c r="AV110" s="121">
        <f>'00001 - DSO 01.4.1a Kanal...'!J37</f>
        <v>0</v>
      </c>
      <c r="AW110" s="121">
        <f>'00001 - DSO 01.4.1a Kanal...'!J38</f>
        <v>0</v>
      </c>
      <c r="AX110" s="121">
        <f>'00001 - DSO 01.4.1a Kanal...'!J39</f>
        <v>0</v>
      </c>
      <c r="AY110" s="121">
        <f>'00001 - DSO 01.4.1a Kanal...'!J40</f>
        <v>0</v>
      </c>
      <c r="AZ110" s="121">
        <f>'00001 - DSO 01.4.1a Kanal...'!F37</f>
        <v>0</v>
      </c>
      <c r="BA110" s="121">
        <f>'00001 - DSO 01.4.1a Kanal...'!F38</f>
        <v>0</v>
      </c>
      <c r="BB110" s="121">
        <f>'00001 - DSO 01.4.1a Kanal...'!F39</f>
        <v>0</v>
      </c>
      <c r="BC110" s="121">
        <f>'00001 - DSO 01.4.1a Kanal...'!F40</f>
        <v>0</v>
      </c>
      <c r="BD110" s="123">
        <f>'00001 - DSO 01.4.1a Kanal...'!F41</f>
        <v>0</v>
      </c>
      <c r="BE110" s="4"/>
      <c r="BT110" s="27" t="s">
        <v>96</v>
      </c>
      <c r="BV110" s="27" t="s">
        <v>77</v>
      </c>
      <c r="BW110" s="27" t="s">
        <v>127</v>
      </c>
      <c r="BX110" s="27" t="s">
        <v>125</v>
      </c>
      <c r="CL110" s="27" t="s">
        <v>1</v>
      </c>
    </row>
    <row r="111" s="4" customFormat="1" ht="23.25" customHeight="1">
      <c r="A111" s="124" t="s">
        <v>93</v>
      </c>
      <c r="B111" s="64"/>
      <c r="C111" s="10"/>
      <c r="D111" s="10"/>
      <c r="E111" s="10"/>
      <c r="F111" s="10"/>
      <c r="G111" s="116" t="s">
        <v>98</v>
      </c>
      <c r="H111" s="116"/>
      <c r="I111" s="116"/>
      <c r="J111" s="116"/>
      <c r="K111" s="116"/>
      <c r="L111" s="10"/>
      <c r="M111" s="116" t="s">
        <v>128</v>
      </c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8">
        <f>'00002 - DSO 01.4.1b Kanal...'!J34</f>
        <v>0</v>
      </c>
      <c r="AH111" s="10"/>
      <c r="AI111" s="10"/>
      <c r="AJ111" s="10"/>
      <c r="AK111" s="10"/>
      <c r="AL111" s="10"/>
      <c r="AM111" s="10"/>
      <c r="AN111" s="118">
        <f>SUM(AG111,AT111)</f>
        <v>0</v>
      </c>
      <c r="AO111" s="10"/>
      <c r="AP111" s="10"/>
      <c r="AQ111" s="119" t="s">
        <v>87</v>
      </c>
      <c r="AR111" s="64"/>
      <c r="AS111" s="120">
        <v>0</v>
      </c>
      <c r="AT111" s="121">
        <f>ROUND(SUM(AV111:AW111),2)</f>
        <v>0</v>
      </c>
      <c r="AU111" s="122">
        <f>'00002 - DSO 01.4.1b Kanal...'!P131</f>
        <v>0</v>
      </c>
      <c r="AV111" s="121">
        <f>'00002 - DSO 01.4.1b Kanal...'!J37</f>
        <v>0</v>
      </c>
      <c r="AW111" s="121">
        <f>'00002 - DSO 01.4.1b Kanal...'!J38</f>
        <v>0</v>
      </c>
      <c r="AX111" s="121">
        <f>'00002 - DSO 01.4.1b Kanal...'!J39</f>
        <v>0</v>
      </c>
      <c r="AY111" s="121">
        <f>'00002 - DSO 01.4.1b Kanal...'!J40</f>
        <v>0</v>
      </c>
      <c r="AZ111" s="121">
        <f>'00002 - DSO 01.4.1b Kanal...'!F37</f>
        <v>0</v>
      </c>
      <c r="BA111" s="121">
        <f>'00002 - DSO 01.4.1b Kanal...'!F38</f>
        <v>0</v>
      </c>
      <c r="BB111" s="121">
        <f>'00002 - DSO 01.4.1b Kanal...'!F39</f>
        <v>0</v>
      </c>
      <c r="BC111" s="121">
        <f>'00002 - DSO 01.4.1b Kanal...'!F40</f>
        <v>0</v>
      </c>
      <c r="BD111" s="123">
        <f>'00002 - DSO 01.4.1b Kanal...'!F41</f>
        <v>0</v>
      </c>
      <c r="BE111" s="4"/>
      <c r="BT111" s="27" t="s">
        <v>96</v>
      </c>
      <c r="BV111" s="27" t="s">
        <v>77</v>
      </c>
      <c r="BW111" s="27" t="s">
        <v>129</v>
      </c>
      <c r="BX111" s="27" t="s">
        <v>125</v>
      </c>
      <c r="CL111" s="27" t="s">
        <v>1</v>
      </c>
    </row>
    <row r="112" s="4" customFormat="1" ht="23.25" customHeight="1">
      <c r="A112" s="124" t="s">
        <v>93</v>
      </c>
      <c r="B112" s="64"/>
      <c r="C112" s="10"/>
      <c r="D112" s="10"/>
      <c r="E112" s="10"/>
      <c r="F112" s="10"/>
      <c r="G112" s="116" t="s">
        <v>101</v>
      </c>
      <c r="H112" s="116"/>
      <c r="I112" s="116"/>
      <c r="J112" s="116"/>
      <c r="K112" s="116"/>
      <c r="L112" s="10"/>
      <c r="M112" s="116" t="s">
        <v>130</v>
      </c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8">
        <f>'00003 - DSO 01.4.1c Kanal...'!J34</f>
        <v>0</v>
      </c>
      <c r="AH112" s="10"/>
      <c r="AI112" s="10"/>
      <c r="AJ112" s="10"/>
      <c r="AK112" s="10"/>
      <c r="AL112" s="10"/>
      <c r="AM112" s="10"/>
      <c r="AN112" s="118">
        <f>SUM(AG112,AT112)</f>
        <v>0</v>
      </c>
      <c r="AO112" s="10"/>
      <c r="AP112" s="10"/>
      <c r="AQ112" s="119" t="s">
        <v>87</v>
      </c>
      <c r="AR112" s="64"/>
      <c r="AS112" s="120">
        <v>0</v>
      </c>
      <c r="AT112" s="121">
        <f>ROUND(SUM(AV112:AW112),2)</f>
        <v>0</v>
      </c>
      <c r="AU112" s="122">
        <f>'00003 - DSO 01.4.1c Kanal...'!P130</f>
        <v>0</v>
      </c>
      <c r="AV112" s="121">
        <f>'00003 - DSO 01.4.1c Kanal...'!J37</f>
        <v>0</v>
      </c>
      <c r="AW112" s="121">
        <f>'00003 - DSO 01.4.1c Kanal...'!J38</f>
        <v>0</v>
      </c>
      <c r="AX112" s="121">
        <f>'00003 - DSO 01.4.1c Kanal...'!J39</f>
        <v>0</v>
      </c>
      <c r="AY112" s="121">
        <f>'00003 - DSO 01.4.1c Kanal...'!J40</f>
        <v>0</v>
      </c>
      <c r="AZ112" s="121">
        <f>'00003 - DSO 01.4.1c Kanal...'!F37</f>
        <v>0</v>
      </c>
      <c r="BA112" s="121">
        <f>'00003 - DSO 01.4.1c Kanal...'!F38</f>
        <v>0</v>
      </c>
      <c r="BB112" s="121">
        <f>'00003 - DSO 01.4.1c Kanal...'!F39</f>
        <v>0</v>
      </c>
      <c r="BC112" s="121">
        <f>'00003 - DSO 01.4.1c Kanal...'!F40</f>
        <v>0</v>
      </c>
      <c r="BD112" s="123">
        <f>'00003 - DSO 01.4.1c Kanal...'!F41</f>
        <v>0</v>
      </c>
      <c r="BE112" s="4"/>
      <c r="BT112" s="27" t="s">
        <v>96</v>
      </c>
      <c r="BV112" s="27" t="s">
        <v>77</v>
      </c>
      <c r="BW112" s="27" t="s">
        <v>131</v>
      </c>
      <c r="BX112" s="27" t="s">
        <v>125</v>
      </c>
      <c r="CL112" s="27" t="s">
        <v>1</v>
      </c>
    </row>
    <row r="113" s="4" customFormat="1" ht="23.25" customHeight="1">
      <c r="A113" s="124" t="s">
        <v>93</v>
      </c>
      <c r="B113" s="64"/>
      <c r="C113" s="10"/>
      <c r="D113" s="10"/>
      <c r="E113" s="10"/>
      <c r="F113" s="10"/>
      <c r="G113" s="116" t="s">
        <v>120</v>
      </c>
      <c r="H113" s="116"/>
      <c r="I113" s="116"/>
      <c r="J113" s="116"/>
      <c r="K113" s="116"/>
      <c r="L113" s="10"/>
      <c r="M113" s="116" t="s">
        <v>132</v>
      </c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8">
        <f>'00004 - DSO 01.4.1d Kanal...'!J34</f>
        <v>0</v>
      </c>
      <c r="AH113" s="10"/>
      <c r="AI113" s="10"/>
      <c r="AJ113" s="10"/>
      <c r="AK113" s="10"/>
      <c r="AL113" s="10"/>
      <c r="AM113" s="10"/>
      <c r="AN113" s="118">
        <f>SUM(AG113,AT113)</f>
        <v>0</v>
      </c>
      <c r="AO113" s="10"/>
      <c r="AP113" s="10"/>
      <c r="AQ113" s="119" t="s">
        <v>87</v>
      </c>
      <c r="AR113" s="64"/>
      <c r="AS113" s="120">
        <v>0</v>
      </c>
      <c r="AT113" s="121">
        <f>ROUND(SUM(AV113:AW113),2)</f>
        <v>0</v>
      </c>
      <c r="AU113" s="122">
        <f>'00004 - DSO 01.4.1d Kanal...'!P131</f>
        <v>0</v>
      </c>
      <c r="AV113" s="121">
        <f>'00004 - DSO 01.4.1d Kanal...'!J37</f>
        <v>0</v>
      </c>
      <c r="AW113" s="121">
        <f>'00004 - DSO 01.4.1d Kanal...'!J38</f>
        <v>0</v>
      </c>
      <c r="AX113" s="121">
        <f>'00004 - DSO 01.4.1d Kanal...'!J39</f>
        <v>0</v>
      </c>
      <c r="AY113" s="121">
        <f>'00004 - DSO 01.4.1d Kanal...'!J40</f>
        <v>0</v>
      </c>
      <c r="AZ113" s="121">
        <f>'00004 - DSO 01.4.1d Kanal...'!F37</f>
        <v>0</v>
      </c>
      <c r="BA113" s="121">
        <f>'00004 - DSO 01.4.1d Kanal...'!F38</f>
        <v>0</v>
      </c>
      <c r="BB113" s="121">
        <f>'00004 - DSO 01.4.1d Kanal...'!F39</f>
        <v>0</v>
      </c>
      <c r="BC113" s="121">
        <f>'00004 - DSO 01.4.1d Kanal...'!F40</f>
        <v>0</v>
      </c>
      <c r="BD113" s="123">
        <f>'00004 - DSO 01.4.1d Kanal...'!F41</f>
        <v>0</v>
      </c>
      <c r="BE113" s="4"/>
      <c r="BT113" s="27" t="s">
        <v>96</v>
      </c>
      <c r="BV113" s="27" t="s">
        <v>77</v>
      </c>
      <c r="BW113" s="27" t="s">
        <v>133</v>
      </c>
      <c r="BX113" s="27" t="s">
        <v>125</v>
      </c>
      <c r="CL113" s="27" t="s">
        <v>1</v>
      </c>
    </row>
    <row r="114" s="4" customFormat="1" ht="16.5" customHeight="1">
      <c r="A114" s="4"/>
      <c r="B114" s="64"/>
      <c r="C114" s="10"/>
      <c r="D114" s="10"/>
      <c r="E114" s="116" t="s">
        <v>134</v>
      </c>
      <c r="F114" s="116"/>
      <c r="G114" s="116"/>
      <c r="H114" s="116"/>
      <c r="I114" s="116"/>
      <c r="J114" s="10"/>
      <c r="K114" s="116" t="s">
        <v>135</v>
      </c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7">
        <f>ROUND(SUM(AG115:AG117),2)</f>
        <v>0</v>
      </c>
      <c r="AH114" s="10"/>
      <c r="AI114" s="10"/>
      <c r="AJ114" s="10"/>
      <c r="AK114" s="10"/>
      <c r="AL114" s="10"/>
      <c r="AM114" s="10"/>
      <c r="AN114" s="118">
        <f>SUM(AG114,AT114)</f>
        <v>0</v>
      </c>
      <c r="AO114" s="10"/>
      <c r="AP114" s="10"/>
      <c r="AQ114" s="119" t="s">
        <v>87</v>
      </c>
      <c r="AR114" s="64"/>
      <c r="AS114" s="120">
        <f>ROUND(SUM(AS115:AS117),2)</f>
        <v>0</v>
      </c>
      <c r="AT114" s="121">
        <f>ROUND(SUM(AV114:AW114),2)</f>
        <v>0</v>
      </c>
      <c r="AU114" s="122">
        <f>ROUND(SUM(AU115:AU117),5)</f>
        <v>0</v>
      </c>
      <c r="AV114" s="121">
        <f>ROUND(AZ114*L29,2)</f>
        <v>0</v>
      </c>
      <c r="AW114" s="121">
        <f>ROUND(BA114*L30,2)</f>
        <v>0</v>
      </c>
      <c r="AX114" s="121">
        <f>ROUND(BB114*L29,2)</f>
        <v>0</v>
      </c>
      <c r="AY114" s="121">
        <f>ROUND(BC114*L30,2)</f>
        <v>0</v>
      </c>
      <c r="AZ114" s="121">
        <f>ROUND(SUM(AZ115:AZ117),2)</f>
        <v>0</v>
      </c>
      <c r="BA114" s="121">
        <f>ROUND(SUM(BA115:BA117),2)</f>
        <v>0</v>
      </c>
      <c r="BB114" s="121">
        <f>ROUND(SUM(BB115:BB117),2)</f>
        <v>0</v>
      </c>
      <c r="BC114" s="121">
        <f>ROUND(SUM(BC115:BC117),2)</f>
        <v>0</v>
      </c>
      <c r="BD114" s="123">
        <f>ROUND(SUM(BD115:BD117),2)</f>
        <v>0</v>
      </c>
      <c r="BE114" s="4"/>
      <c r="BS114" s="27" t="s">
        <v>74</v>
      </c>
      <c r="BT114" s="27" t="s">
        <v>84</v>
      </c>
      <c r="BU114" s="27" t="s">
        <v>76</v>
      </c>
      <c r="BV114" s="27" t="s">
        <v>77</v>
      </c>
      <c r="BW114" s="27" t="s">
        <v>136</v>
      </c>
      <c r="BX114" s="27" t="s">
        <v>83</v>
      </c>
      <c r="CL114" s="27" t="s">
        <v>1</v>
      </c>
    </row>
    <row r="115" s="4" customFormat="1" ht="23.25" customHeight="1">
      <c r="A115" s="124" t="s">
        <v>93</v>
      </c>
      <c r="B115" s="64"/>
      <c r="C115" s="10"/>
      <c r="D115" s="10"/>
      <c r="E115" s="10"/>
      <c r="F115" s="116" t="s">
        <v>137</v>
      </c>
      <c r="G115" s="116"/>
      <c r="H115" s="116"/>
      <c r="I115" s="116"/>
      <c r="J115" s="116"/>
      <c r="K115" s="10"/>
      <c r="L115" s="116" t="s">
        <v>138</v>
      </c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8">
        <f>'0001 - DSO 03.1 Čerpací s...'!J34</f>
        <v>0</v>
      </c>
      <c r="AH115" s="10"/>
      <c r="AI115" s="10"/>
      <c r="AJ115" s="10"/>
      <c r="AK115" s="10"/>
      <c r="AL115" s="10"/>
      <c r="AM115" s="10"/>
      <c r="AN115" s="118">
        <f>SUM(AG115,AT115)</f>
        <v>0</v>
      </c>
      <c r="AO115" s="10"/>
      <c r="AP115" s="10"/>
      <c r="AQ115" s="119" t="s">
        <v>87</v>
      </c>
      <c r="AR115" s="64"/>
      <c r="AS115" s="120">
        <v>0</v>
      </c>
      <c r="AT115" s="121">
        <f>ROUND(SUM(AV115:AW115),2)</f>
        <v>0</v>
      </c>
      <c r="AU115" s="122">
        <f>'0001 - DSO 03.1 Čerpací s...'!P130</f>
        <v>0</v>
      </c>
      <c r="AV115" s="121">
        <f>'0001 - DSO 03.1 Čerpací s...'!J37</f>
        <v>0</v>
      </c>
      <c r="AW115" s="121">
        <f>'0001 - DSO 03.1 Čerpací s...'!J38</f>
        <v>0</v>
      </c>
      <c r="AX115" s="121">
        <f>'0001 - DSO 03.1 Čerpací s...'!J39</f>
        <v>0</v>
      </c>
      <c r="AY115" s="121">
        <f>'0001 - DSO 03.1 Čerpací s...'!J40</f>
        <v>0</v>
      </c>
      <c r="AZ115" s="121">
        <f>'0001 - DSO 03.1 Čerpací s...'!F37</f>
        <v>0</v>
      </c>
      <c r="BA115" s="121">
        <f>'0001 - DSO 03.1 Čerpací s...'!F38</f>
        <v>0</v>
      </c>
      <c r="BB115" s="121">
        <f>'0001 - DSO 03.1 Čerpací s...'!F39</f>
        <v>0</v>
      </c>
      <c r="BC115" s="121">
        <f>'0001 - DSO 03.1 Čerpací s...'!F40</f>
        <v>0</v>
      </c>
      <c r="BD115" s="123">
        <f>'0001 - DSO 03.1 Čerpací s...'!F41</f>
        <v>0</v>
      </c>
      <c r="BE115" s="4"/>
      <c r="BT115" s="27" t="s">
        <v>91</v>
      </c>
      <c r="BV115" s="27" t="s">
        <v>77</v>
      </c>
      <c r="BW115" s="27" t="s">
        <v>139</v>
      </c>
      <c r="BX115" s="27" t="s">
        <v>136</v>
      </c>
      <c r="CL115" s="27" t="s">
        <v>1</v>
      </c>
    </row>
    <row r="116" s="4" customFormat="1" ht="23.25" customHeight="1">
      <c r="A116" s="124" t="s">
        <v>93</v>
      </c>
      <c r="B116" s="64"/>
      <c r="C116" s="10"/>
      <c r="D116" s="10"/>
      <c r="E116" s="10"/>
      <c r="F116" s="116" t="s">
        <v>140</v>
      </c>
      <c r="G116" s="116"/>
      <c r="H116" s="116"/>
      <c r="I116" s="116"/>
      <c r="J116" s="116"/>
      <c r="K116" s="10"/>
      <c r="L116" s="116" t="s">
        <v>141</v>
      </c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8">
        <f>'0002 - DSO 03.2 Čerpací s...'!J34</f>
        <v>0</v>
      </c>
      <c r="AH116" s="10"/>
      <c r="AI116" s="10"/>
      <c r="AJ116" s="10"/>
      <c r="AK116" s="10"/>
      <c r="AL116" s="10"/>
      <c r="AM116" s="10"/>
      <c r="AN116" s="118">
        <f>SUM(AG116,AT116)</f>
        <v>0</v>
      </c>
      <c r="AO116" s="10"/>
      <c r="AP116" s="10"/>
      <c r="AQ116" s="119" t="s">
        <v>87</v>
      </c>
      <c r="AR116" s="64"/>
      <c r="AS116" s="120">
        <v>0</v>
      </c>
      <c r="AT116" s="121">
        <f>ROUND(SUM(AV116:AW116),2)</f>
        <v>0</v>
      </c>
      <c r="AU116" s="122">
        <f>'0002 - DSO 03.2 Čerpací s...'!P130</f>
        <v>0</v>
      </c>
      <c r="AV116" s="121">
        <f>'0002 - DSO 03.2 Čerpací s...'!J37</f>
        <v>0</v>
      </c>
      <c r="AW116" s="121">
        <f>'0002 - DSO 03.2 Čerpací s...'!J38</f>
        <v>0</v>
      </c>
      <c r="AX116" s="121">
        <f>'0002 - DSO 03.2 Čerpací s...'!J39</f>
        <v>0</v>
      </c>
      <c r="AY116" s="121">
        <f>'0002 - DSO 03.2 Čerpací s...'!J40</f>
        <v>0</v>
      </c>
      <c r="AZ116" s="121">
        <f>'0002 - DSO 03.2 Čerpací s...'!F37</f>
        <v>0</v>
      </c>
      <c r="BA116" s="121">
        <f>'0002 - DSO 03.2 Čerpací s...'!F38</f>
        <v>0</v>
      </c>
      <c r="BB116" s="121">
        <f>'0002 - DSO 03.2 Čerpací s...'!F39</f>
        <v>0</v>
      </c>
      <c r="BC116" s="121">
        <f>'0002 - DSO 03.2 Čerpací s...'!F40</f>
        <v>0</v>
      </c>
      <c r="BD116" s="123">
        <f>'0002 - DSO 03.2 Čerpací s...'!F41</f>
        <v>0</v>
      </c>
      <c r="BE116" s="4"/>
      <c r="BT116" s="27" t="s">
        <v>91</v>
      </c>
      <c r="BV116" s="27" t="s">
        <v>77</v>
      </c>
      <c r="BW116" s="27" t="s">
        <v>142</v>
      </c>
      <c r="BX116" s="27" t="s">
        <v>136</v>
      </c>
      <c r="CL116" s="27" t="s">
        <v>1</v>
      </c>
    </row>
    <row r="117" s="4" customFormat="1" ht="23.25" customHeight="1">
      <c r="A117" s="124" t="s">
        <v>93</v>
      </c>
      <c r="B117" s="64"/>
      <c r="C117" s="10"/>
      <c r="D117" s="10"/>
      <c r="E117" s="10"/>
      <c r="F117" s="116" t="s">
        <v>89</v>
      </c>
      <c r="G117" s="116"/>
      <c r="H117" s="116"/>
      <c r="I117" s="116"/>
      <c r="J117" s="116"/>
      <c r="K117" s="10"/>
      <c r="L117" s="116" t="s">
        <v>143</v>
      </c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8">
        <f>'0003 - DSO 03.3 Čerpací s...'!J34</f>
        <v>0</v>
      </c>
      <c r="AH117" s="10"/>
      <c r="AI117" s="10"/>
      <c r="AJ117" s="10"/>
      <c r="AK117" s="10"/>
      <c r="AL117" s="10"/>
      <c r="AM117" s="10"/>
      <c r="AN117" s="118">
        <f>SUM(AG117,AT117)</f>
        <v>0</v>
      </c>
      <c r="AO117" s="10"/>
      <c r="AP117" s="10"/>
      <c r="AQ117" s="119" t="s">
        <v>87</v>
      </c>
      <c r="AR117" s="64"/>
      <c r="AS117" s="120">
        <v>0</v>
      </c>
      <c r="AT117" s="121">
        <f>ROUND(SUM(AV117:AW117),2)</f>
        <v>0</v>
      </c>
      <c r="AU117" s="122">
        <f>'0003 - DSO 03.3 Čerpací s...'!P129</f>
        <v>0</v>
      </c>
      <c r="AV117" s="121">
        <f>'0003 - DSO 03.3 Čerpací s...'!J37</f>
        <v>0</v>
      </c>
      <c r="AW117" s="121">
        <f>'0003 - DSO 03.3 Čerpací s...'!J38</f>
        <v>0</v>
      </c>
      <c r="AX117" s="121">
        <f>'0003 - DSO 03.3 Čerpací s...'!J39</f>
        <v>0</v>
      </c>
      <c r="AY117" s="121">
        <f>'0003 - DSO 03.3 Čerpací s...'!J40</f>
        <v>0</v>
      </c>
      <c r="AZ117" s="121">
        <f>'0003 - DSO 03.3 Čerpací s...'!F37</f>
        <v>0</v>
      </c>
      <c r="BA117" s="121">
        <f>'0003 - DSO 03.3 Čerpací s...'!F38</f>
        <v>0</v>
      </c>
      <c r="BB117" s="121">
        <f>'0003 - DSO 03.3 Čerpací s...'!F39</f>
        <v>0</v>
      </c>
      <c r="BC117" s="121">
        <f>'0003 - DSO 03.3 Čerpací s...'!F40</f>
        <v>0</v>
      </c>
      <c r="BD117" s="123">
        <f>'0003 - DSO 03.3 Čerpací s...'!F41</f>
        <v>0</v>
      </c>
      <c r="BE117" s="4"/>
      <c r="BT117" s="27" t="s">
        <v>91</v>
      </c>
      <c r="BV117" s="27" t="s">
        <v>77</v>
      </c>
      <c r="BW117" s="27" t="s">
        <v>144</v>
      </c>
      <c r="BX117" s="27" t="s">
        <v>136</v>
      </c>
      <c r="CL117" s="27" t="s">
        <v>1</v>
      </c>
    </row>
    <row r="118" s="4" customFormat="1" ht="16.5" customHeight="1">
      <c r="A118" s="4"/>
      <c r="B118" s="64"/>
      <c r="C118" s="10"/>
      <c r="D118" s="10"/>
      <c r="E118" s="116" t="s">
        <v>145</v>
      </c>
      <c r="F118" s="116"/>
      <c r="G118" s="116"/>
      <c r="H118" s="116"/>
      <c r="I118" s="116"/>
      <c r="J118" s="10"/>
      <c r="K118" s="116" t="s">
        <v>146</v>
      </c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7">
        <f>ROUND(SUM(AG119:AG121),2)</f>
        <v>0</v>
      </c>
      <c r="AH118" s="10"/>
      <c r="AI118" s="10"/>
      <c r="AJ118" s="10"/>
      <c r="AK118" s="10"/>
      <c r="AL118" s="10"/>
      <c r="AM118" s="10"/>
      <c r="AN118" s="118">
        <f>SUM(AG118,AT118)</f>
        <v>0</v>
      </c>
      <c r="AO118" s="10"/>
      <c r="AP118" s="10"/>
      <c r="AQ118" s="119" t="s">
        <v>87</v>
      </c>
      <c r="AR118" s="64"/>
      <c r="AS118" s="120">
        <f>ROUND(SUM(AS119:AS121),2)</f>
        <v>0</v>
      </c>
      <c r="AT118" s="121">
        <f>ROUND(SUM(AV118:AW118),2)</f>
        <v>0</v>
      </c>
      <c r="AU118" s="122">
        <f>ROUND(SUM(AU119:AU121),5)</f>
        <v>0</v>
      </c>
      <c r="AV118" s="121">
        <f>ROUND(AZ118*L29,2)</f>
        <v>0</v>
      </c>
      <c r="AW118" s="121">
        <f>ROUND(BA118*L30,2)</f>
        <v>0</v>
      </c>
      <c r="AX118" s="121">
        <f>ROUND(BB118*L29,2)</f>
        <v>0</v>
      </c>
      <c r="AY118" s="121">
        <f>ROUND(BC118*L30,2)</f>
        <v>0</v>
      </c>
      <c r="AZ118" s="121">
        <f>ROUND(SUM(AZ119:AZ121),2)</f>
        <v>0</v>
      </c>
      <c r="BA118" s="121">
        <f>ROUND(SUM(BA119:BA121),2)</f>
        <v>0</v>
      </c>
      <c r="BB118" s="121">
        <f>ROUND(SUM(BB119:BB121),2)</f>
        <v>0</v>
      </c>
      <c r="BC118" s="121">
        <f>ROUND(SUM(BC119:BC121),2)</f>
        <v>0</v>
      </c>
      <c r="BD118" s="123">
        <f>ROUND(SUM(BD119:BD121),2)</f>
        <v>0</v>
      </c>
      <c r="BE118" s="4"/>
      <c r="BS118" s="27" t="s">
        <v>74</v>
      </c>
      <c r="BT118" s="27" t="s">
        <v>84</v>
      </c>
      <c r="BU118" s="27" t="s">
        <v>76</v>
      </c>
      <c r="BV118" s="27" t="s">
        <v>77</v>
      </c>
      <c r="BW118" s="27" t="s">
        <v>147</v>
      </c>
      <c r="BX118" s="27" t="s">
        <v>83</v>
      </c>
      <c r="CL118" s="27" t="s">
        <v>1</v>
      </c>
    </row>
    <row r="119" s="4" customFormat="1" ht="23.25" customHeight="1">
      <c r="A119" s="124" t="s">
        <v>93</v>
      </c>
      <c r="B119" s="64"/>
      <c r="C119" s="10"/>
      <c r="D119" s="10"/>
      <c r="E119" s="10"/>
      <c r="F119" s="116" t="s">
        <v>137</v>
      </c>
      <c r="G119" s="116"/>
      <c r="H119" s="116"/>
      <c r="I119" s="116"/>
      <c r="J119" s="116"/>
      <c r="K119" s="10"/>
      <c r="L119" s="116" t="s">
        <v>148</v>
      </c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8">
        <f>'0001 - DSO 08.1 Čerpací s...'!J34</f>
        <v>0</v>
      </c>
      <c r="AH119" s="10"/>
      <c r="AI119" s="10"/>
      <c r="AJ119" s="10"/>
      <c r="AK119" s="10"/>
      <c r="AL119" s="10"/>
      <c r="AM119" s="10"/>
      <c r="AN119" s="118">
        <f>SUM(AG119,AT119)</f>
        <v>0</v>
      </c>
      <c r="AO119" s="10"/>
      <c r="AP119" s="10"/>
      <c r="AQ119" s="119" t="s">
        <v>87</v>
      </c>
      <c r="AR119" s="64"/>
      <c r="AS119" s="120">
        <v>0</v>
      </c>
      <c r="AT119" s="121">
        <f>ROUND(SUM(AV119:AW119),2)</f>
        <v>0</v>
      </c>
      <c r="AU119" s="122">
        <f>'0001 - DSO 08.1 Čerpací s...'!P130</f>
        <v>0</v>
      </c>
      <c r="AV119" s="121">
        <f>'0001 - DSO 08.1 Čerpací s...'!J37</f>
        <v>0</v>
      </c>
      <c r="AW119" s="121">
        <f>'0001 - DSO 08.1 Čerpací s...'!J38</f>
        <v>0</v>
      </c>
      <c r="AX119" s="121">
        <f>'0001 - DSO 08.1 Čerpací s...'!J39</f>
        <v>0</v>
      </c>
      <c r="AY119" s="121">
        <f>'0001 - DSO 08.1 Čerpací s...'!J40</f>
        <v>0</v>
      </c>
      <c r="AZ119" s="121">
        <f>'0001 - DSO 08.1 Čerpací s...'!F37</f>
        <v>0</v>
      </c>
      <c r="BA119" s="121">
        <f>'0001 - DSO 08.1 Čerpací s...'!F38</f>
        <v>0</v>
      </c>
      <c r="BB119" s="121">
        <f>'0001 - DSO 08.1 Čerpací s...'!F39</f>
        <v>0</v>
      </c>
      <c r="BC119" s="121">
        <f>'0001 - DSO 08.1 Čerpací s...'!F40</f>
        <v>0</v>
      </c>
      <c r="BD119" s="123">
        <f>'0001 - DSO 08.1 Čerpací s...'!F41</f>
        <v>0</v>
      </c>
      <c r="BE119" s="4"/>
      <c r="BT119" s="27" t="s">
        <v>91</v>
      </c>
      <c r="BV119" s="27" t="s">
        <v>77</v>
      </c>
      <c r="BW119" s="27" t="s">
        <v>149</v>
      </c>
      <c r="BX119" s="27" t="s">
        <v>147</v>
      </c>
      <c r="CL119" s="27" t="s">
        <v>1</v>
      </c>
    </row>
    <row r="120" s="4" customFormat="1" ht="23.25" customHeight="1">
      <c r="A120" s="124" t="s">
        <v>93</v>
      </c>
      <c r="B120" s="64"/>
      <c r="C120" s="10"/>
      <c r="D120" s="10"/>
      <c r="E120" s="10"/>
      <c r="F120" s="116" t="s">
        <v>140</v>
      </c>
      <c r="G120" s="116"/>
      <c r="H120" s="116"/>
      <c r="I120" s="116"/>
      <c r="J120" s="116"/>
      <c r="K120" s="10"/>
      <c r="L120" s="116" t="s">
        <v>150</v>
      </c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8">
        <f>'0002 - DSO 08.2 Čerpací s...'!J34</f>
        <v>0</v>
      </c>
      <c r="AH120" s="10"/>
      <c r="AI120" s="10"/>
      <c r="AJ120" s="10"/>
      <c r="AK120" s="10"/>
      <c r="AL120" s="10"/>
      <c r="AM120" s="10"/>
      <c r="AN120" s="118">
        <f>SUM(AG120,AT120)</f>
        <v>0</v>
      </c>
      <c r="AO120" s="10"/>
      <c r="AP120" s="10"/>
      <c r="AQ120" s="119" t="s">
        <v>87</v>
      </c>
      <c r="AR120" s="64"/>
      <c r="AS120" s="120">
        <v>0</v>
      </c>
      <c r="AT120" s="121">
        <f>ROUND(SUM(AV120:AW120),2)</f>
        <v>0</v>
      </c>
      <c r="AU120" s="122">
        <f>'0002 - DSO 08.2 Čerpací s...'!P130</f>
        <v>0</v>
      </c>
      <c r="AV120" s="121">
        <f>'0002 - DSO 08.2 Čerpací s...'!J37</f>
        <v>0</v>
      </c>
      <c r="AW120" s="121">
        <f>'0002 - DSO 08.2 Čerpací s...'!J38</f>
        <v>0</v>
      </c>
      <c r="AX120" s="121">
        <f>'0002 - DSO 08.2 Čerpací s...'!J39</f>
        <v>0</v>
      </c>
      <c r="AY120" s="121">
        <f>'0002 - DSO 08.2 Čerpací s...'!J40</f>
        <v>0</v>
      </c>
      <c r="AZ120" s="121">
        <f>'0002 - DSO 08.2 Čerpací s...'!F37</f>
        <v>0</v>
      </c>
      <c r="BA120" s="121">
        <f>'0002 - DSO 08.2 Čerpací s...'!F38</f>
        <v>0</v>
      </c>
      <c r="BB120" s="121">
        <f>'0002 - DSO 08.2 Čerpací s...'!F39</f>
        <v>0</v>
      </c>
      <c r="BC120" s="121">
        <f>'0002 - DSO 08.2 Čerpací s...'!F40</f>
        <v>0</v>
      </c>
      <c r="BD120" s="123">
        <f>'0002 - DSO 08.2 Čerpací s...'!F41</f>
        <v>0</v>
      </c>
      <c r="BE120" s="4"/>
      <c r="BT120" s="27" t="s">
        <v>91</v>
      </c>
      <c r="BV120" s="27" t="s">
        <v>77</v>
      </c>
      <c r="BW120" s="27" t="s">
        <v>151</v>
      </c>
      <c r="BX120" s="27" t="s">
        <v>147</v>
      </c>
      <c r="CL120" s="27" t="s">
        <v>1</v>
      </c>
    </row>
    <row r="121" s="4" customFormat="1" ht="23.25" customHeight="1">
      <c r="A121" s="124" t="s">
        <v>93</v>
      </c>
      <c r="B121" s="64"/>
      <c r="C121" s="10"/>
      <c r="D121" s="10"/>
      <c r="E121" s="10"/>
      <c r="F121" s="116" t="s">
        <v>89</v>
      </c>
      <c r="G121" s="116"/>
      <c r="H121" s="116"/>
      <c r="I121" s="116"/>
      <c r="J121" s="116"/>
      <c r="K121" s="10"/>
      <c r="L121" s="116" t="s">
        <v>152</v>
      </c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8">
        <f>'0003 - DSO 08.3 Čerpací s...'!J34</f>
        <v>0</v>
      </c>
      <c r="AH121" s="10"/>
      <c r="AI121" s="10"/>
      <c r="AJ121" s="10"/>
      <c r="AK121" s="10"/>
      <c r="AL121" s="10"/>
      <c r="AM121" s="10"/>
      <c r="AN121" s="118">
        <f>SUM(AG121,AT121)</f>
        <v>0</v>
      </c>
      <c r="AO121" s="10"/>
      <c r="AP121" s="10"/>
      <c r="AQ121" s="119" t="s">
        <v>87</v>
      </c>
      <c r="AR121" s="64"/>
      <c r="AS121" s="120">
        <v>0</v>
      </c>
      <c r="AT121" s="121">
        <f>ROUND(SUM(AV121:AW121),2)</f>
        <v>0</v>
      </c>
      <c r="AU121" s="122">
        <f>'0003 - DSO 08.3 Čerpací s...'!P129</f>
        <v>0</v>
      </c>
      <c r="AV121" s="121">
        <f>'0003 - DSO 08.3 Čerpací s...'!J37</f>
        <v>0</v>
      </c>
      <c r="AW121" s="121">
        <f>'0003 - DSO 08.3 Čerpací s...'!J38</f>
        <v>0</v>
      </c>
      <c r="AX121" s="121">
        <f>'0003 - DSO 08.3 Čerpací s...'!J39</f>
        <v>0</v>
      </c>
      <c r="AY121" s="121">
        <f>'0003 - DSO 08.3 Čerpací s...'!J40</f>
        <v>0</v>
      </c>
      <c r="AZ121" s="121">
        <f>'0003 - DSO 08.3 Čerpací s...'!F37</f>
        <v>0</v>
      </c>
      <c r="BA121" s="121">
        <f>'0003 - DSO 08.3 Čerpací s...'!F38</f>
        <v>0</v>
      </c>
      <c r="BB121" s="121">
        <f>'0003 - DSO 08.3 Čerpací s...'!F39</f>
        <v>0</v>
      </c>
      <c r="BC121" s="121">
        <f>'0003 - DSO 08.3 Čerpací s...'!F40</f>
        <v>0</v>
      </c>
      <c r="BD121" s="123">
        <f>'0003 - DSO 08.3 Čerpací s...'!F41</f>
        <v>0</v>
      </c>
      <c r="BE121" s="4"/>
      <c r="BT121" s="27" t="s">
        <v>91</v>
      </c>
      <c r="BV121" s="27" t="s">
        <v>77</v>
      </c>
      <c r="BW121" s="27" t="s">
        <v>153</v>
      </c>
      <c r="BX121" s="27" t="s">
        <v>147</v>
      </c>
      <c r="CL121" s="27" t="s">
        <v>1</v>
      </c>
    </row>
    <row r="122" s="4" customFormat="1" ht="16.5" customHeight="1">
      <c r="A122" s="4"/>
      <c r="B122" s="64"/>
      <c r="C122" s="10"/>
      <c r="D122" s="10"/>
      <c r="E122" s="116" t="s">
        <v>154</v>
      </c>
      <c r="F122" s="116"/>
      <c r="G122" s="116"/>
      <c r="H122" s="116"/>
      <c r="I122" s="116"/>
      <c r="J122" s="10"/>
      <c r="K122" s="116" t="s">
        <v>155</v>
      </c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7">
        <f>ROUND(SUM(AG123:AG125),2)</f>
        <v>0</v>
      </c>
      <c r="AH122" s="10"/>
      <c r="AI122" s="10"/>
      <c r="AJ122" s="10"/>
      <c r="AK122" s="10"/>
      <c r="AL122" s="10"/>
      <c r="AM122" s="10"/>
      <c r="AN122" s="118">
        <f>SUM(AG122,AT122)</f>
        <v>0</v>
      </c>
      <c r="AO122" s="10"/>
      <c r="AP122" s="10"/>
      <c r="AQ122" s="119" t="s">
        <v>87</v>
      </c>
      <c r="AR122" s="64"/>
      <c r="AS122" s="120">
        <f>ROUND(SUM(AS123:AS125),2)</f>
        <v>0</v>
      </c>
      <c r="AT122" s="121">
        <f>ROUND(SUM(AV122:AW122),2)</f>
        <v>0</v>
      </c>
      <c r="AU122" s="122">
        <f>ROUND(SUM(AU123:AU125),5)</f>
        <v>0</v>
      </c>
      <c r="AV122" s="121">
        <f>ROUND(AZ122*L29,2)</f>
        <v>0</v>
      </c>
      <c r="AW122" s="121">
        <f>ROUND(BA122*L30,2)</f>
        <v>0</v>
      </c>
      <c r="AX122" s="121">
        <f>ROUND(BB122*L29,2)</f>
        <v>0</v>
      </c>
      <c r="AY122" s="121">
        <f>ROUND(BC122*L30,2)</f>
        <v>0</v>
      </c>
      <c r="AZ122" s="121">
        <f>ROUND(SUM(AZ123:AZ125),2)</f>
        <v>0</v>
      </c>
      <c r="BA122" s="121">
        <f>ROUND(SUM(BA123:BA125),2)</f>
        <v>0</v>
      </c>
      <c r="BB122" s="121">
        <f>ROUND(SUM(BB123:BB125),2)</f>
        <v>0</v>
      </c>
      <c r="BC122" s="121">
        <f>ROUND(SUM(BC123:BC125),2)</f>
        <v>0</v>
      </c>
      <c r="BD122" s="123">
        <f>ROUND(SUM(BD123:BD125),2)</f>
        <v>0</v>
      </c>
      <c r="BE122" s="4"/>
      <c r="BS122" s="27" t="s">
        <v>74</v>
      </c>
      <c r="BT122" s="27" t="s">
        <v>84</v>
      </c>
      <c r="BU122" s="27" t="s">
        <v>76</v>
      </c>
      <c r="BV122" s="27" t="s">
        <v>77</v>
      </c>
      <c r="BW122" s="27" t="s">
        <v>156</v>
      </c>
      <c r="BX122" s="27" t="s">
        <v>83</v>
      </c>
      <c r="CL122" s="27" t="s">
        <v>1</v>
      </c>
    </row>
    <row r="123" s="4" customFormat="1" ht="23.25" customHeight="1">
      <c r="A123" s="124" t="s">
        <v>93</v>
      </c>
      <c r="B123" s="64"/>
      <c r="C123" s="10"/>
      <c r="D123" s="10"/>
      <c r="E123" s="10"/>
      <c r="F123" s="116" t="s">
        <v>137</v>
      </c>
      <c r="G123" s="116"/>
      <c r="H123" s="116"/>
      <c r="I123" s="116"/>
      <c r="J123" s="116"/>
      <c r="K123" s="10"/>
      <c r="L123" s="116" t="s">
        <v>157</v>
      </c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8">
        <f>'0001 - DSO 10.1 Čerpací s...'!J34</f>
        <v>0</v>
      </c>
      <c r="AH123" s="10"/>
      <c r="AI123" s="10"/>
      <c r="AJ123" s="10"/>
      <c r="AK123" s="10"/>
      <c r="AL123" s="10"/>
      <c r="AM123" s="10"/>
      <c r="AN123" s="118">
        <f>SUM(AG123,AT123)</f>
        <v>0</v>
      </c>
      <c r="AO123" s="10"/>
      <c r="AP123" s="10"/>
      <c r="AQ123" s="119" t="s">
        <v>87</v>
      </c>
      <c r="AR123" s="64"/>
      <c r="AS123" s="120">
        <v>0</v>
      </c>
      <c r="AT123" s="121">
        <f>ROUND(SUM(AV123:AW123),2)</f>
        <v>0</v>
      </c>
      <c r="AU123" s="122">
        <f>'0001 - DSO 10.1 Čerpací s...'!P131</f>
        <v>0</v>
      </c>
      <c r="AV123" s="121">
        <f>'0001 - DSO 10.1 Čerpací s...'!J37</f>
        <v>0</v>
      </c>
      <c r="AW123" s="121">
        <f>'0001 - DSO 10.1 Čerpací s...'!J38</f>
        <v>0</v>
      </c>
      <c r="AX123" s="121">
        <f>'0001 - DSO 10.1 Čerpací s...'!J39</f>
        <v>0</v>
      </c>
      <c r="AY123" s="121">
        <f>'0001 - DSO 10.1 Čerpací s...'!J40</f>
        <v>0</v>
      </c>
      <c r="AZ123" s="121">
        <f>'0001 - DSO 10.1 Čerpací s...'!F37</f>
        <v>0</v>
      </c>
      <c r="BA123" s="121">
        <f>'0001 - DSO 10.1 Čerpací s...'!F38</f>
        <v>0</v>
      </c>
      <c r="BB123" s="121">
        <f>'0001 - DSO 10.1 Čerpací s...'!F39</f>
        <v>0</v>
      </c>
      <c r="BC123" s="121">
        <f>'0001 - DSO 10.1 Čerpací s...'!F40</f>
        <v>0</v>
      </c>
      <c r="BD123" s="123">
        <f>'0001 - DSO 10.1 Čerpací s...'!F41</f>
        <v>0</v>
      </c>
      <c r="BE123" s="4"/>
      <c r="BT123" s="27" t="s">
        <v>91</v>
      </c>
      <c r="BV123" s="27" t="s">
        <v>77</v>
      </c>
      <c r="BW123" s="27" t="s">
        <v>158</v>
      </c>
      <c r="BX123" s="27" t="s">
        <v>156</v>
      </c>
      <c r="CL123" s="27" t="s">
        <v>1</v>
      </c>
    </row>
    <row r="124" s="4" customFormat="1" ht="23.25" customHeight="1">
      <c r="A124" s="124" t="s">
        <v>93</v>
      </c>
      <c r="B124" s="64"/>
      <c r="C124" s="10"/>
      <c r="D124" s="10"/>
      <c r="E124" s="10"/>
      <c r="F124" s="116" t="s">
        <v>140</v>
      </c>
      <c r="G124" s="116"/>
      <c r="H124" s="116"/>
      <c r="I124" s="116"/>
      <c r="J124" s="116"/>
      <c r="K124" s="10"/>
      <c r="L124" s="116" t="s">
        <v>159</v>
      </c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8">
        <f>'0002 - DSO 10.2 Čerpací s...'!J34</f>
        <v>0</v>
      </c>
      <c r="AH124" s="10"/>
      <c r="AI124" s="10"/>
      <c r="AJ124" s="10"/>
      <c r="AK124" s="10"/>
      <c r="AL124" s="10"/>
      <c r="AM124" s="10"/>
      <c r="AN124" s="118">
        <f>SUM(AG124,AT124)</f>
        <v>0</v>
      </c>
      <c r="AO124" s="10"/>
      <c r="AP124" s="10"/>
      <c r="AQ124" s="119" t="s">
        <v>87</v>
      </c>
      <c r="AR124" s="64"/>
      <c r="AS124" s="120">
        <v>0</v>
      </c>
      <c r="AT124" s="121">
        <f>ROUND(SUM(AV124:AW124),2)</f>
        <v>0</v>
      </c>
      <c r="AU124" s="122">
        <f>'0002 - DSO 10.2 Čerpací s...'!P130</f>
        <v>0</v>
      </c>
      <c r="AV124" s="121">
        <f>'0002 - DSO 10.2 Čerpací s...'!J37</f>
        <v>0</v>
      </c>
      <c r="AW124" s="121">
        <f>'0002 - DSO 10.2 Čerpací s...'!J38</f>
        <v>0</v>
      </c>
      <c r="AX124" s="121">
        <f>'0002 - DSO 10.2 Čerpací s...'!J39</f>
        <v>0</v>
      </c>
      <c r="AY124" s="121">
        <f>'0002 - DSO 10.2 Čerpací s...'!J40</f>
        <v>0</v>
      </c>
      <c r="AZ124" s="121">
        <f>'0002 - DSO 10.2 Čerpací s...'!F37</f>
        <v>0</v>
      </c>
      <c r="BA124" s="121">
        <f>'0002 - DSO 10.2 Čerpací s...'!F38</f>
        <v>0</v>
      </c>
      <c r="BB124" s="121">
        <f>'0002 - DSO 10.2 Čerpací s...'!F39</f>
        <v>0</v>
      </c>
      <c r="BC124" s="121">
        <f>'0002 - DSO 10.2 Čerpací s...'!F40</f>
        <v>0</v>
      </c>
      <c r="BD124" s="123">
        <f>'0002 - DSO 10.2 Čerpací s...'!F41</f>
        <v>0</v>
      </c>
      <c r="BE124" s="4"/>
      <c r="BT124" s="27" t="s">
        <v>91</v>
      </c>
      <c r="BV124" s="27" t="s">
        <v>77</v>
      </c>
      <c r="BW124" s="27" t="s">
        <v>160</v>
      </c>
      <c r="BX124" s="27" t="s">
        <v>156</v>
      </c>
      <c r="CL124" s="27" t="s">
        <v>1</v>
      </c>
    </row>
    <row r="125" s="4" customFormat="1" ht="23.25" customHeight="1">
      <c r="A125" s="124" t="s">
        <v>93</v>
      </c>
      <c r="B125" s="64"/>
      <c r="C125" s="10"/>
      <c r="D125" s="10"/>
      <c r="E125" s="10"/>
      <c r="F125" s="116" t="s">
        <v>89</v>
      </c>
      <c r="G125" s="116"/>
      <c r="H125" s="116"/>
      <c r="I125" s="116"/>
      <c r="J125" s="116"/>
      <c r="K125" s="10"/>
      <c r="L125" s="116" t="s">
        <v>161</v>
      </c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8">
        <f>'0003 - DSO 10.3 Čerpací s...'!J34</f>
        <v>0</v>
      </c>
      <c r="AH125" s="10"/>
      <c r="AI125" s="10"/>
      <c r="AJ125" s="10"/>
      <c r="AK125" s="10"/>
      <c r="AL125" s="10"/>
      <c r="AM125" s="10"/>
      <c r="AN125" s="118">
        <f>SUM(AG125,AT125)</f>
        <v>0</v>
      </c>
      <c r="AO125" s="10"/>
      <c r="AP125" s="10"/>
      <c r="AQ125" s="119" t="s">
        <v>87</v>
      </c>
      <c r="AR125" s="64"/>
      <c r="AS125" s="120">
        <v>0</v>
      </c>
      <c r="AT125" s="121">
        <f>ROUND(SUM(AV125:AW125),2)</f>
        <v>0</v>
      </c>
      <c r="AU125" s="122">
        <f>'0003 - DSO 10.3 Čerpací s...'!P129</f>
        <v>0</v>
      </c>
      <c r="AV125" s="121">
        <f>'0003 - DSO 10.3 Čerpací s...'!J37</f>
        <v>0</v>
      </c>
      <c r="AW125" s="121">
        <f>'0003 - DSO 10.3 Čerpací s...'!J38</f>
        <v>0</v>
      </c>
      <c r="AX125" s="121">
        <f>'0003 - DSO 10.3 Čerpací s...'!J39</f>
        <v>0</v>
      </c>
      <c r="AY125" s="121">
        <f>'0003 - DSO 10.3 Čerpací s...'!J40</f>
        <v>0</v>
      </c>
      <c r="AZ125" s="121">
        <f>'0003 - DSO 10.3 Čerpací s...'!F37</f>
        <v>0</v>
      </c>
      <c r="BA125" s="121">
        <f>'0003 - DSO 10.3 Čerpací s...'!F38</f>
        <v>0</v>
      </c>
      <c r="BB125" s="121">
        <f>'0003 - DSO 10.3 Čerpací s...'!F39</f>
        <v>0</v>
      </c>
      <c r="BC125" s="121">
        <f>'0003 - DSO 10.3 Čerpací s...'!F40</f>
        <v>0</v>
      </c>
      <c r="BD125" s="123">
        <f>'0003 - DSO 10.3 Čerpací s...'!F41</f>
        <v>0</v>
      </c>
      <c r="BE125" s="4"/>
      <c r="BT125" s="27" t="s">
        <v>91</v>
      </c>
      <c r="BV125" s="27" t="s">
        <v>77</v>
      </c>
      <c r="BW125" s="27" t="s">
        <v>162</v>
      </c>
      <c r="BX125" s="27" t="s">
        <v>156</v>
      </c>
      <c r="CL125" s="27" t="s">
        <v>1</v>
      </c>
    </row>
    <row r="126" s="4" customFormat="1" ht="16.5" customHeight="1">
      <c r="A126" s="4"/>
      <c r="B126" s="64"/>
      <c r="C126" s="10"/>
      <c r="D126" s="10"/>
      <c r="E126" s="116" t="s">
        <v>163</v>
      </c>
      <c r="F126" s="116"/>
      <c r="G126" s="116"/>
      <c r="H126" s="116"/>
      <c r="I126" s="116"/>
      <c r="J126" s="10"/>
      <c r="K126" s="116" t="s">
        <v>164</v>
      </c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7">
        <f>ROUND(SUM(AG127:AG129),2)</f>
        <v>0</v>
      </c>
      <c r="AH126" s="10"/>
      <c r="AI126" s="10"/>
      <c r="AJ126" s="10"/>
      <c r="AK126" s="10"/>
      <c r="AL126" s="10"/>
      <c r="AM126" s="10"/>
      <c r="AN126" s="118">
        <f>SUM(AG126,AT126)</f>
        <v>0</v>
      </c>
      <c r="AO126" s="10"/>
      <c r="AP126" s="10"/>
      <c r="AQ126" s="119" t="s">
        <v>87</v>
      </c>
      <c r="AR126" s="64"/>
      <c r="AS126" s="120">
        <f>ROUND(SUM(AS127:AS129),2)</f>
        <v>0</v>
      </c>
      <c r="AT126" s="121">
        <f>ROUND(SUM(AV126:AW126),2)</f>
        <v>0</v>
      </c>
      <c r="AU126" s="122">
        <f>ROUND(SUM(AU127:AU129),5)</f>
        <v>0</v>
      </c>
      <c r="AV126" s="121">
        <f>ROUND(AZ126*L29,2)</f>
        <v>0</v>
      </c>
      <c r="AW126" s="121">
        <f>ROUND(BA126*L30,2)</f>
        <v>0</v>
      </c>
      <c r="AX126" s="121">
        <f>ROUND(BB126*L29,2)</f>
        <v>0</v>
      </c>
      <c r="AY126" s="121">
        <f>ROUND(BC126*L30,2)</f>
        <v>0</v>
      </c>
      <c r="AZ126" s="121">
        <f>ROUND(SUM(AZ127:AZ129),2)</f>
        <v>0</v>
      </c>
      <c r="BA126" s="121">
        <f>ROUND(SUM(BA127:BA129),2)</f>
        <v>0</v>
      </c>
      <c r="BB126" s="121">
        <f>ROUND(SUM(BB127:BB129),2)</f>
        <v>0</v>
      </c>
      <c r="BC126" s="121">
        <f>ROUND(SUM(BC127:BC129),2)</f>
        <v>0</v>
      </c>
      <c r="BD126" s="123">
        <f>ROUND(SUM(BD127:BD129),2)</f>
        <v>0</v>
      </c>
      <c r="BE126" s="4"/>
      <c r="BS126" s="27" t="s">
        <v>74</v>
      </c>
      <c r="BT126" s="27" t="s">
        <v>84</v>
      </c>
      <c r="BU126" s="27" t="s">
        <v>76</v>
      </c>
      <c r="BV126" s="27" t="s">
        <v>77</v>
      </c>
      <c r="BW126" s="27" t="s">
        <v>165</v>
      </c>
      <c r="BX126" s="27" t="s">
        <v>83</v>
      </c>
      <c r="CL126" s="27" t="s">
        <v>1</v>
      </c>
    </row>
    <row r="127" s="4" customFormat="1" ht="16.5" customHeight="1">
      <c r="A127" s="124" t="s">
        <v>93</v>
      </c>
      <c r="B127" s="64"/>
      <c r="C127" s="10"/>
      <c r="D127" s="10"/>
      <c r="E127" s="10"/>
      <c r="F127" s="116" t="s">
        <v>140</v>
      </c>
      <c r="G127" s="116"/>
      <c r="H127" s="116"/>
      <c r="I127" s="116"/>
      <c r="J127" s="116"/>
      <c r="K127" s="10"/>
      <c r="L127" s="116" t="s">
        <v>166</v>
      </c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8">
        <f>'0002 - DSO 11.2 Výtlak V3'!J34</f>
        <v>0</v>
      </c>
      <c r="AH127" s="10"/>
      <c r="AI127" s="10"/>
      <c r="AJ127" s="10"/>
      <c r="AK127" s="10"/>
      <c r="AL127" s="10"/>
      <c r="AM127" s="10"/>
      <c r="AN127" s="118">
        <f>SUM(AG127,AT127)</f>
        <v>0</v>
      </c>
      <c r="AO127" s="10"/>
      <c r="AP127" s="10"/>
      <c r="AQ127" s="119" t="s">
        <v>87</v>
      </c>
      <c r="AR127" s="64"/>
      <c r="AS127" s="120">
        <v>0</v>
      </c>
      <c r="AT127" s="121">
        <f>ROUND(SUM(AV127:AW127),2)</f>
        <v>0</v>
      </c>
      <c r="AU127" s="122">
        <f>'0002 - DSO 11.2 Výtlak V3'!P132</f>
        <v>0</v>
      </c>
      <c r="AV127" s="121">
        <f>'0002 - DSO 11.2 Výtlak V3'!J37</f>
        <v>0</v>
      </c>
      <c r="AW127" s="121">
        <f>'0002 - DSO 11.2 Výtlak V3'!J38</f>
        <v>0</v>
      </c>
      <c r="AX127" s="121">
        <f>'0002 - DSO 11.2 Výtlak V3'!J39</f>
        <v>0</v>
      </c>
      <c r="AY127" s="121">
        <f>'0002 - DSO 11.2 Výtlak V3'!J40</f>
        <v>0</v>
      </c>
      <c r="AZ127" s="121">
        <f>'0002 - DSO 11.2 Výtlak V3'!F37</f>
        <v>0</v>
      </c>
      <c r="BA127" s="121">
        <f>'0002 - DSO 11.2 Výtlak V3'!F38</f>
        <v>0</v>
      </c>
      <c r="BB127" s="121">
        <f>'0002 - DSO 11.2 Výtlak V3'!F39</f>
        <v>0</v>
      </c>
      <c r="BC127" s="121">
        <f>'0002 - DSO 11.2 Výtlak V3'!F40</f>
        <v>0</v>
      </c>
      <c r="BD127" s="123">
        <f>'0002 - DSO 11.2 Výtlak V3'!F41</f>
        <v>0</v>
      </c>
      <c r="BE127" s="4"/>
      <c r="BT127" s="27" t="s">
        <v>91</v>
      </c>
      <c r="BV127" s="27" t="s">
        <v>77</v>
      </c>
      <c r="BW127" s="27" t="s">
        <v>167</v>
      </c>
      <c r="BX127" s="27" t="s">
        <v>165</v>
      </c>
      <c r="CL127" s="27" t="s">
        <v>1</v>
      </c>
    </row>
    <row r="128" s="4" customFormat="1" ht="16.5" customHeight="1">
      <c r="A128" s="124" t="s">
        <v>93</v>
      </c>
      <c r="B128" s="64"/>
      <c r="C128" s="10"/>
      <c r="D128" s="10"/>
      <c r="E128" s="10"/>
      <c r="F128" s="116" t="s">
        <v>111</v>
      </c>
      <c r="G128" s="116"/>
      <c r="H128" s="116"/>
      <c r="I128" s="116"/>
      <c r="J128" s="116"/>
      <c r="K128" s="10"/>
      <c r="L128" s="116" t="s">
        <v>168</v>
      </c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8">
        <f>'0007 - DSO 11.7 Výtlak V10'!J34</f>
        <v>0</v>
      </c>
      <c r="AH128" s="10"/>
      <c r="AI128" s="10"/>
      <c r="AJ128" s="10"/>
      <c r="AK128" s="10"/>
      <c r="AL128" s="10"/>
      <c r="AM128" s="10"/>
      <c r="AN128" s="118">
        <f>SUM(AG128,AT128)</f>
        <v>0</v>
      </c>
      <c r="AO128" s="10"/>
      <c r="AP128" s="10"/>
      <c r="AQ128" s="119" t="s">
        <v>87</v>
      </c>
      <c r="AR128" s="64"/>
      <c r="AS128" s="120">
        <v>0</v>
      </c>
      <c r="AT128" s="121">
        <f>ROUND(SUM(AV128:AW128),2)</f>
        <v>0</v>
      </c>
      <c r="AU128" s="122">
        <f>'0007 - DSO 11.7 Výtlak V10'!P131</f>
        <v>0</v>
      </c>
      <c r="AV128" s="121">
        <f>'0007 - DSO 11.7 Výtlak V10'!J37</f>
        <v>0</v>
      </c>
      <c r="AW128" s="121">
        <f>'0007 - DSO 11.7 Výtlak V10'!J38</f>
        <v>0</v>
      </c>
      <c r="AX128" s="121">
        <f>'0007 - DSO 11.7 Výtlak V10'!J39</f>
        <v>0</v>
      </c>
      <c r="AY128" s="121">
        <f>'0007 - DSO 11.7 Výtlak V10'!J40</f>
        <v>0</v>
      </c>
      <c r="AZ128" s="121">
        <f>'0007 - DSO 11.7 Výtlak V10'!F37</f>
        <v>0</v>
      </c>
      <c r="BA128" s="121">
        <f>'0007 - DSO 11.7 Výtlak V10'!F38</f>
        <v>0</v>
      </c>
      <c r="BB128" s="121">
        <f>'0007 - DSO 11.7 Výtlak V10'!F39</f>
        <v>0</v>
      </c>
      <c r="BC128" s="121">
        <f>'0007 - DSO 11.7 Výtlak V10'!F40</f>
        <v>0</v>
      </c>
      <c r="BD128" s="123">
        <f>'0007 - DSO 11.7 Výtlak V10'!F41</f>
        <v>0</v>
      </c>
      <c r="BE128" s="4"/>
      <c r="BT128" s="27" t="s">
        <v>91</v>
      </c>
      <c r="BV128" s="27" t="s">
        <v>77</v>
      </c>
      <c r="BW128" s="27" t="s">
        <v>169</v>
      </c>
      <c r="BX128" s="27" t="s">
        <v>165</v>
      </c>
      <c r="CL128" s="27" t="s">
        <v>1</v>
      </c>
    </row>
    <row r="129" s="4" customFormat="1" ht="16.5" customHeight="1">
      <c r="A129" s="124" t="s">
        <v>93</v>
      </c>
      <c r="B129" s="64"/>
      <c r="C129" s="10"/>
      <c r="D129" s="10"/>
      <c r="E129" s="10"/>
      <c r="F129" s="116" t="s">
        <v>170</v>
      </c>
      <c r="G129" s="116"/>
      <c r="H129" s="116"/>
      <c r="I129" s="116"/>
      <c r="J129" s="116"/>
      <c r="K129" s="10"/>
      <c r="L129" s="116" t="s">
        <v>171</v>
      </c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8">
        <f>'0009 - DSO 11.9 Výtlak V12'!J34</f>
        <v>0</v>
      </c>
      <c r="AH129" s="10"/>
      <c r="AI129" s="10"/>
      <c r="AJ129" s="10"/>
      <c r="AK129" s="10"/>
      <c r="AL129" s="10"/>
      <c r="AM129" s="10"/>
      <c r="AN129" s="118">
        <f>SUM(AG129,AT129)</f>
        <v>0</v>
      </c>
      <c r="AO129" s="10"/>
      <c r="AP129" s="10"/>
      <c r="AQ129" s="119" t="s">
        <v>87</v>
      </c>
      <c r="AR129" s="64"/>
      <c r="AS129" s="120">
        <v>0</v>
      </c>
      <c r="AT129" s="121">
        <f>ROUND(SUM(AV129:AW129),2)</f>
        <v>0</v>
      </c>
      <c r="AU129" s="122">
        <f>'0009 - DSO 11.9 Výtlak V12'!P132</f>
        <v>0</v>
      </c>
      <c r="AV129" s="121">
        <f>'0009 - DSO 11.9 Výtlak V12'!J37</f>
        <v>0</v>
      </c>
      <c r="AW129" s="121">
        <f>'0009 - DSO 11.9 Výtlak V12'!J38</f>
        <v>0</v>
      </c>
      <c r="AX129" s="121">
        <f>'0009 - DSO 11.9 Výtlak V12'!J39</f>
        <v>0</v>
      </c>
      <c r="AY129" s="121">
        <f>'0009 - DSO 11.9 Výtlak V12'!J40</f>
        <v>0</v>
      </c>
      <c r="AZ129" s="121">
        <f>'0009 - DSO 11.9 Výtlak V12'!F37</f>
        <v>0</v>
      </c>
      <c r="BA129" s="121">
        <f>'0009 - DSO 11.9 Výtlak V12'!F38</f>
        <v>0</v>
      </c>
      <c r="BB129" s="121">
        <f>'0009 - DSO 11.9 Výtlak V12'!F39</f>
        <v>0</v>
      </c>
      <c r="BC129" s="121">
        <f>'0009 - DSO 11.9 Výtlak V12'!F40</f>
        <v>0</v>
      </c>
      <c r="BD129" s="123">
        <f>'0009 - DSO 11.9 Výtlak V12'!F41</f>
        <v>0</v>
      </c>
      <c r="BE129" s="4"/>
      <c r="BT129" s="27" t="s">
        <v>91</v>
      </c>
      <c r="BV129" s="27" t="s">
        <v>77</v>
      </c>
      <c r="BW129" s="27" t="s">
        <v>172</v>
      </c>
      <c r="BX129" s="27" t="s">
        <v>165</v>
      </c>
      <c r="CL129" s="27" t="s">
        <v>1</v>
      </c>
    </row>
    <row r="130" s="4" customFormat="1" ht="16.5" customHeight="1">
      <c r="A130" s="4"/>
      <c r="B130" s="64"/>
      <c r="C130" s="10"/>
      <c r="D130" s="10"/>
      <c r="E130" s="116" t="s">
        <v>173</v>
      </c>
      <c r="F130" s="116"/>
      <c r="G130" s="116"/>
      <c r="H130" s="116"/>
      <c r="I130" s="116"/>
      <c r="J130" s="10"/>
      <c r="K130" s="116" t="s">
        <v>174</v>
      </c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7">
        <f>ROUND(AG131,2)</f>
        <v>0</v>
      </c>
      <c r="AH130" s="10"/>
      <c r="AI130" s="10"/>
      <c r="AJ130" s="10"/>
      <c r="AK130" s="10"/>
      <c r="AL130" s="10"/>
      <c r="AM130" s="10"/>
      <c r="AN130" s="118">
        <f>SUM(AG130,AT130)</f>
        <v>0</v>
      </c>
      <c r="AO130" s="10"/>
      <c r="AP130" s="10"/>
      <c r="AQ130" s="119" t="s">
        <v>87</v>
      </c>
      <c r="AR130" s="64"/>
      <c r="AS130" s="120">
        <f>ROUND(AS131,2)</f>
        <v>0</v>
      </c>
      <c r="AT130" s="121">
        <f>ROUND(SUM(AV130:AW130),2)</f>
        <v>0</v>
      </c>
      <c r="AU130" s="122">
        <f>ROUND(AU131,5)</f>
        <v>0</v>
      </c>
      <c r="AV130" s="121">
        <f>ROUND(AZ130*L29,2)</f>
        <v>0</v>
      </c>
      <c r="AW130" s="121">
        <f>ROUND(BA130*L30,2)</f>
        <v>0</v>
      </c>
      <c r="AX130" s="121">
        <f>ROUND(BB130*L29,2)</f>
        <v>0</v>
      </c>
      <c r="AY130" s="121">
        <f>ROUND(BC130*L30,2)</f>
        <v>0</v>
      </c>
      <c r="AZ130" s="121">
        <f>ROUND(AZ131,2)</f>
        <v>0</v>
      </c>
      <c r="BA130" s="121">
        <f>ROUND(BA131,2)</f>
        <v>0</v>
      </c>
      <c r="BB130" s="121">
        <f>ROUND(BB131,2)</f>
        <v>0</v>
      </c>
      <c r="BC130" s="121">
        <f>ROUND(BC131,2)</f>
        <v>0</v>
      </c>
      <c r="BD130" s="123">
        <f>ROUND(BD131,2)</f>
        <v>0</v>
      </c>
      <c r="BE130" s="4"/>
      <c r="BS130" s="27" t="s">
        <v>74</v>
      </c>
      <c r="BT130" s="27" t="s">
        <v>84</v>
      </c>
      <c r="BU130" s="27" t="s">
        <v>76</v>
      </c>
      <c r="BV130" s="27" t="s">
        <v>77</v>
      </c>
      <c r="BW130" s="27" t="s">
        <v>175</v>
      </c>
      <c r="BX130" s="27" t="s">
        <v>83</v>
      </c>
      <c r="CL130" s="27" t="s">
        <v>1</v>
      </c>
    </row>
    <row r="131" s="4" customFormat="1" ht="35.25" customHeight="1">
      <c r="A131" s="124" t="s">
        <v>93</v>
      </c>
      <c r="B131" s="64"/>
      <c r="C131" s="10"/>
      <c r="D131" s="10"/>
      <c r="E131" s="10"/>
      <c r="F131" s="116" t="s">
        <v>137</v>
      </c>
      <c r="G131" s="116"/>
      <c r="H131" s="116"/>
      <c r="I131" s="116"/>
      <c r="J131" s="116"/>
      <c r="K131" s="10"/>
      <c r="L131" s="116" t="s">
        <v>176</v>
      </c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8">
        <f>'0001 - PS Strojně-technol...'!J34</f>
        <v>0</v>
      </c>
      <c r="AH131" s="10"/>
      <c r="AI131" s="10"/>
      <c r="AJ131" s="10"/>
      <c r="AK131" s="10"/>
      <c r="AL131" s="10"/>
      <c r="AM131" s="10"/>
      <c r="AN131" s="118">
        <f>SUM(AG131,AT131)</f>
        <v>0</v>
      </c>
      <c r="AO131" s="10"/>
      <c r="AP131" s="10"/>
      <c r="AQ131" s="119" t="s">
        <v>87</v>
      </c>
      <c r="AR131" s="64"/>
      <c r="AS131" s="120">
        <v>0</v>
      </c>
      <c r="AT131" s="121">
        <f>ROUND(SUM(AV131:AW131),2)</f>
        <v>0</v>
      </c>
      <c r="AU131" s="122">
        <f>'0001 - PS Strojně-technol...'!P126</f>
        <v>0</v>
      </c>
      <c r="AV131" s="121">
        <f>'0001 - PS Strojně-technol...'!J37</f>
        <v>0</v>
      </c>
      <c r="AW131" s="121">
        <f>'0001 - PS Strojně-technol...'!J38</f>
        <v>0</v>
      </c>
      <c r="AX131" s="121">
        <f>'0001 - PS Strojně-technol...'!J39</f>
        <v>0</v>
      </c>
      <c r="AY131" s="121">
        <f>'0001 - PS Strojně-technol...'!J40</f>
        <v>0</v>
      </c>
      <c r="AZ131" s="121">
        <f>'0001 - PS Strojně-technol...'!F37</f>
        <v>0</v>
      </c>
      <c r="BA131" s="121">
        <f>'0001 - PS Strojně-technol...'!F38</f>
        <v>0</v>
      </c>
      <c r="BB131" s="121">
        <f>'0001 - PS Strojně-technol...'!F39</f>
        <v>0</v>
      </c>
      <c r="BC131" s="121">
        <f>'0001 - PS Strojně-technol...'!F40</f>
        <v>0</v>
      </c>
      <c r="BD131" s="123">
        <f>'0001 - PS Strojně-technol...'!F41</f>
        <v>0</v>
      </c>
      <c r="BE131" s="4"/>
      <c r="BT131" s="27" t="s">
        <v>91</v>
      </c>
      <c r="BV131" s="27" t="s">
        <v>77</v>
      </c>
      <c r="BW131" s="27" t="s">
        <v>177</v>
      </c>
      <c r="BX131" s="27" t="s">
        <v>175</v>
      </c>
      <c r="CL131" s="27" t="s">
        <v>1</v>
      </c>
    </row>
    <row r="132" s="4" customFormat="1" ht="16.5" customHeight="1">
      <c r="A132" s="4"/>
      <c r="B132" s="64"/>
      <c r="C132" s="10"/>
      <c r="D132" s="10"/>
      <c r="E132" s="116" t="s">
        <v>178</v>
      </c>
      <c r="F132" s="116"/>
      <c r="G132" s="116"/>
      <c r="H132" s="116"/>
      <c r="I132" s="116"/>
      <c r="J132" s="10"/>
      <c r="K132" s="116" t="s">
        <v>179</v>
      </c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7">
        <f>ROUND(AG133,2)</f>
        <v>0</v>
      </c>
      <c r="AH132" s="10"/>
      <c r="AI132" s="10"/>
      <c r="AJ132" s="10"/>
      <c r="AK132" s="10"/>
      <c r="AL132" s="10"/>
      <c r="AM132" s="10"/>
      <c r="AN132" s="118">
        <f>SUM(AG132,AT132)</f>
        <v>0</v>
      </c>
      <c r="AO132" s="10"/>
      <c r="AP132" s="10"/>
      <c r="AQ132" s="119" t="s">
        <v>87</v>
      </c>
      <c r="AR132" s="64"/>
      <c r="AS132" s="120">
        <f>ROUND(AS133,2)</f>
        <v>0</v>
      </c>
      <c r="AT132" s="121">
        <f>ROUND(SUM(AV132:AW132),2)</f>
        <v>0</v>
      </c>
      <c r="AU132" s="122">
        <f>ROUND(AU133,5)</f>
        <v>0</v>
      </c>
      <c r="AV132" s="121">
        <f>ROUND(AZ132*L29,2)</f>
        <v>0</v>
      </c>
      <c r="AW132" s="121">
        <f>ROUND(BA132*L30,2)</f>
        <v>0</v>
      </c>
      <c r="AX132" s="121">
        <f>ROUND(BB132*L29,2)</f>
        <v>0</v>
      </c>
      <c r="AY132" s="121">
        <f>ROUND(BC132*L30,2)</f>
        <v>0</v>
      </c>
      <c r="AZ132" s="121">
        <f>ROUND(AZ133,2)</f>
        <v>0</v>
      </c>
      <c r="BA132" s="121">
        <f>ROUND(BA133,2)</f>
        <v>0</v>
      </c>
      <c r="BB132" s="121">
        <f>ROUND(BB133,2)</f>
        <v>0</v>
      </c>
      <c r="BC132" s="121">
        <f>ROUND(BC133,2)</f>
        <v>0</v>
      </c>
      <c r="BD132" s="123">
        <f>ROUND(BD133,2)</f>
        <v>0</v>
      </c>
      <c r="BE132" s="4"/>
      <c r="BS132" s="27" t="s">
        <v>74</v>
      </c>
      <c r="BT132" s="27" t="s">
        <v>84</v>
      </c>
      <c r="BU132" s="27" t="s">
        <v>76</v>
      </c>
      <c r="BV132" s="27" t="s">
        <v>77</v>
      </c>
      <c r="BW132" s="27" t="s">
        <v>180</v>
      </c>
      <c r="BX132" s="27" t="s">
        <v>83</v>
      </c>
      <c r="CL132" s="27" t="s">
        <v>1</v>
      </c>
    </row>
    <row r="133" s="4" customFormat="1" ht="16.5" customHeight="1">
      <c r="A133" s="124" t="s">
        <v>93</v>
      </c>
      <c r="B133" s="64"/>
      <c r="C133" s="10"/>
      <c r="D133" s="10"/>
      <c r="E133" s="10"/>
      <c r="F133" s="116" t="s">
        <v>137</v>
      </c>
      <c r="G133" s="116"/>
      <c r="H133" s="116"/>
      <c r="I133" s="116"/>
      <c r="J133" s="116"/>
      <c r="K133" s="10"/>
      <c r="L133" s="116" t="s">
        <v>181</v>
      </c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8">
        <f>'0001 - PS 02.1 ČS3 - elek...'!J34</f>
        <v>0</v>
      </c>
      <c r="AH133" s="10"/>
      <c r="AI133" s="10"/>
      <c r="AJ133" s="10"/>
      <c r="AK133" s="10"/>
      <c r="AL133" s="10"/>
      <c r="AM133" s="10"/>
      <c r="AN133" s="118">
        <f>SUM(AG133,AT133)</f>
        <v>0</v>
      </c>
      <c r="AO133" s="10"/>
      <c r="AP133" s="10"/>
      <c r="AQ133" s="119" t="s">
        <v>87</v>
      </c>
      <c r="AR133" s="64"/>
      <c r="AS133" s="120">
        <v>0</v>
      </c>
      <c r="AT133" s="121">
        <f>ROUND(SUM(AV133:AW133),2)</f>
        <v>0</v>
      </c>
      <c r="AU133" s="122">
        <f>'0001 - PS 02.1 ČS3 - elek...'!P133</f>
        <v>0</v>
      </c>
      <c r="AV133" s="121">
        <f>'0001 - PS 02.1 ČS3 - elek...'!J37</f>
        <v>0</v>
      </c>
      <c r="AW133" s="121">
        <f>'0001 - PS 02.1 ČS3 - elek...'!J38</f>
        <v>0</v>
      </c>
      <c r="AX133" s="121">
        <f>'0001 - PS 02.1 ČS3 - elek...'!J39</f>
        <v>0</v>
      </c>
      <c r="AY133" s="121">
        <f>'0001 - PS 02.1 ČS3 - elek...'!J40</f>
        <v>0</v>
      </c>
      <c r="AZ133" s="121">
        <f>'0001 - PS 02.1 ČS3 - elek...'!F37</f>
        <v>0</v>
      </c>
      <c r="BA133" s="121">
        <f>'0001 - PS 02.1 ČS3 - elek...'!F38</f>
        <v>0</v>
      </c>
      <c r="BB133" s="121">
        <f>'0001 - PS 02.1 ČS3 - elek...'!F39</f>
        <v>0</v>
      </c>
      <c r="BC133" s="121">
        <f>'0001 - PS 02.1 ČS3 - elek...'!F40</f>
        <v>0</v>
      </c>
      <c r="BD133" s="123">
        <f>'0001 - PS 02.1 ČS3 - elek...'!F41</f>
        <v>0</v>
      </c>
      <c r="BE133" s="4"/>
      <c r="BT133" s="27" t="s">
        <v>91</v>
      </c>
      <c r="BV133" s="27" t="s">
        <v>77</v>
      </c>
      <c r="BW133" s="27" t="s">
        <v>182</v>
      </c>
      <c r="BX133" s="27" t="s">
        <v>180</v>
      </c>
      <c r="CL133" s="27" t="s">
        <v>1</v>
      </c>
    </row>
    <row r="134" s="4" customFormat="1" ht="16.5" customHeight="1">
      <c r="A134" s="4"/>
      <c r="B134" s="64"/>
      <c r="C134" s="10"/>
      <c r="D134" s="10"/>
      <c r="E134" s="116" t="s">
        <v>183</v>
      </c>
      <c r="F134" s="116"/>
      <c r="G134" s="116"/>
      <c r="H134" s="116"/>
      <c r="I134" s="116"/>
      <c r="J134" s="10"/>
      <c r="K134" s="116" t="s">
        <v>184</v>
      </c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7">
        <f>ROUND(AG135,2)</f>
        <v>0</v>
      </c>
      <c r="AH134" s="10"/>
      <c r="AI134" s="10"/>
      <c r="AJ134" s="10"/>
      <c r="AK134" s="10"/>
      <c r="AL134" s="10"/>
      <c r="AM134" s="10"/>
      <c r="AN134" s="118">
        <f>SUM(AG134,AT134)</f>
        <v>0</v>
      </c>
      <c r="AO134" s="10"/>
      <c r="AP134" s="10"/>
      <c r="AQ134" s="119" t="s">
        <v>87</v>
      </c>
      <c r="AR134" s="64"/>
      <c r="AS134" s="120">
        <f>ROUND(AS135,2)</f>
        <v>0</v>
      </c>
      <c r="AT134" s="121">
        <f>ROUND(SUM(AV134:AW134),2)</f>
        <v>0</v>
      </c>
      <c r="AU134" s="122">
        <f>ROUND(AU135,5)</f>
        <v>0</v>
      </c>
      <c r="AV134" s="121">
        <f>ROUND(AZ134*L29,2)</f>
        <v>0</v>
      </c>
      <c r="AW134" s="121">
        <f>ROUND(BA134*L30,2)</f>
        <v>0</v>
      </c>
      <c r="AX134" s="121">
        <f>ROUND(BB134*L29,2)</f>
        <v>0</v>
      </c>
      <c r="AY134" s="121">
        <f>ROUND(BC134*L30,2)</f>
        <v>0</v>
      </c>
      <c r="AZ134" s="121">
        <f>ROUND(AZ135,2)</f>
        <v>0</v>
      </c>
      <c r="BA134" s="121">
        <f>ROUND(BA135,2)</f>
        <v>0</v>
      </c>
      <c r="BB134" s="121">
        <f>ROUND(BB135,2)</f>
        <v>0</v>
      </c>
      <c r="BC134" s="121">
        <f>ROUND(BC135,2)</f>
        <v>0</v>
      </c>
      <c r="BD134" s="123">
        <f>ROUND(BD135,2)</f>
        <v>0</v>
      </c>
      <c r="BE134" s="4"/>
      <c r="BS134" s="27" t="s">
        <v>74</v>
      </c>
      <c r="BT134" s="27" t="s">
        <v>84</v>
      </c>
      <c r="BU134" s="27" t="s">
        <v>76</v>
      </c>
      <c r="BV134" s="27" t="s">
        <v>77</v>
      </c>
      <c r="BW134" s="27" t="s">
        <v>185</v>
      </c>
      <c r="BX134" s="27" t="s">
        <v>83</v>
      </c>
      <c r="CL134" s="27" t="s">
        <v>1</v>
      </c>
    </row>
    <row r="135" s="4" customFormat="1" ht="16.5" customHeight="1">
      <c r="A135" s="124" t="s">
        <v>93</v>
      </c>
      <c r="B135" s="64"/>
      <c r="C135" s="10"/>
      <c r="D135" s="10"/>
      <c r="E135" s="10"/>
      <c r="F135" s="116" t="s">
        <v>137</v>
      </c>
      <c r="G135" s="116"/>
      <c r="H135" s="116"/>
      <c r="I135" s="116"/>
      <c r="J135" s="116"/>
      <c r="K135" s="10"/>
      <c r="L135" s="116" t="s">
        <v>186</v>
      </c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8">
        <f>'0001 - PS 07.1 ČS10 - ele...'!J34</f>
        <v>0</v>
      </c>
      <c r="AH135" s="10"/>
      <c r="AI135" s="10"/>
      <c r="AJ135" s="10"/>
      <c r="AK135" s="10"/>
      <c r="AL135" s="10"/>
      <c r="AM135" s="10"/>
      <c r="AN135" s="118">
        <f>SUM(AG135,AT135)</f>
        <v>0</v>
      </c>
      <c r="AO135" s="10"/>
      <c r="AP135" s="10"/>
      <c r="AQ135" s="119" t="s">
        <v>87</v>
      </c>
      <c r="AR135" s="64"/>
      <c r="AS135" s="120">
        <v>0</v>
      </c>
      <c r="AT135" s="121">
        <f>ROUND(SUM(AV135:AW135),2)</f>
        <v>0</v>
      </c>
      <c r="AU135" s="122">
        <f>'0001 - PS 07.1 ČS10 - ele...'!P133</f>
        <v>0</v>
      </c>
      <c r="AV135" s="121">
        <f>'0001 - PS 07.1 ČS10 - ele...'!J37</f>
        <v>0</v>
      </c>
      <c r="AW135" s="121">
        <f>'0001 - PS 07.1 ČS10 - ele...'!J38</f>
        <v>0</v>
      </c>
      <c r="AX135" s="121">
        <f>'0001 - PS 07.1 ČS10 - ele...'!J39</f>
        <v>0</v>
      </c>
      <c r="AY135" s="121">
        <f>'0001 - PS 07.1 ČS10 - ele...'!J40</f>
        <v>0</v>
      </c>
      <c r="AZ135" s="121">
        <f>'0001 - PS 07.1 ČS10 - ele...'!F37</f>
        <v>0</v>
      </c>
      <c r="BA135" s="121">
        <f>'0001 - PS 07.1 ČS10 - ele...'!F38</f>
        <v>0</v>
      </c>
      <c r="BB135" s="121">
        <f>'0001 - PS 07.1 ČS10 - ele...'!F39</f>
        <v>0</v>
      </c>
      <c r="BC135" s="121">
        <f>'0001 - PS 07.1 ČS10 - ele...'!F40</f>
        <v>0</v>
      </c>
      <c r="BD135" s="123">
        <f>'0001 - PS 07.1 ČS10 - ele...'!F41</f>
        <v>0</v>
      </c>
      <c r="BE135" s="4"/>
      <c r="BT135" s="27" t="s">
        <v>91</v>
      </c>
      <c r="BV135" s="27" t="s">
        <v>77</v>
      </c>
      <c r="BW135" s="27" t="s">
        <v>187</v>
      </c>
      <c r="BX135" s="27" t="s">
        <v>185</v>
      </c>
      <c r="CL135" s="27" t="s">
        <v>1</v>
      </c>
    </row>
    <row r="136" s="4" customFormat="1" ht="16.5" customHeight="1">
      <c r="A136" s="4"/>
      <c r="B136" s="64"/>
      <c r="C136" s="10"/>
      <c r="D136" s="10"/>
      <c r="E136" s="116" t="s">
        <v>188</v>
      </c>
      <c r="F136" s="116"/>
      <c r="G136" s="116"/>
      <c r="H136" s="116"/>
      <c r="I136" s="116"/>
      <c r="J136" s="10"/>
      <c r="K136" s="116" t="s">
        <v>189</v>
      </c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7">
        <f>ROUND(AG137,2)</f>
        <v>0</v>
      </c>
      <c r="AH136" s="10"/>
      <c r="AI136" s="10"/>
      <c r="AJ136" s="10"/>
      <c r="AK136" s="10"/>
      <c r="AL136" s="10"/>
      <c r="AM136" s="10"/>
      <c r="AN136" s="118">
        <f>SUM(AG136,AT136)</f>
        <v>0</v>
      </c>
      <c r="AO136" s="10"/>
      <c r="AP136" s="10"/>
      <c r="AQ136" s="119" t="s">
        <v>87</v>
      </c>
      <c r="AR136" s="64"/>
      <c r="AS136" s="120">
        <f>ROUND(AS137,2)</f>
        <v>0</v>
      </c>
      <c r="AT136" s="121">
        <f>ROUND(SUM(AV136:AW136),2)</f>
        <v>0</v>
      </c>
      <c r="AU136" s="122">
        <f>ROUND(AU137,5)</f>
        <v>0</v>
      </c>
      <c r="AV136" s="121">
        <f>ROUND(AZ136*L29,2)</f>
        <v>0</v>
      </c>
      <c r="AW136" s="121">
        <f>ROUND(BA136*L30,2)</f>
        <v>0</v>
      </c>
      <c r="AX136" s="121">
        <f>ROUND(BB136*L29,2)</f>
        <v>0</v>
      </c>
      <c r="AY136" s="121">
        <f>ROUND(BC136*L30,2)</f>
        <v>0</v>
      </c>
      <c r="AZ136" s="121">
        <f>ROUND(AZ137,2)</f>
        <v>0</v>
      </c>
      <c r="BA136" s="121">
        <f>ROUND(BA137,2)</f>
        <v>0</v>
      </c>
      <c r="BB136" s="121">
        <f>ROUND(BB137,2)</f>
        <v>0</v>
      </c>
      <c r="BC136" s="121">
        <f>ROUND(BC137,2)</f>
        <v>0</v>
      </c>
      <c r="BD136" s="123">
        <f>ROUND(BD137,2)</f>
        <v>0</v>
      </c>
      <c r="BE136" s="4"/>
      <c r="BS136" s="27" t="s">
        <v>74</v>
      </c>
      <c r="BT136" s="27" t="s">
        <v>84</v>
      </c>
      <c r="BU136" s="27" t="s">
        <v>76</v>
      </c>
      <c r="BV136" s="27" t="s">
        <v>77</v>
      </c>
      <c r="BW136" s="27" t="s">
        <v>190</v>
      </c>
      <c r="BX136" s="27" t="s">
        <v>83</v>
      </c>
      <c r="CL136" s="27" t="s">
        <v>1</v>
      </c>
    </row>
    <row r="137" s="4" customFormat="1" ht="16.5" customHeight="1">
      <c r="A137" s="124" t="s">
        <v>93</v>
      </c>
      <c r="B137" s="64"/>
      <c r="C137" s="10"/>
      <c r="D137" s="10"/>
      <c r="E137" s="10"/>
      <c r="F137" s="116" t="s">
        <v>137</v>
      </c>
      <c r="G137" s="116"/>
      <c r="H137" s="116"/>
      <c r="I137" s="116"/>
      <c r="J137" s="116"/>
      <c r="K137" s="10"/>
      <c r="L137" s="116" t="s">
        <v>191</v>
      </c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8">
        <f>'0001 - PS 09.1 ČS12 - ele...'!J34</f>
        <v>0</v>
      </c>
      <c r="AH137" s="10"/>
      <c r="AI137" s="10"/>
      <c r="AJ137" s="10"/>
      <c r="AK137" s="10"/>
      <c r="AL137" s="10"/>
      <c r="AM137" s="10"/>
      <c r="AN137" s="118">
        <f>SUM(AG137,AT137)</f>
        <v>0</v>
      </c>
      <c r="AO137" s="10"/>
      <c r="AP137" s="10"/>
      <c r="AQ137" s="119" t="s">
        <v>87</v>
      </c>
      <c r="AR137" s="64"/>
      <c r="AS137" s="120">
        <v>0</v>
      </c>
      <c r="AT137" s="121">
        <f>ROUND(SUM(AV137:AW137),2)</f>
        <v>0</v>
      </c>
      <c r="AU137" s="122">
        <f>'0001 - PS 09.1 ČS12 - ele...'!P134</f>
        <v>0</v>
      </c>
      <c r="AV137" s="121">
        <f>'0001 - PS 09.1 ČS12 - ele...'!J37</f>
        <v>0</v>
      </c>
      <c r="AW137" s="121">
        <f>'0001 - PS 09.1 ČS12 - ele...'!J38</f>
        <v>0</v>
      </c>
      <c r="AX137" s="121">
        <f>'0001 - PS 09.1 ČS12 - ele...'!J39</f>
        <v>0</v>
      </c>
      <c r="AY137" s="121">
        <f>'0001 - PS 09.1 ČS12 - ele...'!J40</f>
        <v>0</v>
      </c>
      <c r="AZ137" s="121">
        <f>'0001 - PS 09.1 ČS12 - ele...'!F37</f>
        <v>0</v>
      </c>
      <c r="BA137" s="121">
        <f>'0001 - PS 09.1 ČS12 - ele...'!F38</f>
        <v>0</v>
      </c>
      <c r="BB137" s="121">
        <f>'0001 - PS 09.1 ČS12 - ele...'!F39</f>
        <v>0</v>
      </c>
      <c r="BC137" s="121">
        <f>'0001 - PS 09.1 ČS12 - ele...'!F40</f>
        <v>0</v>
      </c>
      <c r="BD137" s="123">
        <f>'0001 - PS 09.1 ČS12 - ele...'!F41</f>
        <v>0</v>
      </c>
      <c r="BE137" s="4"/>
      <c r="BT137" s="27" t="s">
        <v>91</v>
      </c>
      <c r="BV137" s="27" t="s">
        <v>77</v>
      </c>
      <c r="BW137" s="27" t="s">
        <v>192</v>
      </c>
      <c r="BX137" s="27" t="s">
        <v>190</v>
      </c>
      <c r="CL137" s="27" t="s">
        <v>1</v>
      </c>
    </row>
    <row r="138" s="4" customFormat="1" ht="16.5" customHeight="1">
      <c r="A138" s="124" t="s">
        <v>93</v>
      </c>
      <c r="B138" s="64"/>
      <c r="C138" s="10"/>
      <c r="D138" s="10"/>
      <c r="E138" s="116" t="s">
        <v>193</v>
      </c>
      <c r="F138" s="116"/>
      <c r="G138" s="116"/>
      <c r="H138" s="116"/>
      <c r="I138" s="116"/>
      <c r="J138" s="10"/>
      <c r="K138" s="116" t="s">
        <v>194</v>
      </c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8">
        <f>'025 - Ostatní a vedlejší ...'!J32</f>
        <v>0</v>
      </c>
      <c r="AH138" s="10"/>
      <c r="AI138" s="10"/>
      <c r="AJ138" s="10"/>
      <c r="AK138" s="10"/>
      <c r="AL138" s="10"/>
      <c r="AM138" s="10"/>
      <c r="AN138" s="118">
        <f>SUM(AG138,AT138)</f>
        <v>0</v>
      </c>
      <c r="AO138" s="10"/>
      <c r="AP138" s="10"/>
      <c r="AQ138" s="119" t="s">
        <v>87</v>
      </c>
      <c r="AR138" s="64"/>
      <c r="AS138" s="125">
        <v>0</v>
      </c>
      <c r="AT138" s="126">
        <f>ROUND(SUM(AV138:AW138),2)</f>
        <v>0</v>
      </c>
      <c r="AU138" s="127">
        <f>'025 - Ostatní a vedlejší ...'!P142</f>
        <v>0</v>
      </c>
      <c r="AV138" s="126">
        <f>'025 - Ostatní a vedlejší ...'!J35</f>
        <v>0</v>
      </c>
      <c r="AW138" s="126">
        <f>'025 - Ostatní a vedlejší ...'!J36</f>
        <v>0</v>
      </c>
      <c r="AX138" s="126">
        <f>'025 - Ostatní a vedlejší ...'!J37</f>
        <v>0</v>
      </c>
      <c r="AY138" s="126">
        <f>'025 - Ostatní a vedlejší ...'!J38</f>
        <v>0</v>
      </c>
      <c r="AZ138" s="126">
        <f>'025 - Ostatní a vedlejší ...'!F35</f>
        <v>0</v>
      </c>
      <c r="BA138" s="126">
        <f>'025 - Ostatní a vedlejší ...'!F36</f>
        <v>0</v>
      </c>
      <c r="BB138" s="126">
        <f>'025 - Ostatní a vedlejší ...'!F37</f>
        <v>0</v>
      </c>
      <c r="BC138" s="126">
        <f>'025 - Ostatní a vedlejší ...'!F38</f>
        <v>0</v>
      </c>
      <c r="BD138" s="128">
        <f>'025 - Ostatní a vedlejší ...'!F39</f>
        <v>0</v>
      </c>
      <c r="BE138" s="4"/>
      <c r="BT138" s="27" t="s">
        <v>84</v>
      </c>
      <c r="BV138" s="27" t="s">
        <v>77</v>
      </c>
      <c r="BW138" s="27" t="s">
        <v>195</v>
      </c>
      <c r="BX138" s="27" t="s">
        <v>83</v>
      </c>
      <c r="CL138" s="27" t="s">
        <v>1</v>
      </c>
    </row>
    <row r="139" s="2" customFormat="1" ht="30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9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</row>
    <row r="140" s="2" customFormat="1" ht="6.96" customHeight="1">
      <c r="A140" s="38"/>
      <c r="B140" s="60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39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</row>
  </sheetData>
  <mergeCells count="214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N101:AP101"/>
    <mergeCell ref="AG101:AM101"/>
    <mergeCell ref="AN102:AP102"/>
    <mergeCell ref="AG102:AM102"/>
    <mergeCell ref="AN103:AP103"/>
    <mergeCell ref="AG103:AM103"/>
    <mergeCell ref="AG104:AM104"/>
    <mergeCell ref="AN104:AP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18:AP118"/>
    <mergeCell ref="AG118:AM118"/>
    <mergeCell ref="AG119:AM119"/>
    <mergeCell ref="AN119:AP119"/>
    <mergeCell ref="AN120:AP120"/>
    <mergeCell ref="AG120:AM120"/>
    <mergeCell ref="AG121:AM121"/>
    <mergeCell ref="AN121:AP121"/>
    <mergeCell ref="AG122:AM122"/>
    <mergeCell ref="AN122:AP122"/>
    <mergeCell ref="AG123:AM123"/>
    <mergeCell ref="AN123:AP123"/>
    <mergeCell ref="AG124:AM124"/>
    <mergeCell ref="AN124:AP124"/>
    <mergeCell ref="AG125:AM125"/>
    <mergeCell ref="AN125:AP125"/>
    <mergeCell ref="AN126:AP126"/>
    <mergeCell ref="AG126:AM126"/>
    <mergeCell ref="AG127:AM127"/>
    <mergeCell ref="AN127:AP127"/>
    <mergeCell ref="AN128:AP128"/>
    <mergeCell ref="AG128:AM128"/>
    <mergeCell ref="AG129:AM129"/>
    <mergeCell ref="AN129:AP129"/>
    <mergeCell ref="AN130:AP130"/>
    <mergeCell ref="AG130:AM130"/>
    <mergeCell ref="AG131:AM131"/>
    <mergeCell ref="AN131:AP131"/>
    <mergeCell ref="AN132:AP132"/>
    <mergeCell ref="AG132:AM132"/>
    <mergeCell ref="AN133:AP133"/>
    <mergeCell ref="AG133:AM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L85:AO85"/>
    <mergeCell ref="C92:G92"/>
    <mergeCell ref="I92:AF92"/>
    <mergeCell ref="J95:AF95"/>
    <mergeCell ref="D95:H95"/>
    <mergeCell ref="E96:I96"/>
    <mergeCell ref="K96:AF96"/>
    <mergeCell ref="L97:AF97"/>
    <mergeCell ref="F97:J97"/>
    <mergeCell ref="M98:AF98"/>
    <mergeCell ref="G98:K98"/>
    <mergeCell ref="M99:AF99"/>
    <mergeCell ref="G99:K99"/>
    <mergeCell ref="M100:AF100"/>
    <mergeCell ref="G100:K100"/>
    <mergeCell ref="F101:J101"/>
    <mergeCell ref="L101:AF101"/>
    <mergeCell ref="G102:K102"/>
    <mergeCell ref="M102:AF102"/>
    <mergeCell ref="M103:AF103"/>
    <mergeCell ref="G103:K103"/>
    <mergeCell ref="AM87:AN87"/>
    <mergeCell ref="AM89:AP89"/>
    <mergeCell ref="AS89:AT91"/>
    <mergeCell ref="AM90:AP90"/>
    <mergeCell ref="AN92:AP92"/>
    <mergeCell ref="AG92:AM92"/>
    <mergeCell ref="AN95:AP95"/>
    <mergeCell ref="AG95:AM95"/>
    <mergeCell ref="AG96:AM96"/>
    <mergeCell ref="AN96:AP96"/>
    <mergeCell ref="AG97:AM97"/>
    <mergeCell ref="AN97:AP97"/>
    <mergeCell ref="AG98:AM98"/>
    <mergeCell ref="AN98:AP98"/>
    <mergeCell ref="AG99:AM99"/>
    <mergeCell ref="AN99:AP99"/>
    <mergeCell ref="AG100:AM100"/>
    <mergeCell ref="AN100:AP100"/>
    <mergeCell ref="AG94:AM94"/>
    <mergeCell ref="AN94:AP94"/>
    <mergeCell ref="F104:J104"/>
    <mergeCell ref="L104:AF104"/>
    <mergeCell ref="M105:AF105"/>
    <mergeCell ref="G105:K105"/>
    <mergeCell ref="G106:K106"/>
    <mergeCell ref="M106:AF106"/>
    <mergeCell ref="G107:K107"/>
    <mergeCell ref="M107:AF107"/>
    <mergeCell ref="G108:K108"/>
    <mergeCell ref="M108:AF108"/>
    <mergeCell ref="L109:AF109"/>
    <mergeCell ref="F109:J109"/>
    <mergeCell ref="G110:K110"/>
    <mergeCell ref="M110:AF110"/>
    <mergeCell ref="M111:AF111"/>
    <mergeCell ref="G111:K111"/>
    <mergeCell ref="M112:AF112"/>
    <mergeCell ref="G112:K112"/>
    <mergeCell ref="G113:K113"/>
    <mergeCell ref="M113:AF113"/>
    <mergeCell ref="E114:I114"/>
    <mergeCell ref="K114:AF114"/>
    <mergeCell ref="L115:AF115"/>
    <mergeCell ref="F115:J115"/>
    <mergeCell ref="L116:AF116"/>
    <mergeCell ref="F116:J116"/>
    <mergeCell ref="L117:AF117"/>
    <mergeCell ref="F117:J117"/>
    <mergeCell ref="K118:AF118"/>
    <mergeCell ref="E118:I118"/>
    <mergeCell ref="F119:J119"/>
    <mergeCell ref="L119:AF119"/>
    <mergeCell ref="F120:J120"/>
    <mergeCell ref="L120:AF120"/>
    <mergeCell ref="L121:AF121"/>
    <mergeCell ref="F121:J121"/>
    <mergeCell ref="K122:AF122"/>
    <mergeCell ref="E122:I122"/>
    <mergeCell ref="L123:AF123"/>
    <mergeCell ref="F123:J123"/>
    <mergeCell ref="L124:AF124"/>
    <mergeCell ref="F124:J124"/>
    <mergeCell ref="L125:AF125"/>
    <mergeCell ref="F125:J125"/>
    <mergeCell ref="K126:AF126"/>
    <mergeCell ref="E126:I126"/>
    <mergeCell ref="F127:J127"/>
    <mergeCell ref="L127:AF127"/>
    <mergeCell ref="L128:AF128"/>
    <mergeCell ref="F128:J128"/>
    <mergeCell ref="F129:J129"/>
    <mergeCell ref="L129:AF129"/>
    <mergeCell ref="E130:I130"/>
    <mergeCell ref="K130:AF130"/>
    <mergeCell ref="F131:J131"/>
    <mergeCell ref="L131:AF131"/>
    <mergeCell ref="E132:I132"/>
    <mergeCell ref="K132:AF132"/>
    <mergeCell ref="F133:J133"/>
    <mergeCell ref="L133:AF133"/>
    <mergeCell ref="E134:I134"/>
    <mergeCell ref="K134:AF134"/>
    <mergeCell ref="F135:J135"/>
    <mergeCell ref="L135:AF135"/>
    <mergeCell ref="E136:I136"/>
    <mergeCell ref="K136:AF136"/>
    <mergeCell ref="F137:J137"/>
    <mergeCell ref="L137:AF137"/>
    <mergeCell ref="E138:I138"/>
    <mergeCell ref="K138:AF138"/>
  </mergeCells>
  <hyperlinks>
    <hyperlink ref="A98" location="'00001 - DSO 01.2a Stoka B'!C2" display="/"/>
    <hyperlink ref="A99" location="'00002 - DSO 01.2b Stoka B...'!C2" display="/"/>
    <hyperlink ref="A100" location="'00003 - DSO 01.2c Stoka B3'!C2" display="/"/>
    <hyperlink ref="A102" location="'00001 - DSO 01.2.1a Kanal...'!C2" display="/"/>
    <hyperlink ref="A103" location="'00003 - DSO 01.2.1c Kanal...'!C2" display="/"/>
    <hyperlink ref="A105" location="'00001 - DSO 01.4a Stoka E'!C2" display="/"/>
    <hyperlink ref="A106" location="'00002 - DSO 01.4b Stoka E2'!C2" display="/"/>
    <hyperlink ref="A107" location="'00003 - DSO 01.4c Stoka E4'!C2" display="/"/>
    <hyperlink ref="A108" location="'00004 - DSO 01.4d Stoka E6'!C2" display="/"/>
    <hyperlink ref="A110" location="'00001 - DSO 01.4.1a Kanal...'!C2" display="/"/>
    <hyperlink ref="A111" location="'00002 - DSO 01.4.1b Kanal...'!C2" display="/"/>
    <hyperlink ref="A112" location="'00003 - DSO 01.4.1c Kanal...'!C2" display="/"/>
    <hyperlink ref="A113" location="'00004 - DSO 01.4.1d Kanal...'!C2" display="/"/>
    <hyperlink ref="A115" location="'0001 - DSO 03.1 Čerpací s...'!C2" display="/"/>
    <hyperlink ref="A116" location="'0002 - DSO 03.2 Čerpací s...'!C2" display="/"/>
    <hyperlink ref="A117" location="'0003 - DSO 03.3 Čerpací s...'!C2" display="/"/>
    <hyperlink ref="A119" location="'0001 - DSO 08.1 Čerpací s...'!C2" display="/"/>
    <hyperlink ref="A120" location="'0002 - DSO 08.2 Čerpací s...'!C2" display="/"/>
    <hyperlink ref="A121" location="'0003 - DSO 08.3 Čerpací s...'!C2" display="/"/>
    <hyperlink ref="A123" location="'0001 - DSO 10.1 Čerpací s...'!C2" display="/"/>
    <hyperlink ref="A124" location="'0002 - DSO 10.2 Čerpací s...'!C2" display="/"/>
    <hyperlink ref="A125" location="'0003 - DSO 10.3 Čerpací s...'!C2" display="/"/>
    <hyperlink ref="A127" location="'0002 - DSO 11.2 Výtlak V3'!C2" display="/"/>
    <hyperlink ref="A128" location="'0007 - DSO 11.7 Výtlak V10'!C2" display="/"/>
    <hyperlink ref="A129" location="'0009 - DSO 11.9 Výtlak V12'!C2" display="/"/>
    <hyperlink ref="A131" location="'0001 - PS Strojně-technol...'!C2" display="/"/>
    <hyperlink ref="A133" location="'0001 - PS 02.1 ČS3 - elek...'!C2" display="/"/>
    <hyperlink ref="A135" location="'0001 - PS 07.1 ČS10 - ele...'!C2" display="/"/>
    <hyperlink ref="A137" location="'0001 - PS 09.1 ČS12 - ele...'!C2" display="/"/>
    <hyperlink ref="A138" location="'025 - Ostatní a vedlejš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1603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ROUND(J132,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ROUND((SUM(BE132:BE537)),  2)</f>
        <v>0</v>
      </c>
      <c r="G37" s="38"/>
      <c r="H37" s="38"/>
      <c r="I37" s="138">
        <v>0.20999999999999999</v>
      </c>
      <c r="J37" s="137">
        <f>ROUND(((SUM(BE132:BE537))*I37),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ROUND((SUM(BF132:BF537)),  2)</f>
        <v>0</v>
      </c>
      <c r="G38" s="38"/>
      <c r="H38" s="38"/>
      <c r="I38" s="138">
        <v>0.14999999999999999</v>
      </c>
      <c r="J38" s="137">
        <f>ROUND(((SUM(BF132:BF537))*I38),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ROUND((SUM(BG132:BG537)),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ROUND((SUM(BH132:BH537)),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ROUND((SUM(BI132:BI537)),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00004 - DSO 01.4d Stoka E6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J132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J133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J134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J331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J379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J410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J429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217</v>
      </c>
      <c r="E106" s="156"/>
      <c r="F106" s="156"/>
      <c r="G106" s="156"/>
      <c r="H106" s="156"/>
      <c r="I106" s="156"/>
      <c r="J106" s="157">
        <f>J502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218</v>
      </c>
      <c r="E107" s="156"/>
      <c r="F107" s="156"/>
      <c r="G107" s="156"/>
      <c r="H107" s="156"/>
      <c r="I107" s="156"/>
      <c r="J107" s="157">
        <f>J513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219</v>
      </c>
      <c r="E108" s="156"/>
      <c r="F108" s="156"/>
      <c r="G108" s="156"/>
      <c r="H108" s="156"/>
      <c r="I108" s="156"/>
      <c r="J108" s="157">
        <f>J533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220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30" t="str">
        <f>E7</f>
        <v>Kanalizace Podlesí - II.Etapa</v>
      </c>
      <c r="F118" s="32"/>
      <c r="G118" s="32"/>
      <c r="H118" s="32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2"/>
      <c r="C119" s="32" t="s">
        <v>197</v>
      </c>
      <c r="L119" s="22"/>
    </row>
    <row r="120" s="1" customFormat="1" ht="16.5" customHeight="1">
      <c r="B120" s="22"/>
      <c r="E120" s="130" t="s">
        <v>198</v>
      </c>
      <c r="F120" s="1"/>
      <c r="G120" s="1"/>
      <c r="H120" s="1"/>
      <c r="L120" s="22"/>
    </row>
    <row r="121" s="1" customFormat="1" ht="12" customHeight="1">
      <c r="B121" s="22"/>
      <c r="C121" s="32" t="s">
        <v>199</v>
      </c>
      <c r="L121" s="22"/>
    </row>
    <row r="122" s="2" customFormat="1" ht="16.5" customHeight="1">
      <c r="A122" s="38"/>
      <c r="B122" s="39"/>
      <c r="C122" s="38"/>
      <c r="D122" s="38"/>
      <c r="E122" s="131" t="s">
        <v>200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201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38"/>
      <c r="D124" s="38"/>
      <c r="E124" s="67" t="str">
        <f>E13</f>
        <v>00004 - DSO 01.4d Stoka E6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38"/>
      <c r="E126" s="38"/>
      <c r="F126" s="27" t="str">
        <f>F16</f>
        <v xml:space="preserve"> </v>
      </c>
      <c r="G126" s="38"/>
      <c r="H126" s="38"/>
      <c r="I126" s="32" t="s">
        <v>22</v>
      </c>
      <c r="J126" s="69" t="str">
        <f>IF(J16="","",J16)</f>
        <v>13. 1. 2022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5.65" customHeight="1">
      <c r="A128" s="38"/>
      <c r="B128" s="39"/>
      <c r="C128" s="32" t="s">
        <v>24</v>
      </c>
      <c r="D128" s="38"/>
      <c r="E128" s="38"/>
      <c r="F128" s="27" t="str">
        <f>E19</f>
        <v>Město Petřvald</v>
      </c>
      <c r="G128" s="38"/>
      <c r="H128" s="38"/>
      <c r="I128" s="32" t="s">
        <v>30</v>
      </c>
      <c r="J128" s="36" t="str">
        <f>E25</f>
        <v>Sweco Hydroprojekt a.s., divize Morava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28</v>
      </c>
      <c r="D129" s="38"/>
      <c r="E129" s="38"/>
      <c r="F129" s="27" t="str">
        <f>IF(E22="","",E22)</f>
        <v>Vyplň údaj</v>
      </c>
      <c r="G129" s="38"/>
      <c r="H129" s="38"/>
      <c r="I129" s="32" t="s">
        <v>33</v>
      </c>
      <c r="J129" s="36" t="str">
        <f>E28</f>
        <v xml:space="preserve"> 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58"/>
      <c r="B131" s="159"/>
      <c r="C131" s="160" t="s">
        <v>221</v>
      </c>
      <c r="D131" s="161" t="s">
        <v>60</v>
      </c>
      <c r="E131" s="161" t="s">
        <v>56</v>
      </c>
      <c r="F131" s="161" t="s">
        <v>57</v>
      </c>
      <c r="G131" s="161" t="s">
        <v>222</v>
      </c>
      <c r="H131" s="161" t="s">
        <v>223</v>
      </c>
      <c r="I131" s="161" t="s">
        <v>224</v>
      </c>
      <c r="J131" s="161" t="s">
        <v>208</v>
      </c>
      <c r="K131" s="162" t="s">
        <v>225</v>
      </c>
      <c r="L131" s="163"/>
      <c r="M131" s="86" t="s">
        <v>1</v>
      </c>
      <c r="N131" s="87" t="s">
        <v>39</v>
      </c>
      <c r="O131" s="87" t="s">
        <v>226</v>
      </c>
      <c r="P131" s="87" t="s">
        <v>227</v>
      </c>
      <c r="Q131" s="87" t="s">
        <v>228</v>
      </c>
      <c r="R131" s="87" t="s">
        <v>229</v>
      </c>
      <c r="S131" s="87" t="s">
        <v>230</v>
      </c>
      <c r="T131" s="88" t="s">
        <v>231</v>
      </c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</row>
    <row r="132" s="2" customFormat="1" ht="22.8" customHeight="1">
      <c r="A132" s="38"/>
      <c r="B132" s="39"/>
      <c r="C132" s="93" t="s">
        <v>232</v>
      </c>
      <c r="D132" s="38"/>
      <c r="E132" s="38"/>
      <c r="F132" s="38"/>
      <c r="G132" s="38"/>
      <c r="H132" s="38"/>
      <c r="I132" s="38"/>
      <c r="J132" s="164">
        <f>BK132</f>
        <v>0</v>
      </c>
      <c r="K132" s="38"/>
      <c r="L132" s="39"/>
      <c r="M132" s="89"/>
      <c r="N132" s="73"/>
      <c r="O132" s="90"/>
      <c r="P132" s="165">
        <f>P133</f>
        <v>0</v>
      </c>
      <c r="Q132" s="90"/>
      <c r="R132" s="165">
        <f>R133</f>
        <v>1445.4219962000002</v>
      </c>
      <c r="S132" s="90"/>
      <c r="T132" s="166">
        <f>T133</f>
        <v>351.10097999999994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74</v>
      </c>
      <c r="AU132" s="19" t="s">
        <v>210</v>
      </c>
      <c r="BK132" s="167">
        <f>BK133</f>
        <v>0</v>
      </c>
    </row>
    <row r="133" s="12" customFormat="1" ht="25.92" customHeight="1">
      <c r="A133" s="12"/>
      <c r="B133" s="168"/>
      <c r="C133" s="12"/>
      <c r="D133" s="169" t="s">
        <v>74</v>
      </c>
      <c r="E133" s="170" t="s">
        <v>233</v>
      </c>
      <c r="F133" s="170" t="s">
        <v>234</v>
      </c>
      <c r="G133" s="12"/>
      <c r="H133" s="12"/>
      <c r="I133" s="171"/>
      <c r="J133" s="172">
        <f>BK133</f>
        <v>0</v>
      </c>
      <c r="K133" s="12"/>
      <c r="L133" s="168"/>
      <c r="M133" s="173"/>
      <c r="N133" s="174"/>
      <c r="O133" s="174"/>
      <c r="P133" s="175">
        <f>P134+P331+P379+P410+P429+P502+P513+P533</f>
        <v>0</v>
      </c>
      <c r="Q133" s="174"/>
      <c r="R133" s="175">
        <f>R134+R331+R379+R410+R429+R502+R513+R533</f>
        <v>1445.4219962000002</v>
      </c>
      <c r="S133" s="174"/>
      <c r="T133" s="176">
        <f>T134+T331+T379+T410+T429+T502+T513+T533</f>
        <v>351.10097999999994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75</v>
      </c>
      <c r="AY133" s="169" t="s">
        <v>235</v>
      </c>
      <c r="BK133" s="178">
        <f>BK134+BK331+BK379+BK410+BK429+BK502+BK513+BK533</f>
        <v>0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82</v>
      </c>
      <c r="F134" s="179" t="s">
        <v>236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SUM(P135:P330)</f>
        <v>0</v>
      </c>
      <c r="Q134" s="174"/>
      <c r="R134" s="175">
        <f>SUM(R135:R330)</f>
        <v>1331.2722296000002</v>
      </c>
      <c r="S134" s="174"/>
      <c r="T134" s="176">
        <f>SUM(T135:T330)</f>
        <v>351.10097999999994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SUM(BK135:BK330)</f>
        <v>0</v>
      </c>
    </row>
    <row r="135" s="2" customFormat="1" ht="33" customHeight="1">
      <c r="A135" s="38"/>
      <c r="B135" s="181"/>
      <c r="C135" s="182" t="s">
        <v>82</v>
      </c>
      <c r="D135" s="182" t="s">
        <v>237</v>
      </c>
      <c r="E135" s="183" t="s">
        <v>238</v>
      </c>
      <c r="F135" s="184" t="s">
        <v>876</v>
      </c>
      <c r="G135" s="185" t="s">
        <v>240</v>
      </c>
      <c r="H135" s="186">
        <v>223.56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0.57999999999999996</v>
      </c>
      <c r="T135" s="192">
        <f>S135*H135</f>
        <v>129.66479999999999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241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243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 ht="24.15" customHeight="1">
      <c r="A137" s="38"/>
      <c r="B137" s="181"/>
      <c r="C137" s="182" t="s">
        <v>84</v>
      </c>
      <c r="D137" s="182" t="s">
        <v>237</v>
      </c>
      <c r="E137" s="183" t="s">
        <v>244</v>
      </c>
      <c r="F137" s="184" t="s">
        <v>245</v>
      </c>
      <c r="G137" s="185" t="s">
        <v>240</v>
      </c>
      <c r="H137" s="186">
        <v>223.56</v>
      </c>
      <c r="I137" s="187"/>
      <c r="J137" s="188">
        <f>ROUND(I137*H137,2)</f>
        <v>0</v>
      </c>
      <c r="K137" s="184" t="s">
        <v>246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0.57999999999999996</v>
      </c>
      <c r="T137" s="192">
        <f>S137*H137</f>
        <v>129.66479999999999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247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243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2" customFormat="1" ht="24.15" customHeight="1">
      <c r="A139" s="38"/>
      <c r="B139" s="181"/>
      <c r="C139" s="182" t="s">
        <v>91</v>
      </c>
      <c r="D139" s="182" t="s">
        <v>237</v>
      </c>
      <c r="E139" s="183" t="s">
        <v>258</v>
      </c>
      <c r="F139" s="184" t="s">
        <v>1036</v>
      </c>
      <c r="G139" s="185" t="s">
        <v>240</v>
      </c>
      <c r="H139" s="186">
        <v>223.56</v>
      </c>
      <c r="I139" s="187"/>
      <c r="J139" s="188">
        <f>ROUND(I139*H139,2)</f>
        <v>0</v>
      </c>
      <c r="K139" s="184" t="s">
        <v>246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0.098000000000000004</v>
      </c>
      <c r="T139" s="192">
        <f>S139*H139</f>
        <v>21.90888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260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261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>
      <c r="A141" s="38"/>
      <c r="B141" s="39"/>
      <c r="C141" s="38"/>
      <c r="D141" s="195" t="s">
        <v>262</v>
      </c>
      <c r="E141" s="38"/>
      <c r="F141" s="223" t="s">
        <v>1604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262</v>
      </c>
      <c r="AU141" s="19" t="s">
        <v>84</v>
      </c>
    </row>
    <row r="142" s="13" customFormat="1">
      <c r="A142" s="13"/>
      <c r="B142" s="200"/>
      <c r="C142" s="13"/>
      <c r="D142" s="195" t="s">
        <v>248</v>
      </c>
      <c r="E142" s="201" t="s">
        <v>1</v>
      </c>
      <c r="F142" s="202" t="s">
        <v>264</v>
      </c>
      <c r="G142" s="13"/>
      <c r="H142" s="201" t="s">
        <v>1</v>
      </c>
      <c r="I142" s="203"/>
      <c r="J142" s="13"/>
      <c r="K142" s="13"/>
      <c r="L142" s="200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1" t="s">
        <v>248</v>
      </c>
      <c r="AU142" s="201" t="s">
        <v>84</v>
      </c>
      <c r="AV142" s="13" t="s">
        <v>82</v>
      </c>
      <c r="AW142" s="13" t="s">
        <v>32</v>
      </c>
      <c r="AX142" s="13" t="s">
        <v>75</v>
      </c>
      <c r="AY142" s="201" t="s">
        <v>235</v>
      </c>
    </row>
    <row r="143" s="14" customFormat="1">
      <c r="A143" s="14"/>
      <c r="B143" s="207"/>
      <c r="C143" s="14"/>
      <c r="D143" s="195" t="s">
        <v>248</v>
      </c>
      <c r="E143" s="208" t="s">
        <v>1</v>
      </c>
      <c r="F143" s="209" t="s">
        <v>1605</v>
      </c>
      <c r="G143" s="14"/>
      <c r="H143" s="210">
        <v>212.625</v>
      </c>
      <c r="I143" s="211"/>
      <c r="J143" s="14"/>
      <c r="K143" s="14"/>
      <c r="L143" s="207"/>
      <c r="M143" s="212"/>
      <c r="N143" s="213"/>
      <c r="O143" s="213"/>
      <c r="P143" s="213"/>
      <c r="Q143" s="213"/>
      <c r="R143" s="213"/>
      <c r="S143" s="213"/>
      <c r="T143" s="2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08" t="s">
        <v>248</v>
      </c>
      <c r="AU143" s="208" t="s">
        <v>84</v>
      </c>
      <c r="AV143" s="14" t="s">
        <v>84</v>
      </c>
      <c r="AW143" s="14" t="s">
        <v>32</v>
      </c>
      <c r="AX143" s="14" t="s">
        <v>75</v>
      </c>
      <c r="AY143" s="208" t="s">
        <v>235</v>
      </c>
    </row>
    <row r="144" s="14" customFormat="1">
      <c r="A144" s="14"/>
      <c r="B144" s="207"/>
      <c r="C144" s="14"/>
      <c r="D144" s="195" t="s">
        <v>248</v>
      </c>
      <c r="E144" s="208" t="s">
        <v>1</v>
      </c>
      <c r="F144" s="209" t="s">
        <v>1505</v>
      </c>
      <c r="G144" s="14"/>
      <c r="H144" s="210">
        <v>8.9100000000000001</v>
      </c>
      <c r="I144" s="211"/>
      <c r="J144" s="14"/>
      <c r="K144" s="14"/>
      <c r="L144" s="207"/>
      <c r="M144" s="212"/>
      <c r="N144" s="213"/>
      <c r="O144" s="213"/>
      <c r="P144" s="213"/>
      <c r="Q144" s="213"/>
      <c r="R144" s="213"/>
      <c r="S144" s="213"/>
      <c r="T144" s="2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08" t="s">
        <v>248</v>
      </c>
      <c r="AU144" s="208" t="s">
        <v>84</v>
      </c>
      <c r="AV144" s="14" t="s">
        <v>84</v>
      </c>
      <c r="AW144" s="14" t="s">
        <v>32</v>
      </c>
      <c r="AX144" s="14" t="s">
        <v>75</v>
      </c>
      <c r="AY144" s="208" t="s">
        <v>235</v>
      </c>
    </row>
    <row r="145" s="14" customFormat="1">
      <c r="A145" s="14"/>
      <c r="B145" s="207"/>
      <c r="C145" s="14"/>
      <c r="D145" s="195" t="s">
        <v>248</v>
      </c>
      <c r="E145" s="208" t="s">
        <v>1</v>
      </c>
      <c r="F145" s="209" t="s">
        <v>1606</v>
      </c>
      <c r="G145" s="14"/>
      <c r="H145" s="210">
        <v>2.0249999999999999</v>
      </c>
      <c r="I145" s="211"/>
      <c r="J145" s="14"/>
      <c r="K145" s="14"/>
      <c r="L145" s="207"/>
      <c r="M145" s="212"/>
      <c r="N145" s="213"/>
      <c r="O145" s="213"/>
      <c r="P145" s="213"/>
      <c r="Q145" s="213"/>
      <c r="R145" s="213"/>
      <c r="S145" s="213"/>
      <c r="T145" s="2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08" t="s">
        <v>248</v>
      </c>
      <c r="AU145" s="208" t="s">
        <v>84</v>
      </c>
      <c r="AV145" s="14" t="s">
        <v>84</v>
      </c>
      <c r="AW145" s="14" t="s">
        <v>32</v>
      </c>
      <c r="AX145" s="14" t="s">
        <v>75</v>
      </c>
      <c r="AY145" s="208" t="s">
        <v>235</v>
      </c>
    </row>
    <row r="146" s="15" customFormat="1">
      <c r="A146" s="15"/>
      <c r="B146" s="215"/>
      <c r="C146" s="15"/>
      <c r="D146" s="195" t="s">
        <v>248</v>
      </c>
      <c r="E146" s="216" t="s">
        <v>1</v>
      </c>
      <c r="F146" s="217" t="s">
        <v>253</v>
      </c>
      <c r="G146" s="15"/>
      <c r="H146" s="218">
        <v>223.56</v>
      </c>
      <c r="I146" s="219"/>
      <c r="J146" s="15"/>
      <c r="K146" s="15"/>
      <c r="L146" s="215"/>
      <c r="M146" s="220"/>
      <c r="N146" s="221"/>
      <c r="O146" s="221"/>
      <c r="P146" s="221"/>
      <c r="Q146" s="221"/>
      <c r="R146" s="221"/>
      <c r="S146" s="221"/>
      <c r="T146" s="222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16" t="s">
        <v>248</v>
      </c>
      <c r="AU146" s="216" t="s">
        <v>84</v>
      </c>
      <c r="AV146" s="15" t="s">
        <v>96</v>
      </c>
      <c r="AW146" s="15" t="s">
        <v>32</v>
      </c>
      <c r="AX146" s="15" t="s">
        <v>82</v>
      </c>
      <c r="AY146" s="216" t="s">
        <v>235</v>
      </c>
    </row>
    <row r="147" s="2" customFormat="1" ht="24.15" customHeight="1">
      <c r="A147" s="38"/>
      <c r="B147" s="181"/>
      <c r="C147" s="182" t="s">
        <v>96</v>
      </c>
      <c r="D147" s="182" t="s">
        <v>237</v>
      </c>
      <c r="E147" s="183" t="s">
        <v>277</v>
      </c>
      <c r="F147" s="184" t="s">
        <v>882</v>
      </c>
      <c r="G147" s="185" t="s">
        <v>240</v>
      </c>
      <c r="H147" s="186">
        <v>607.5</v>
      </c>
      <c r="I147" s="187"/>
      <c r="J147" s="188">
        <f>ROUND(I147*H147,2)</f>
        <v>0</v>
      </c>
      <c r="K147" s="184" t="s">
        <v>246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6.9999999999999994E-05</v>
      </c>
      <c r="R147" s="191">
        <f>Q147*H147</f>
        <v>0.042524999999999993</v>
      </c>
      <c r="S147" s="191">
        <v>0.11500000000000001</v>
      </c>
      <c r="T147" s="192">
        <f>S147*H147</f>
        <v>69.862499999999997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96</v>
      </c>
      <c r="AT147" s="193" t="s">
        <v>237</v>
      </c>
      <c r="AU147" s="193" t="s">
        <v>84</v>
      </c>
      <c r="AY147" s="19" t="s">
        <v>235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96</v>
      </c>
      <c r="BM147" s="193" t="s">
        <v>279</v>
      </c>
    </row>
    <row r="148" s="2" customFormat="1">
      <c r="A148" s="38"/>
      <c r="B148" s="39"/>
      <c r="C148" s="38"/>
      <c r="D148" s="195" t="s">
        <v>242</v>
      </c>
      <c r="E148" s="38"/>
      <c r="F148" s="196" t="s">
        <v>280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242</v>
      </c>
      <c r="AU148" s="19" t="s">
        <v>84</v>
      </c>
    </row>
    <row r="149" s="2" customFormat="1">
      <c r="A149" s="38"/>
      <c r="B149" s="39"/>
      <c r="C149" s="38"/>
      <c r="D149" s="195" t="s">
        <v>262</v>
      </c>
      <c r="E149" s="38"/>
      <c r="F149" s="223" t="s">
        <v>1604</v>
      </c>
      <c r="G149" s="38"/>
      <c r="H149" s="38"/>
      <c r="I149" s="197"/>
      <c r="J149" s="38"/>
      <c r="K149" s="38"/>
      <c r="L149" s="39"/>
      <c r="M149" s="198"/>
      <c r="N149" s="199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262</v>
      </c>
      <c r="AU149" s="19" t="s">
        <v>84</v>
      </c>
    </row>
    <row r="150" s="13" customFormat="1">
      <c r="A150" s="13"/>
      <c r="B150" s="200"/>
      <c r="C150" s="13"/>
      <c r="D150" s="195" t="s">
        <v>248</v>
      </c>
      <c r="E150" s="201" t="s">
        <v>1</v>
      </c>
      <c r="F150" s="202" t="s">
        <v>281</v>
      </c>
      <c r="G150" s="13"/>
      <c r="H150" s="201" t="s">
        <v>1</v>
      </c>
      <c r="I150" s="203"/>
      <c r="J150" s="13"/>
      <c r="K150" s="13"/>
      <c r="L150" s="200"/>
      <c r="M150" s="204"/>
      <c r="N150" s="205"/>
      <c r="O150" s="205"/>
      <c r="P150" s="205"/>
      <c r="Q150" s="205"/>
      <c r="R150" s="205"/>
      <c r="S150" s="205"/>
      <c r="T150" s="206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1" t="s">
        <v>248</v>
      </c>
      <c r="AU150" s="201" t="s">
        <v>84</v>
      </c>
      <c r="AV150" s="13" t="s">
        <v>82</v>
      </c>
      <c r="AW150" s="13" t="s">
        <v>32</v>
      </c>
      <c r="AX150" s="13" t="s">
        <v>75</v>
      </c>
      <c r="AY150" s="201" t="s">
        <v>235</v>
      </c>
    </row>
    <row r="151" s="14" customFormat="1">
      <c r="A151" s="14"/>
      <c r="B151" s="207"/>
      <c r="C151" s="14"/>
      <c r="D151" s="195" t="s">
        <v>248</v>
      </c>
      <c r="E151" s="208" t="s">
        <v>1</v>
      </c>
      <c r="F151" s="209" t="s">
        <v>1607</v>
      </c>
      <c r="G151" s="14"/>
      <c r="H151" s="210">
        <v>607.5</v>
      </c>
      <c r="I151" s="211"/>
      <c r="J151" s="14"/>
      <c r="K151" s="14"/>
      <c r="L151" s="207"/>
      <c r="M151" s="212"/>
      <c r="N151" s="213"/>
      <c r="O151" s="213"/>
      <c r="P151" s="213"/>
      <c r="Q151" s="213"/>
      <c r="R151" s="213"/>
      <c r="S151" s="213"/>
      <c r="T151" s="2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08" t="s">
        <v>248</v>
      </c>
      <c r="AU151" s="208" t="s">
        <v>84</v>
      </c>
      <c r="AV151" s="14" t="s">
        <v>84</v>
      </c>
      <c r="AW151" s="14" t="s">
        <v>32</v>
      </c>
      <c r="AX151" s="14" t="s">
        <v>82</v>
      </c>
      <c r="AY151" s="208" t="s">
        <v>235</v>
      </c>
    </row>
    <row r="152" s="2" customFormat="1" ht="24.15" customHeight="1">
      <c r="A152" s="38"/>
      <c r="B152" s="181"/>
      <c r="C152" s="182" t="s">
        <v>269</v>
      </c>
      <c r="D152" s="182" t="s">
        <v>237</v>
      </c>
      <c r="E152" s="183" t="s">
        <v>292</v>
      </c>
      <c r="F152" s="184" t="s">
        <v>293</v>
      </c>
      <c r="G152" s="185" t="s">
        <v>294</v>
      </c>
      <c r="H152" s="186">
        <v>2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96</v>
      </c>
      <c r="AT152" s="193" t="s">
        <v>237</v>
      </c>
      <c r="AU152" s="193" t="s">
        <v>84</v>
      </c>
      <c r="AY152" s="19" t="s">
        <v>235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96</v>
      </c>
      <c r="BM152" s="193" t="s">
        <v>295</v>
      </c>
    </row>
    <row r="153" s="2" customFormat="1">
      <c r="A153" s="38"/>
      <c r="B153" s="39"/>
      <c r="C153" s="38"/>
      <c r="D153" s="195" t="s">
        <v>242</v>
      </c>
      <c r="E153" s="38"/>
      <c r="F153" s="196" t="s">
        <v>293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242</v>
      </c>
      <c r="AU153" s="19" t="s">
        <v>84</v>
      </c>
    </row>
    <row r="154" s="2" customFormat="1">
      <c r="A154" s="38"/>
      <c r="B154" s="39"/>
      <c r="C154" s="38"/>
      <c r="D154" s="195" t="s">
        <v>262</v>
      </c>
      <c r="E154" s="38"/>
      <c r="F154" s="223" t="s">
        <v>296</v>
      </c>
      <c r="G154" s="38"/>
      <c r="H154" s="38"/>
      <c r="I154" s="197"/>
      <c r="J154" s="38"/>
      <c r="K154" s="38"/>
      <c r="L154" s="39"/>
      <c r="M154" s="198"/>
      <c r="N154" s="199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262</v>
      </c>
      <c r="AU154" s="19" t="s">
        <v>84</v>
      </c>
    </row>
    <row r="155" s="14" customFormat="1">
      <c r="A155" s="14"/>
      <c r="B155" s="207"/>
      <c r="C155" s="14"/>
      <c r="D155" s="195" t="s">
        <v>248</v>
      </c>
      <c r="E155" s="208" t="s">
        <v>1</v>
      </c>
      <c r="F155" s="209" t="s">
        <v>84</v>
      </c>
      <c r="G155" s="14"/>
      <c r="H155" s="210">
        <v>2</v>
      </c>
      <c r="I155" s="211"/>
      <c r="J155" s="14"/>
      <c r="K155" s="14"/>
      <c r="L155" s="207"/>
      <c r="M155" s="212"/>
      <c r="N155" s="213"/>
      <c r="O155" s="213"/>
      <c r="P155" s="213"/>
      <c r="Q155" s="213"/>
      <c r="R155" s="213"/>
      <c r="S155" s="213"/>
      <c r="T155" s="2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08" t="s">
        <v>248</v>
      </c>
      <c r="AU155" s="208" t="s">
        <v>84</v>
      </c>
      <c r="AV155" s="14" t="s">
        <v>84</v>
      </c>
      <c r="AW155" s="14" t="s">
        <v>32</v>
      </c>
      <c r="AX155" s="14" t="s">
        <v>82</v>
      </c>
      <c r="AY155" s="208" t="s">
        <v>235</v>
      </c>
    </row>
    <row r="156" s="2" customFormat="1" ht="24.15" customHeight="1">
      <c r="A156" s="38"/>
      <c r="B156" s="181"/>
      <c r="C156" s="182" t="s">
        <v>276</v>
      </c>
      <c r="D156" s="182" t="s">
        <v>237</v>
      </c>
      <c r="E156" s="183" t="s">
        <v>303</v>
      </c>
      <c r="F156" s="184" t="s">
        <v>304</v>
      </c>
      <c r="G156" s="185" t="s">
        <v>294</v>
      </c>
      <c r="H156" s="186">
        <v>6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305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304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2" customFormat="1">
      <c r="A158" s="38"/>
      <c r="B158" s="39"/>
      <c r="C158" s="38"/>
      <c r="D158" s="195" t="s">
        <v>262</v>
      </c>
      <c r="E158" s="38"/>
      <c r="F158" s="223" t="s">
        <v>296</v>
      </c>
      <c r="G158" s="38"/>
      <c r="H158" s="38"/>
      <c r="I158" s="197"/>
      <c r="J158" s="38"/>
      <c r="K158" s="38"/>
      <c r="L158" s="39"/>
      <c r="M158" s="198"/>
      <c r="N158" s="199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262</v>
      </c>
      <c r="AU158" s="19" t="s">
        <v>84</v>
      </c>
    </row>
    <row r="159" s="14" customFormat="1">
      <c r="A159" s="14"/>
      <c r="B159" s="207"/>
      <c r="C159" s="14"/>
      <c r="D159" s="195" t="s">
        <v>248</v>
      </c>
      <c r="E159" s="208" t="s">
        <v>1</v>
      </c>
      <c r="F159" s="209" t="s">
        <v>276</v>
      </c>
      <c r="G159" s="14"/>
      <c r="H159" s="210">
        <v>6</v>
      </c>
      <c r="I159" s="211"/>
      <c r="J159" s="14"/>
      <c r="K159" s="14"/>
      <c r="L159" s="207"/>
      <c r="M159" s="212"/>
      <c r="N159" s="213"/>
      <c r="O159" s="213"/>
      <c r="P159" s="213"/>
      <c r="Q159" s="213"/>
      <c r="R159" s="213"/>
      <c r="S159" s="213"/>
      <c r="T159" s="2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08" t="s">
        <v>248</v>
      </c>
      <c r="AU159" s="208" t="s">
        <v>84</v>
      </c>
      <c r="AV159" s="14" t="s">
        <v>84</v>
      </c>
      <c r="AW159" s="14" t="s">
        <v>32</v>
      </c>
      <c r="AX159" s="14" t="s">
        <v>82</v>
      </c>
      <c r="AY159" s="208" t="s">
        <v>235</v>
      </c>
    </row>
    <row r="160" s="2" customFormat="1" ht="24.15" customHeight="1">
      <c r="A160" s="38"/>
      <c r="B160" s="181"/>
      <c r="C160" s="182" t="s">
        <v>284</v>
      </c>
      <c r="D160" s="182" t="s">
        <v>237</v>
      </c>
      <c r="E160" s="183" t="s">
        <v>885</v>
      </c>
      <c r="F160" s="184" t="s">
        <v>886</v>
      </c>
      <c r="G160" s="185" t="s">
        <v>294</v>
      </c>
      <c r="H160" s="186">
        <v>1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96</v>
      </c>
      <c r="AT160" s="193" t="s">
        <v>237</v>
      </c>
      <c r="AU160" s="193" t="s">
        <v>84</v>
      </c>
      <c r="AY160" s="19" t="s">
        <v>235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96</v>
      </c>
      <c r="BM160" s="193" t="s">
        <v>1608</v>
      </c>
    </row>
    <row r="161" s="2" customFormat="1">
      <c r="A161" s="38"/>
      <c r="B161" s="39"/>
      <c r="C161" s="38"/>
      <c r="D161" s="195" t="s">
        <v>242</v>
      </c>
      <c r="E161" s="38"/>
      <c r="F161" s="196" t="s">
        <v>886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242</v>
      </c>
      <c r="AU161" s="19" t="s">
        <v>84</v>
      </c>
    </row>
    <row r="162" s="2" customFormat="1">
      <c r="A162" s="38"/>
      <c r="B162" s="39"/>
      <c r="C162" s="38"/>
      <c r="D162" s="195" t="s">
        <v>262</v>
      </c>
      <c r="E162" s="38"/>
      <c r="F162" s="223" t="s">
        <v>296</v>
      </c>
      <c r="G162" s="38"/>
      <c r="H162" s="38"/>
      <c r="I162" s="197"/>
      <c r="J162" s="38"/>
      <c r="K162" s="38"/>
      <c r="L162" s="39"/>
      <c r="M162" s="198"/>
      <c r="N162" s="199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262</v>
      </c>
      <c r="AU162" s="19" t="s">
        <v>84</v>
      </c>
    </row>
    <row r="163" s="13" customFormat="1">
      <c r="A163" s="13"/>
      <c r="B163" s="200"/>
      <c r="C163" s="13"/>
      <c r="D163" s="195" t="s">
        <v>248</v>
      </c>
      <c r="E163" s="201" t="s">
        <v>1</v>
      </c>
      <c r="F163" s="202" t="s">
        <v>888</v>
      </c>
      <c r="G163" s="13"/>
      <c r="H163" s="201" t="s">
        <v>1</v>
      </c>
      <c r="I163" s="203"/>
      <c r="J163" s="13"/>
      <c r="K163" s="13"/>
      <c r="L163" s="200"/>
      <c r="M163" s="204"/>
      <c r="N163" s="205"/>
      <c r="O163" s="205"/>
      <c r="P163" s="205"/>
      <c r="Q163" s="205"/>
      <c r="R163" s="205"/>
      <c r="S163" s="205"/>
      <c r="T163" s="206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1" t="s">
        <v>248</v>
      </c>
      <c r="AU163" s="201" t="s">
        <v>84</v>
      </c>
      <c r="AV163" s="13" t="s">
        <v>82</v>
      </c>
      <c r="AW163" s="13" t="s">
        <v>32</v>
      </c>
      <c r="AX163" s="13" t="s">
        <v>75</v>
      </c>
      <c r="AY163" s="201" t="s">
        <v>235</v>
      </c>
    </row>
    <row r="164" s="14" customFormat="1">
      <c r="A164" s="14"/>
      <c r="B164" s="207"/>
      <c r="C164" s="14"/>
      <c r="D164" s="195" t="s">
        <v>248</v>
      </c>
      <c r="E164" s="208" t="s">
        <v>1</v>
      </c>
      <c r="F164" s="209" t="s">
        <v>82</v>
      </c>
      <c r="G164" s="14"/>
      <c r="H164" s="210">
        <v>1</v>
      </c>
      <c r="I164" s="211"/>
      <c r="J164" s="14"/>
      <c r="K164" s="14"/>
      <c r="L164" s="207"/>
      <c r="M164" s="212"/>
      <c r="N164" s="213"/>
      <c r="O164" s="213"/>
      <c r="P164" s="213"/>
      <c r="Q164" s="213"/>
      <c r="R164" s="213"/>
      <c r="S164" s="213"/>
      <c r="T164" s="2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8" t="s">
        <v>248</v>
      </c>
      <c r="AU164" s="208" t="s">
        <v>84</v>
      </c>
      <c r="AV164" s="14" t="s">
        <v>84</v>
      </c>
      <c r="AW164" s="14" t="s">
        <v>32</v>
      </c>
      <c r="AX164" s="14" t="s">
        <v>82</v>
      </c>
      <c r="AY164" s="208" t="s">
        <v>235</v>
      </c>
    </row>
    <row r="165" s="2" customFormat="1" ht="24.15" customHeight="1">
      <c r="A165" s="38"/>
      <c r="B165" s="181"/>
      <c r="C165" s="182" t="s">
        <v>291</v>
      </c>
      <c r="D165" s="182" t="s">
        <v>237</v>
      </c>
      <c r="E165" s="183" t="s">
        <v>308</v>
      </c>
      <c r="F165" s="184" t="s">
        <v>309</v>
      </c>
      <c r="G165" s="185" t="s">
        <v>310</v>
      </c>
      <c r="H165" s="186">
        <v>360</v>
      </c>
      <c r="I165" s="187"/>
      <c r="J165" s="188">
        <f>ROUND(I165*H165,2)</f>
        <v>0</v>
      </c>
      <c r="K165" s="184" t="s">
        <v>246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3.0000000000000001E-05</v>
      </c>
      <c r="R165" s="191">
        <f>Q165*H165</f>
        <v>0.010800000000000001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96</v>
      </c>
      <c r="AT165" s="193" t="s">
        <v>237</v>
      </c>
      <c r="AU165" s="193" t="s">
        <v>84</v>
      </c>
      <c r="AY165" s="19" t="s">
        <v>235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96</v>
      </c>
      <c r="BM165" s="193" t="s">
        <v>311</v>
      </c>
    </row>
    <row r="166" s="2" customFormat="1">
      <c r="A166" s="38"/>
      <c r="B166" s="39"/>
      <c r="C166" s="38"/>
      <c r="D166" s="195" t="s">
        <v>242</v>
      </c>
      <c r="E166" s="38"/>
      <c r="F166" s="196" t="s">
        <v>312</v>
      </c>
      <c r="G166" s="38"/>
      <c r="H166" s="38"/>
      <c r="I166" s="197"/>
      <c r="J166" s="38"/>
      <c r="K166" s="38"/>
      <c r="L166" s="39"/>
      <c r="M166" s="198"/>
      <c r="N166" s="199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242</v>
      </c>
      <c r="AU166" s="19" t="s">
        <v>84</v>
      </c>
    </row>
    <row r="167" s="14" customFormat="1">
      <c r="A167" s="14"/>
      <c r="B167" s="207"/>
      <c r="C167" s="14"/>
      <c r="D167" s="195" t="s">
        <v>248</v>
      </c>
      <c r="E167" s="208" t="s">
        <v>1</v>
      </c>
      <c r="F167" s="209" t="s">
        <v>1609</v>
      </c>
      <c r="G167" s="14"/>
      <c r="H167" s="210">
        <v>360</v>
      </c>
      <c r="I167" s="211"/>
      <c r="J167" s="14"/>
      <c r="K167" s="14"/>
      <c r="L167" s="207"/>
      <c r="M167" s="212"/>
      <c r="N167" s="213"/>
      <c r="O167" s="213"/>
      <c r="P167" s="213"/>
      <c r="Q167" s="213"/>
      <c r="R167" s="213"/>
      <c r="S167" s="213"/>
      <c r="T167" s="2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08" t="s">
        <v>248</v>
      </c>
      <c r="AU167" s="208" t="s">
        <v>84</v>
      </c>
      <c r="AV167" s="14" t="s">
        <v>84</v>
      </c>
      <c r="AW167" s="14" t="s">
        <v>32</v>
      </c>
      <c r="AX167" s="14" t="s">
        <v>82</v>
      </c>
      <c r="AY167" s="208" t="s">
        <v>235</v>
      </c>
    </row>
    <row r="168" s="2" customFormat="1" ht="24.15" customHeight="1">
      <c r="A168" s="38"/>
      <c r="B168" s="181"/>
      <c r="C168" s="182" t="s">
        <v>297</v>
      </c>
      <c r="D168" s="182" t="s">
        <v>237</v>
      </c>
      <c r="E168" s="183" t="s">
        <v>315</v>
      </c>
      <c r="F168" s="184" t="s">
        <v>316</v>
      </c>
      <c r="G168" s="185" t="s">
        <v>317</v>
      </c>
      <c r="H168" s="186">
        <v>45</v>
      </c>
      <c r="I168" s="187"/>
      <c r="J168" s="188">
        <f>ROUND(I168*H168,2)</f>
        <v>0</v>
      </c>
      <c r="K168" s="184" t="s">
        <v>246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96</v>
      </c>
      <c r="AT168" s="193" t="s">
        <v>237</v>
      </c>
      <c r="AU168" s="193" t="s">
        <v>84</v>
      </c>
      <c r="AY168" s="19" t="s">
        <v>235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96</v>
      </c>
      <c r="BM168" s="193" t="s">
        <v>318</v>
      </c>
    </row>
    <row r="169" s="2" customFormat="1">
      <c r="A169" s="38"/>
      <c r="B169" s="39"/>
      <c r="C169" s="38"/>
      <c r="D169" s="195" t="s">
        <v>242</v>
      </c>
      <c r="E169" s="38"/>
      <c r="F169" s="196" t="s">
        <v>319</v>
      </c>
      <c r="G169" s="38"/>
      <c r="H169" s="38"/>
      <c r="I169" s="197"/>
      <c r="J169" s="38"/>
      <c r="K169" s="38"/>
      <c r="L169" s="39"/>
      <c r="M169" s="198"/>
      <c r="N169" s="199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242</v>
      </c>
      <c r="AU169" s="19" t="s">
        <v>84</v>
      </c>
    </row>
    <row r="170" s="2" customFormat="1" ht="16.5" customHeight="1">
      <c r="A170" s="38"/>
      <c r="B170" s="181"/>
      <c r="C170" s="182" t="s">
        <v>302</v>
      </c>
      <c r="D170" s="182" t="s">
        <v>237</v>
      </c>
      <c r="E170" s="183" t="s">
        <v>321</v>
      </c>
      <c r="F170" s="184" t="s">
        <v>322</v>
      </c>
      <c r="G170" s="185" t="s">
        <v>323</v>
      </c>
      <c r="H170" s="186">
        <v>1.05</v>
      </c>
      <c r="I170" s="187"/>
      <c r="J170" s="188">
        <f>ROUND(I170*H170,2)</f>
        <v>0</v>
      </c>
      <c r="K170" s="184" t="s">
        <v>246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0.036900000000000002</v>
      </c>
      <c r="R170" s="191">
        <f>Q170*H170</f>
        <v>0.038745000000000002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96</v>
      </c>
      <c r="AT170" s="193" t="s">
        <v>237</v>
      </c>
      <c r="AU170" s="193" t="s">
        <v>84</v>
      </c>
      <c r="AY170" s="19" t="s">
        <v>235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96</v>
      </c>
      <c r="BM170" s="193" t="s">
        <v>324</v>
      </c>
    </row>
    <row r="171" s="2" customFormat="1">
      <c r="A171" s="38"/>
      <c r="B171" s="39"/>
      <c r="C171" s="38"/>
      <c r="D171" s="195" t="s">
        <v>242</v>
      </c>
      <c r="E171" s="38"/>
      <c r="F171" s="196" t="s">
        <v>325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242</v>
      </c>
      <c r="AU171" s="19" t="s">
        <v>84</v>
      </c>
    </row>
    <row r="172" s="2" customFormat="1">
      <c r="A172" s="38"/>
      <c r="B172" s="39"/>
      <c r="C172" s="38"/>
      <c r="D172" s="195" t="s">
        <v>262</v>
      </c>
      <c r="E172" s="38"/>
      <c r="F172" s="223" t="s">
        <v>1604</v>
      </c>
      <c r="G172" s="38"/>
      <c r="H172" s="38"/>
      <c r="I172" s="197"/>
      <c r="J172" s="38"/>
      <c r="K172" s="38"/>
      <c r="L172" s="39"/>
      <c r="M172" s="198"/>
      <c r="N172" s="199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262</v>
      </c>
      <c r="AU172" s="19" t="s">
        <v>84</v>
      </c>
    </row>
    <row r="173" s="14" customFormat="1">
      <c r="A173" s="14"/>
      <c r="B173" s="207"/>
      <c r="C173" s="14"/>
      <c r="D173" s="195" t="s">
        <v>248</v>
      </c>
      <c r="E173" s="208" t="s">
        <v>1</v>
      </c>
      <c r="F173" s="209" t="s">
        <v>1443</v>
      </c>
      <c r="G173" s="14"/>
      <c r="H173" s="210">
        <v>1.05</v>
      </c>
      <c r="I173" s="211"/>
      <c r="J173" s="14"/>
      <c r="K173" s="14"/>
      <c r="L173" s="207"/>
      <c r="M173" s="212"/>
      <c r="N173" s="213"/>
      <c r="O173" s="213"/>
      <c r="P173" s="213"/>
      <c r="Q173" s="213"/>
      <c r="R173" s="213"/>
      <c r="S173" s="213"/>
      <c r="T173" s="2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08" t="s">
        <v>248</v>
      </c>
      <c r="AU173" s="208" t="s">
        <v>84</v>
      </c>
      <c r="AV173" s="14" t="s">
        <v>84</v>
      </c>
      <c r="AW173" s="14" t="s">
        <v>32</v>
      </c>
      <c r="AX173" s="14" t="s">
        <v>82</v>
      </c>
      <c r="AY173" s="208" t="s">
        <v>235</v>
      </c>
    </row>
    <row r="174" s="2" customFormat="1" ht="24.15" customHeight="1">
      <c r="A174" s="38"/>
      <c r="B174" s="181"/>
      <c r="C174" s="182" t="s">
        <v>307</v>
      </c>
      <c r="D174" s="182" t="s">
        <v>237</v>
      </c>
      <c r="E174" s="183" t="s">
        <v>333</v>
      </c>
      <c r="F174" s="184" t="s">
        <v>334</v>
      </c>
      <c r="G174" s="185" t="s">
        <v>323</v>
      </c>
      <c r="H174" s="186">
        <v>5.25</v>
      </c>
      <c r="I174" s="187"/>
      <c r="J174" s="188">
        <f>ROUND(I174*H174,2)</f>
        <v>0</v>
      </c>
      <c r="K174" s="184" t="s">
        <v>246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0.036900000000000002</v>
      </c>
      <c r="R174" s="191">
        <f>Q174*H174</f>
        <v>0.19372500000000001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96</v>
      </c>
      <c r="AT174" s="193" t="s">
        <v>237</v>
      </c>
      <c r="AU174" s="193" t="s">
        <v>84</v>
      </c>
      <c r="AY174" s="19" t="s">
        <v>235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96</v>
      </c>
      <c r="BM174" s="193" t="s">
        <v>335</v>
      </c>
    </row>
    <row r="175" s="2" customFormat="1">
      <c r="A175" s="38"/>
      <c r="B175" s="39"/>
      <c r="C175" s="38"/>
      <c r="D175" s="195" t="s">
        <v>242</v>
      </c>
      <c r="E175" s="38"/>
      <c r="F175" s="196" t="s">
        <v>336</v>
      </c>
      <c r="G175" s="38"/>
      <c r="H175" s="38"/>
      <c r="I175" s="197"/>
      <c r="J175" s="38"/>
      <c r="K175" s="38"/>
      <c r="L175" s="39"/>
      <c r="M175" s="198"/>
      <c r="N175" s="199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242</v>
      </c>
      <c r="AU175" s="19" t="s">
        <v>84</v>
      </c>
    </row>
    <row r="176" s="2" customFormat="1">
      <c r="A176" s="38"/>
      <c r="B176" s="39"/>
      <c r="C176" s="38"/>
      <c r="D176" s="195" t="s">
        <v>262</v>
      </c>
      <c r="E176" s="38"/>
      <c r="F176" s="223" t="s">
        <v>1604</v>
      </c>
      <c r="G176" s="38"/>
      <c r="H176" s="38"/>
      <c r="I176" s="197"/>
      <c r="J176" s="38"/>
      <c r="K176" s="38"/>
      <c r="L176" s="39"/>
      <c r="M176" s="198"/>
      <c r="N176" s="199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262</v>
      </c>
      <c r="AU176" s="19" t="s">
        <v>84</v>
      </c>
    </row>
    <row r="177" s="14" customFormat="1">
      <c r="A177" s="14"/>
      <c r="B177" s="207"/>
      <c r="C177" s="14"/>
      <c r="D177" s="195" t="s">
        <v>248</v>
      </c>
      <c r="E177" s="208" t="s">
        <v>1</v>
      </c>
      <c r="F177" s="209" t="s">
        <v>332</v>
      </c>
      <c r="G177" s="14"/>
      <c r="H177" s="210">
        <v>5.25</v>
      </c>
      <c r="I177" s="211"/>
      <c r="J177" s="14"/>
      <c r="K177" s="14"/>
      <c r="L177" s="207"/>
      <c r="M177" s="212"/>
      <c r="N177" s="213"/>
      <c r="O177" s="213"/>
      <c r="P177" s="213"/>
      <c r="Q177" s="213"/>
      <c r="R177" s="213"/>
      <c r="S177" s="213"/>
      <c r="T177" s="2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08" t="s">
        <v>248</v>
      </c>
      <c r="AU177" s="208" t="s">
        <v>84</v>
      </c>
      <c r="AV177" s="14" t="s">
        <v>84</v>
      </c>
      <c r="AW177" s="14" t="s">
        <v>32</v>
      </c>
      <c r="AX177" s="14" t="s">
        <v>82</v>
      </c>
      <c r="AY177" s="208" t="s">
        <v>235</v>
      </c>
    </row>
    <row r="178" s="2" customFormat="1" ht="24.15" customHeight="1">
      <c r="A178" s="38"/>
      <c r="B178" s="181"/>
      <c r="C178" s="182" t="s">
        <v>314</v>
      </c>
      <c r="D178" s="182" t="s">
        <v>237</v>
      </c>
      <c r="E178" s="183" t="s">
        <v>349</v>
      </c>
      <c r="F178" s="184" t="s">
        <v>350</v>
      </c>
      <c r="G178" s="185" t="s">
        <v>240</v>
      </c>
      <c r="H178" s="186">
        <v>495.60000000000002</v>
      </c>
      <c r="I178" s="187"/>
      <c r="J178" s="188">
        <f>ROUND(I178*H178,2)</f>
        <v>0</v>
      </c>
      <c r="K178" s="184" t="s">
        <v>246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96</v>
      </c>
      <c r="AT178" s="193" t="s">
        <v>237</v>
      </c>
      <c r="AU178" s="193" t="s">
        <v>84</v>
      </c>
      <c r="AY178" s="19" t="s">
        <v>235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96</v>
      </c>
      <c r="BM178" s="193" t="s">
        <v>1610</v>
      </c>
    </row>
    <row r="179" s="2" customFormat="1">
      <c r="A179" s="38"/>
      <c r="B179" s="39"/>
      <c r="C179" s="38"/>
      <c r="D179" s="195" t="s">
        <v>242</v>
      </c>
      <c r="E179" s="38"/>
      <c r="F179" s="196" t="s">
        <v>352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242</v>
      </c>
      <c r="AU179" s="19" t="s">
        <v>84</v>
      </c>
    </row>
    <row r="180" s="2" customFormat="1">
      <c r="A180" s="38"/>
      <c r="B180" s="39"/>
      <c r="C180" s="38"/>
      <c r="D180" s="195" t="s">
        <v>262</v>
      </c>
      <c r="E180" s="38"/>
      <c r="F180" s="223" t="s">
        <v>1604</v>
      </c>
      <c r="G180" s="38"/>
      <c r="H180" s="38"/>
      <c r="I180" s="197"/>
      <c r="J180" s="38"/>
      <c r="K180" s="38"/>
      <c r="L180" s="39"/>
      <c r="M180" s="198"/>
      <c r="N180" s="199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262</v>
      </c>
      <c r="AU180" s="19" t="s">
        <v>84</v>
      </c>
    </row>
    <row r="181" s="13" customFormat="1">
      <c r="A181" s="13"/>
      <c r="B181" s="200"/>
      <c r="C181" s="13"/>
      <c r="D181" s="195" t="s">
        <v>248</v>
      </c>
      <c r="E181" s="201" t="s">
        <v>1</v>
      </c>
      <c r="F181" s="202" t="s">
        <v>353</v>
      </c>
      <c r="G181" s="13"/>
      <c r="H181" s="201" t="s">
        <v>1</v>
      </c>
      <c r="I181" s="203"/>
      <c r="J181" s="13"/>
      <c r="K181" s="13"/>
      <c r="L181" s="200"/>
      <c r="M181" s="204"/>
      <c r="N181" s="205"/>
      <c r="O181" s="205"/>
      <c r="P181" s="205"/>
      <c r="Q181" s="205"/>
      <c r="R181" s="205"/>
      <c r="S181" s="205"/>
      <c r="T181" s="206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1" t="s">
        <v>248</v>
      </c>
      <c r="AU181" s="201" t="s">
        <v>84</v>
      </c>
      <c r="AV181" s="13" t="s">
        <v>82</v>
      </c>
      <c r="AW181" s="13" t="s">
        <v>32</v>
      </c>
      <c r="AX181" s="13" t="s">
        <v>75</v>
      </c>
      <c r="AY181" s="201" t="s">
        <v>235</v>
      </c>
    </row>
    <row r="182" s="14" customFormat="1">
      <c r="A182" s="14"/>
      <c r="B182" s="207"/>
      <c r="C182" s="14"/>
      <c r="D182" s="195" t="s">
        <v>248</v>
      </c>
      <c r="E182" s="208" t="s">
        <v>1</v>
      </c>
      <c r="F182" s="209" t="s">
        <v>1611</v>
      </c>
      <c r="G182" s="14"/>
      <c r="H182" s="210">
        <v>474.60000000000002</v>
      </c>
      <c r="I182" s="211"/>
      <c r="J182" s="14"/>
      <c r="K182" s="14"/>
      <c r="L182" s="207"/>
      <c r="M182" s="212"/>
      <c r="N182" s="213"/>
      <c r="O182" s="213"/>
      <c r="P182" s="213"/>
      <c r="Q182" s="213"/>
      <c r="R182" s="213"/>
      <c r="S182" s="213"/>
      <c r="T182" s="2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08" t="s">
        <v>248</v>
      </c>
      <c r="AU182" s="208" t="s">
        <v>84</v>
      </c>
      <c r="AV182" s="14" t="s">
        <v>84</v>
      </c>
      <c r="AW182" s="14" t="s">
        <v>32</v>
      </c>
      <c r="AX182" s="14" t="s">
        <v>75</v>
      </c>
      <c r="AY182" s="208" t="s">
        <v>235</v>
      </c>
    </row>
    <row r="183" s="14" customFormat="1">
      <c r="A183" s="14"/>
      <c r="B183" s="207"/>
      <c r="C183" s="14"/>
      <c r="D183" s="195" t="s">
        <v>248</v>
      </c>
      <c r="E183" s="208" t="s">
        <v>1</v>
      </c>
      <c r="F183" s="209" t="s">
        <v>1612</v>
      </c>
      <c r="G183" s="14"/>
      <c r="H183" s="210">
        <v>12</v>
      </c>
      <c r="I183" s="211"/>
      <c r="J183" s="14"/>
      <c r="K183" s="14"/>
      <c r="L183" s="207"/>
      <c r="M183" s="212"/>
      <c r="N183" s="213"/>
      <c r="O183" s="213"/>
      <c r="P183" s="213"/>
      <c r="Q183" s="213"/>
      <c r="R183" s="213"/>
      <c r="S183" s="213"/>
      <c r="T183" s="2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08" t="s">
        <v>248</v>
      </c>
      <c r="AU183" s="208" t="s">
        <v>84</v>
      </c>
      <c r="AV183" s="14" t="s">
        <v>84</v>
      </c>
      <c r="AW183" s="14" t="s">
        <v>32</v>
      </c>
      <c r="AX183" s="14" t="s">
        <v>75</v>
      </c>
      <c r="AY183" s="208" t="s">
        <v>235</v>
      </c>
    </row>
    <row r="184" s="14" customFormat="1">
      <c r="A184" s="14"/>
      <c r="B184" s="207"/>
      <c r="C184" s="14"/>
      <c r="D184" s="195" t="s">
        <v>248</v>
      </c>
      <c r="E184" s="208" t="s">
        <v>1</v>
      </c>
      <c r="F184" s="209" t="s">
        <v>1613</v>
      </c>
      <c r="G184" s="14"/>
      <c r="H184" s="210">
        <v>9</v>
      </c>
      <c r="I184" s="211"/>
      <c r="J184" s="14"/>
      <c r="K184" s="14"/>
      <c r="L184" s="207"/>
      <c r="M184" s="212"/>
      <c r="N184" s="213"/>
      <c r="O184" s="213"/>
      <c r="P184" s="213"/>
      <c r="Q184" s="213"/>
      <c r="R184" s="213"/>
      <c r="S184" s="213"/>
      <c r="T184" s="2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8" t="s">
        <v>248</v>
      </c>
      <c r="AU184" s="208" t="s">
        <v>84</v>
      </c>
      <c r="AV184" s="14" t="s">
        <v>84</v>
      </c>
      <c r="AW184" s="14" t="s">
        <v>32</v>
      </c>
      <c r="AX184" s="14" t="s">
        <v>75</v>
      </c>
      <c r="AY184" s="208" t="s">
        <v>235</v>
      </c>
    </row>
    <row r="185" s="15" customFormat="1">
      <c r="A185" s="15"/>
      <c r="B185" s="215"/>
      <c r="C185" s="15"/>
      <c r="D185" s="195" t="s">
        <v>248</v>
      </c>
      <c r="E185" s="216" t="s">
        <v>1</v>
      </c>
      <c r="F185" s="217" t="s">
        <v>253</v>
      </c>
      <c r="G185" s="15"/>
      <c r="H185" s="218">
        <v>495.60000000000002</v>
      </c>
      <c r="I185" s="219"/>
      <c r="J185" s="15"/>
      <c r="K185" s="15"/>
      <c r="L185" s="215"/>
      <c r="M185" s="220"/>
      <c r="N185" s="221"/>
      <c r="O185" s="221"/>
      <c r="P185" s="221"/>
      <c r="Q185" s="221"/>
      <c r="R185" s="221"/>
      <c r="S185" s="221"/>
      <c r="T185" s="222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16" t="s">
        <v>248</v>
      </c>
      <c r="AU185" s="216" t="s">
        <v>84</v>
      </c>
      <c r="AV185" s="15" t="s">
        <v>96</v>
      </c>
      <c r="AW185" s="15" t="s">
        <v>32</v>
      </c>
      <c r="AX185" s="15" t="s">
        <v>82</v>
      </c>
      <c r="AY185" s="216" t="s">
        <v>235</v>
      </c>
    </row>
    <row r="186" s="2" customFormat="1" ht="33" customHeight="1">
      <c r="A186" s="38"/>
      <c r="B186" s="181"/>
      <c r="C186" s="182" t="s">
        <v>320</v>
      </c>
      <c r="D186" s="182" t="s">
        <v>237</v>
      </c>
      <c r="E186" s="183" t="s">
        <v>890</v>
      </c>
      <c r="F186" s="184" t="s">
        <v>891</v>
      </c>
      <c r="G186" s="185" t="s">
        <v>358</v>
      </c>
      <c r="H186" s="186">
        <v>11.65</v>
      </c>
      <c r="I186" s="187"/>
      <c r="J186" s="188">
        <f>ROUND(I186*H186,2)</f>
        <v>0</v>
      </c>
      <c r="K186" s="184" t="s">
        <v>246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96</v>
      </c>
      <c r="AT186" s="193" t="s">
        <v>237</v>
      </c>
      <c r="AU186" s="193" t="s">
        <v>84</v>
      </c>
      <c r="AY186" s="19" t="s">
        <v>235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96</v>
      </c>
      <c r="BM186" s="193" t="s">
        <v>1614</v>
      </c>
    </row>
    <row r="187" s="2" customFormat="1">
      <c r="A187" s="38"/>
      <c r="B187" s="39"/>
      <c r="C187" s="38"/>
      <c r="D187" s="195" t="s">
        <v>242</v>
      </c>
      <c r="E187" s="38"/>
      <c r="F187" s="196" t="s">
        <v>893</v>
      </c>
      <c r="G187" s="38"/>
      <c r="H187" s="38"/>
      <c r="I187" s="197"/>
      <c r="J187" s="38"/>
      <c r="K187" s="38"/>
      <c r="L187" s="39"/>
      <c r="M187" s="198"/>
      <c r="N187" s="199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242</v>
      </c>
      <c r="AU187" s="19" t="s">
        <v>84</v>
      </c>
    </row>
    <row r="188" s="2" customFormat="1">
      <c r="A188" s="38"/>
      <c r="B188" s="39"/>
      <c r="C188" s="38"/>
      <c r="D188" s="195" t="s">
        <v>262</v>
      </c>
      <c r="E188" s="38"/>
      <c r="F188" s="223" t="s">
        <v>1615</v>
      </c>
      <c r="G188" s="38"/>
      <c r="H188" s="38"/>
      <c r="I188" s="197"/>
      <c r="J188" s="38"/>
      <c r="K188" s="38"/>
      <c r="L188" s="39"/>
      <c r="M188" s="198"/>
      <c r="N188" s="199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262</v>
      </c>
      <c r="AU188" s="19" t="s">
        <v>84</v>
      </c>
    </row>
    <row r="189" s="13" customFormat="1">
      <c r="A189" s="13"/>
      <c r="B189" s="200"/>
      <c r="C189" s="13"/>
      <c r="D189" s="195" t="s">
        <v>248</v>
      </c>
      <c r="E189" s="201" t="s">
        <v>1</v>
      </c>
      <c r="F189" s="202" t="s">
        <v>1616</v>
      </c>
      <c r="G189" s="13"/>
      <c r="H189" s="201" t="s">
        <v>1</v>
      </c>
      <c r="I189" s="203"/>
      <c r="J189" s="13"/>
      <c r="K189" s="13"/>
      <c r="L189" s="200"/>
      <c r="M189" s="204"/>
      <c r="N189" s="205"/>
      <c r="O189" s="205"/>
      <c r="P189" s="205"/>
      <c r="Q189" s="205"/>
      <c r="R189" s="205"/>
      <c r="S189" s="205"/>
      <c r="T189" s="206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1" t="s">
        <v>248</v>
      </c>
      <c r="AU189" s="201" t="s">
        <v>84</v>
      </c>
      <c r="AV189" s="13" t="s">
        <v>82</v>
      </c>
      <c r="AW189" s="13" t="s">
        <v>32</v>
      </c>
      <c r="AX189" s="13" t="s">
        <v>75</v>
      </c>
      <c r="AY189" s="201" t="s">
        <v>235</v>
      </c>
    </row>
    <row r="190" s="14" customFormat="1">
      <c r="A190" s="14"/>
      <c r="B190" s="207"/>
      <c r="C190" s="14"/>
      <c r="D190" s="195" t="s">
        <v>248</v>
      </c>
      <c r="E190" s="208" t="s">
        <v>1</v>
      </c>
      <c r="F190" s="209" t="s">
        <v>1617</v>
      </c>
      <c r="G190" s="14"/>
      <c r="H190" s="210">
        <v>23.300000000000001</v>
      </c>
      <c r="I190" s="211"/>
      <c r="J190" s="14"/>
      <c r="K190" s="14"/>
      <c r="L190" s="207"/>
      <c r="M190" s="212"/>
      <c r="N190" s="213"/>
      <c r="O190" s="213"/>
      <c r="P190" s="213"/>
      <c r="Q190" s="213"/>
      <c r="R190" s="213"/>
      <c r="S190" s="213"/>
      <c r="T190" s="2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8" t="s">
        <v>248</v>
      </c>
      <c r="AU190" s="208" t="s">
        <v>84</v>
      </c>
      <c r="AV190" s="14" t="s">
        <v>84</v>
      </c>
      <c r="AW190" s="14" t="s">
        <v>32</v>
      </c>
      <c r="AX190" s="14" t="s">
        <v>75</v>
      </c>
      <c r="AY190" s="208" t="s">
        <v>235</v>
      </c>
    </row>
    <row r="191" s="16" customFormat="1">
      <c r="A191" s="16"/>
      <c r="B191" s="224"/>
      <c r="C191" s="16"/>
      <c r="D191" s="195" t="s">
        <v>248</v>
      </c>
      <c r="E191" s="225" t="s">
        <v>1</v>
      </c>
      <c r="F191" s="226" t="s">
        <v>373</v>
      </c>
      <c r="G191" s="16"/>
      <c r="H191" s="227">
        <v>23.300000000000001</v>
      </c>
      <c r="I191" s="228"/>
      <c r="J191" s="16"/>
      <c r="K191" s="16"/>
      <c r="L191" s="224"/>
      <c r="M191" s="229"/>
      <c r="N191" s="230"/>
      <c r="O191" s="230"/>
      <c r="P191" s="230"/>
      <c r="Q191" s="230"/>
      <c r="R191" s="230"/>
      <c r="S191" s="230"/>
      <c r="T191" s="231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T191" s="225" t="s">
        <v>248</v>
      </c>
      <c r="AU191" s="225" t="s">
        <v>84</v>
      </c>
      <c r="AV191" s="16" t="s">
        <v>91</v>
      </c>
      <c r="AW191" s="16" t="s">
        <v>32</v>
      </c>
      <c r="AX191" s="16" t="s">
        <v>75</v>
      </c>
      <c r="AY191" s="225" t="s">
        <v>235</v>
      </c>
    </row>
    <row r="192" s="14" customFormat="1">
      <c r="A192" s="14"/>
      <c r="B192" s="207"/>
      <c r="C192" s="14"/>
      <c r="D192" s="195" t="s">
        <v>248</v>
      </c>
      <c r="E192" s="208" t="s">
        <v>1</v>
      </c>
      <c r="F192" s="209" t="s">
        <v>1618</v>
      </c>
      <c r="G192" s="14"/>
      <c r="H192" s="210">
        <v>11.65</v>
      </c>
      <c r="I192" s="211"/>
      <c r="J192" s="14"/>
      <c r="K192" s="14"/>
      <c r="L192" s="207"/>
      <c r="M192" s="212"/>
      <c r="N192" s="213"/>
      <c r="O192" s="213"/>
      <c r="P192" s="213"/>
      <c r="Q192" s="213"/>
      <c r="R192" s="213"/>
      <c r="S192" s="213"/>
      <c r="T192" s="2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8" t="s">
        <v>248</v>
      </c>
      <c r="AU192" s="208" t="s">
        <v>84</v>
      </c>
      <c r="AV192" s="14" t="s">
        <v>84</v>
      </c>
      <c r="AW192" s="14" t="s">
        <v>32</v>
      </c>
      <c r="AX192" s="14" t="s">
        <v>82</v>
      </c>
      <c r="AY192" s="208" t="s">
        <v>235</v>
      </c>
    </row>
    <row r="193" s="2" customFormat="1" ht="33" customHeight="1">
      <c r="A193" s="38"/>
      <c r="B193" s="181"/>
      <c r="C193" s="182" t="s">
        <v>327</v>
      </c>
      <c r="D193" s="182" t="s">
        <v>237</v>
      </c>
      <c r="E193" s="183" t="s">
        <v>897</v>
      </c>
      <c r="F193" s="184" t="s">
        <v>898</v>
      </c>
      <c r="G193" s="185" t="s">
        <v>358</v>
      </c>
      <c r="H193" s="186">
        <v>11.65</v>
      </c>
      <c r="I193" s="187"/>
      <c r="J193" s="188">
        <f>ROUND(I193*H193,2)</f>
        <v>0</v>
      </c>
      <c r="K193" s="184" t="s">
        <v>246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96</v>
      </c>
      <c r="AT193" s="193" t="s">
        <v>237</v>
      </c>
      <c r="AU193" s="193" t="s">
        <v>84</v>
      </c>
      <c r="AY193" s="19" t="s">
        <v>235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96</v>
      </c>
      <c r="BM193" s="193" t="s">
        <v>1619</v>
      </c>
    </row>
    <row r="194" s="2" customFormat="1">
      <c r="A194" s="38"/>
      <c r="B194" s="39"/>
      <c r="C194" s="38"/>
      <c r="D194" s="195" t="s">
        <v>242</v>
      </c>
      <c r="E194" s="38"/>
      <c r="F194" s="196" t="s">
        <v>900</v>
      </c>
      <c r="G194" s="38"/>
      <c r="H194" s="38"/>
      <c r="I194" s="197"/>
      <c r="J194" s="38"/>
      <c r="K194" s="38"/>
      <c r="L194" s="39"/>
      <c r="M194" s="198"/>
      <c r="N194" s="199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242</v>
      </c>
      <c r="AU194" s="19" t="s">
        <v>84</v>
      </c>
    </row>
    <row r="195" s="2" customFormat="1">
      <c r="A195" s="38"/>
      <c r="B195" s="39"/>
      <c r="C195" s="38"/>
      <c r="D195" s="195" t="s">
        <v>262</v>
      </c>
      <c r="E195" s="38"/>
      <c r="F195" s="223" t="s">
        <v>1615</v>
      </c>
      <c r="G195" s="38"/>
      <c r="H195" s="38"/>
      <c r="I195" s="197"/>
      <c r="J195" s="38"/>
      <c r="K195" s="38"/>
      <c r="L195" s="39"/>
      <c r="M195" s="198"/>
      <c r="N195" s="199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262</v>
      </c>
      <c r="AU195" s="19" t="s">
        <v>84</v>
      </c>
    </row>
    <row r="196" s="2" customFormat="1" ht="33" customHeight="1">
      <c r="A196" s="38"/>
      <c r="B196" s="181"/>
      <c r="C196" s="182" t="s">
        <v>8</v>
      </c>
      <c r="D196" s="182" t="s">
        <v>237</v>
      </c>
      <c r="E196" s="183" t="s">
        <v>356</v>
      </c>
      <c r="F196" s="184" t="s">
        <v>357</v>
      </c>
      <c r="G196" s="185" t="s">
        <v>358</v>
      </c>
      <c r="H196" s="186">
        <v>447.75900000000001</v>
      </c>
      <c r="I196" s="187"/>
      <c r="J196" s="188">
        <f>ROUND(I196*H196,2)</f>
        <v>0</v>
      </c>
      <c r="K196" s="184" t="s">
        <v>246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96</v>
      </c>
      <c r="AT196" s="193" t="s">
        <v>237</v>
      </c>
      <c r="AU196" s="193" t="s">
        <v>84</v>
      </c>
      <c r="AY196" s="19" t="s">
        <v>235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96</v>
      </c>
      <c r="BM196" s="193" t="s">
        <v>359</v>
      </c>
    </row>
    <row r="197" s="2" customFormat="1">
      <c r="A197" s="38"/>
      <c r="B197" s="39"/>
      <c r="C197" s="38"/>
      <c r="D197" s="195" t="s">
        <v>242</v>
      </c>
      <c r="E197" s="38"/>
      <c r="F197" s="196" t="s">
        <v>360</v>
      </c>
      <c r="G197" s="38"/>
      <c r="H197" s="38"/>
      <c r="I197" s="197"/>
      <c r="J197" s="38"/>
      <c r="K197" s="38"/>
      <c r="L197" s="39"/>
      <c r="M197" s="198"/>
      <c r="N197" s="199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242</v>
      </c>
      <c r="AU197" s="19" t="s">
        <v>84</v>
      </c>
    </row>
    <row r="198" s="2" customFormat="1">
      <c r="A198" s="38"/>
      <c r="B198" s="39"/>
      <c r="C198" s="38"/>
      <c r="D198" s="195" t="s">
        <v>262</v>
      </c>
      <c r="E198" s="38"/>
      <c r="F198" s="223" t="s">
        <v>1615</v>
      </c>
      <c r="G198" s="38"/>
      <c r="H198" s="38"/>
      <c r="I198" s="197"/>
      <c r="J198" s="38"/>
      <c r="K198" s="38"/>
      <c r="L198" s="39"/>
      <c r="M198" s="198"/>
      <c r="N198" s="199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262</v>
      </c>
      <c r="AU198" s="19" t="s">
        <v>84</v>
      </c>
    </row>
    <row r="199" s="13" customFormat="1">
      <c r="A199" s="13"/>
      <c r="B199" s="200"/>
      <c r="C199" s="13"/>
      <c r="D199" s="195" t="s">
        <v>248</v>
      </c>
      <c r="E199" s="201" t="s">
        <v>1</v>
      </c>
      <c r="F199" s="202" t="s">
        <v>362</v>
      </c>
      <c r="G199" s="13"/>
      <c r="H199" s="201" t="s">
        <v>1</v>
      </c>
      <c r="I199" s="203"/>
      <c r="J199" s="13"/>
      <c r="K199" s="13"/>
      <c r="L199" s="200"/>
      <c r="M199" s="204"/>
      <c r="N199" s="205"/>
      <c r="O199" s="205"/>
      <c r="P199" s="205"/>
      <c r="Q199" s="205"/>
      <c r="R199" s="205"/>
      <c r="S199" s="205"/>
      <c r="T199" s="206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01" t="s">
        <v>248</v>
      </c>
      <c r="AU199" s="201" t="s">
        <v>84</v>
      </c>
      <c r="AV199" s="13" t="s">
        <v>82</v>
      </c>
      <c r="AW199" s="13" t="s">
        <v>32</v>
      </c>
      <c r="AX199" s="13" t="s">
        <v>75</v>
      </c>
      <c r="AY199" s="201" t="s">
        <v>235</v>
      </c>
    </row>
    <row r="200" s="14" customFormat="1">
      <c r="A200" s="14"/>
      <c r="B200" s="207"/>
      <c r="C200" s="14"/>
      <c r="D200" s="195" t="s">
        <v>248</v>
      </c>
      <c r="E200" s="208" t="s">
        <v>1</v>
      </c>
      <c r="F200" s="209" t="s">
        <v>1620</v>
      </c>
      <c r="G200" s="14"/>
      <c r="H200" s="210">
        <v>435.88099999999997</v>
      </c>
      <c r="I200" s="211"/>
      <c r="J200" s="14"/>
      <c r="K200" s="14"/>
      <c r="L200" s="207"/>
      <c r="M200" s="212"/>
      <c r="N200" s="213"/>
      <c r="O200" s="213"/>
      <c r="P200" s="213"/>
      <c r="Q200" s="213"/>
      <c r="R200" s="213"/>
      <c r="S200" s="213"/>
      <c r="T200" s="2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8" t="s">
        <v>248</v>
      </c>
      <c r="AU200" s="208" t="s">
        <v>84</v>
      </c>
      <c r="AV200" s="14" t="s">
        <v>84</v>
      </c>
      <c r="AW200" s="14" t="s">
        <v>32</v>
      </c>
      <c r="AX200" s="14" t="s">
        <v>75</v>
      </c>
      <c r="AY200" s="208" t="s">
        <v>235</v>
      </c>
    </row>
    <row r="201" s="14" customFormat="1">
      <c r="A201" s="14"/>
      <c r="B201" s="207"/>
      <c r="C201" s="14"/>
      <c r="D201" s="195" t="s">
        <v>248</v>
      </c>
      <c r="E201" s="208" t="s">
        <v>1</v>
      </c>
      <c r="F201" s="209" t="s">
        <v>1563</v>
      </c>
      <c r="G201" s="14"/>
      <c r="H201" s="210">
        <v>21.181999999999999</v>
      </c>
      <c r="I201" s="211"/>
      <c r="J201" s="14"/>
      <c r="K201" s="14"/>
      <c r="L201" s="207"/>
      <c r="M201" s="212"/>
      <c r="N201" s="213"/>
      <c r="O201" s="213"/>
      <c r="P201" s="213"/>
      <c r="Q201" s="213"/>
      <c r="R201" s="213"/>
      <c r="S201" s="213"/>
      <c r="T201" s="2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08" t="s">
        <v>248</v>
      </c>
      <c r="AU201" s="208" t="s">
        <v>84</v>
      </c>
      <c r="AV201" s="14" t="s">
        <v>84</v>
      </c>
      <c r="AW201" s="14" t="s">
        <v>32</v>
      </c>
      <c r="AX201" s="14" t="s">
        <v>75</v>
      </c>
      <c r="AY201" s="208" t="s">
        <v>235</v>
      </c>
    </row>
    <row r="202" s="14" customFormat="1">
      <c r="A202" s="14"/>
      <c r="B202" s="207"/>
      <c r="C202" s="14"/>
      <c r="D202" s="195" t="s">
        <v>248</v>
      </c>
      <c r="E202" s="208" t="s">
        <v>1</v>
      </c>
      <c r="F202" s="209" t="s">
        <v>1621</v>
      </c>
      <c r="G202" s="14"/>
      <c r="H202" s="210">
        <v>5.5010000000000003</v>
      </c>
      <c r="I202" s="211"/>
      <c r="J202" s="14"/>
      <c r="K202" s="14"/>
      <c r="L202" s="207"/>
      <c r="M202" s="212"/>
      <c r="N202" s="213"/>
      <c r="O202" s="213"/>
      <c r="P202" s="213"/>
      <c r="Q202" s="213"/>
      <c r="R202" s="213"/>
      <c r="S202" s="213"/>
      <c r="T202" s="2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8" t="s">
        <v>248</v>
      </c>
      <c r="AU202" s="208" t="s">
        <v>84</v>
      </c>
      <c r="AV202" s="14" t="s">
        <v>84</v>
      </c>
      <c r="AW202" s="14" t="s">
        <v>32</v>
      </c>
      <c r="AX202" s="14" t="s">
        <v>75</v>
      </c>
      <c r="AY202" s="208" t="s">
        <v>235</v>
      </c>
    </row>
    <row r="203" s="13" customFormat="1">
      <c r="A203" s="13"/>
      <c r="B203" s="200"/>
      <c r="C203" s="13"/>
      <c r="D203" s="195" t="s">
        <v>248</v>
      </c>
      <c r="E203" s="201" t="s">
        <v>1</v>
      </c>
      <c r="F203" s="202" t="s">
        <v>1622</v>
      </c>
      <c r="G203" s="13"/>
      <c r="H203" s="201" t="s">
        <v>1</v>
      </c>
      <c r="I203" s="203"/>
      <c r="J203" s="13"/>
      <c r="K203" s="13"/>
      <c r="L203" s="200"/>
      <c r="M203" s="204"/>
      <c r="N203" s="205"/>
      <c r="O203" s="205"/>
      <c r="P203" s="205"/>
      <c r="Q203" s="205"/>
      <c r="R203" s="205"/>
      <c r="S203" s="205"/>
      <c r="T203" s="206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1" t="s">
        <v>248</v>
      </c>
      <c r="AU203" s="201" t="s">
        <v>84</v>
      </c>
      <c r="AV203" s="13" t="s">
        <v>82</v>
      </c>
      <c r="AW203" s="13" t="s">
        <v>32</v>
      </c>
      <c r="AX203" s="13" t="s">
        <v>75</v>
      </c>
      <c r="AY203" s="201" t="s">
        <v>235</v>
      </c>
    </row>
    <row r="204" s="14" customFormat="1">
      <c r="A204" s="14"/>
      <c r="B204" s="207"/>
      <c r="C204" s="14"/>
      <c r="D204" s="195" t="s">
        <v>248</v>
      </c>
      <c r="E204" s="208" t="s">
        <v>1</v>
      </c>
      <c r="F204" s="209" t="s">
        <v>1623</v>
      </c>
      <c r="G204" s="14"/>
      <c r="H204" s="210">
        <v>398.66399999999999</v>
      </c>
      <c r="I204" s="211"/>
      <c r="J204" s="14"/>
      <c r="K204" s="14"/>
      <c r="L204" s="207"/>
      <c r="M204" s="212"/>
      <c r="N204" s="213"/>
      <c r="O204" s="213"/>
      <c r="P204" s="213"/>
      <c r="Q204" s="213"/>
      <c r="R204" s="213"/>
      <c r="S204" s="213"/>
      <c r="T204" s="2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8" t="s">
        <v>248</v>
      </c>
      <c r="AU204" s="208" t="s">
        <v>84</v>
      </c>
      <c r="AV204" s="14" t="s">
        <v>84</v>
      </c>
      <c r="AW204" s="14" t="s">
        <v>32</v>
      </c>
      <c r="AX204" s="14" t="s">
        <v>75</v>
      </c>
      <c r="AY204" s="208" t="s">
        <v>235</v>
      </c>
    </row>
    <row r="205" s="14" customFormat="1">
      <c r="A205" s="14"/>
      <c r="B205" s="207"/>
      <c r="C205" s="14"/>
      <c r="D205" s="195" t="s">
        <v>248</v>
      </c>
      <c r="E205" s="208" t="s">
        <v>1</v>
      </c>
      <c r="F205" s="209" t="s">
        <v>1624</v>
      </c>
      <c r="G205" s="14"/>
      <c r="H205" s="210">
        <v>12.15</v>
      </c>
      <c r="I205" s="211"/>
      <c r="J205" s="14"/>
      <c r="K205" s="14"/>
      <c r="L205" s="207"/>
      <c r="M205" s="212"/>
      <c r="N205" s="213"/>
      <c r="O205" s="213"/>
      <c r="P205" s="213"/>
      <c r="Q205" s="213"/>
      <c r="R205" s="213"/>
      <c r="S205" s="213"/>
      <c r="T205" s="2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08" t="s">
        <v>248</v>
      </c>
      <c r="AU205" s="208" t="s">
        <v>84</v>
      </c>
      <c r="AV205" s="14" t="s">
        <v>84</v>
      </c>
      <c r="AW205" s="14" t="s">
        <v>32</v>
      </c>
      <c r="AX205" s="14" t="s">
        <v>75</v>
      </c>
      <c r="AY205" s="208" t="s">
        <v>235</v>
      </c>
    </row>
    <row r="206" s="14" customFormat="1">
      <c r="A206" s="14"/>
      <c r="B206" s="207"/>
      <c r="C206" s="14"/>
      <c r="D206" s="195" t="s">
        <v>248</v>
      </c>
      <c r="E206" s="208" t="s">
        <v>1</v>
      </c>
      <c r="F206" s="209" t="s">
        <v>1625</v>
      </c>
      <c r="G206" s="14"/>
      <c r="H206" s="210">
        <v>4.1399999999999997</v>
      </c>
      <c r="I206" s="211"/>
      <c r="J206" s="14"/>
      <c r="K206" s="14"/>
      <c r="L206" s="207"/>
      <c r="M206" s="212"/>
      <c r="N206" s="213"/>
      <c r="O206" s="213"/>
      <c r="P206" s="213"/>
      <c r="Q206" s="213"/>
      <c r="R206" s="213"/>
      <c r="S206" s="213"/>
      <c r="T206" s="2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08" t="s">
        <v>248</v>
      </c>
      <c r="AU206" s="208" t="s">
        <v>84</v>
      </c>
      <c r="AV206" s="14" t="s">
        <v>84</v>
      </c>
      <c r="AW206" s="14" t="s">
        <v>32</v>
      </c>
      <c r="AX206" s="14" t="s">
        <v>75</v>
      </c>
      <c r="AY206" s="208" t="s">
        <v>235</v>
      </c>
    </row>
    <row r="207" s="14" customFormat="1">
      <c r="A207" s="14"/>
      <c r="B207" s="207"/>
      <c r="C207" s="14"/>
      <c r="D207" s="195" t="s">
        <v>248</v>
      </c>
      <c r="E207" s="208" t="s">
        <v>1</v>
      </c>
      <c r="F207" s="209" t="s">
        <v>1626</v>
      </c>
      <c r="G207" s="14"/>
      <c r="H207" s="210">
        <v>18</v>
      </c>
      <c r="I207" s="211"/>
      <c r="J207" s="14"/>
      <c r="K207" s="14"/>
      <c r="L207" s="207"/>
      <c r="M207" s="212"/>
      <c r="N207" s="213"/>
      <c r="O207" s="213"/>
      <c r="P207" s="213"/>
      <c r="Q207" s="213"/>
      <c r="R207" s="213"/>
      <c r="S207" s="213"/>
      <c r="T207" s="2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8" t="s">
        <v>248</v>
      </c>
      <c r="AU207" s="208" t="s">
        <v>84</v>
      </c>
      <c r="AV207" s="14" t="s">
        <v>84</v>
      </c>
      <c r="AW207" s="14" t="s">
        <v>32</v>
      </c>
      <c r="AX207" s="14" t="s">
        <v>75</v>
      </c>
      <c r="AY207" s="208" t="s">
        <v>235</v>
      </c>
    </row>
    <row r="208" s="16" customFormat="1">
      <c r="A208" s="16"/>
      <c r="B208" s="224"/>
      <c r="C208" s="16"/>
      <c r="D208" s="195" t="s">
        <v>248</v>
      </c>
      <c r="E208" s="225" t="s">
        <v>1</v>
      </c>
      <c r="F208" s="226" t="s">
        <v>373</v>
      </c>
      <c r="G208" s="16"/>
      <c r="H208" s="227">
        <v>895.51799999999992</v>
      </c>
      <c r="I208" s="228"/>
      <c r="J208" s="16"/>
      <c r="K208" s="16"/>
      <c r="L208" s="224"/>
      <c r="M208" s="229"/>
      <c r="N208" s="230"/>
      <c r="O208" s="230"/>
      <c r="P208" s="230"/>
      <c r="Q208" s="230"/>
      <c r="R208" s="230"/>
      <c r="S208" s="230"/>
      <c r="T208" s="231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T208" s="225" t="s">
        <v>248</v>
      </c>
      <c r="AU208" s="225" t="s">
        <v>84</v>
      </c>
      <c r="AV208" s="16" t="s">
        <v>91</v>
      </c>
      <c r="AW208" s="16" t="s">
        <v>32</v>
      </c>
      <c r="AX208" s="16" t="s">
        <v>75</v>
      </c>
      <c r="AY208" s="225" t="s">
        <v>235</v>
      </c>
    </row>
    <row r="209" s="14" customFormat="1">
      <c r="A209" s="14"/>
      <c r="B209" s="207"/>
      <c r="C209" s="14"/>
      <c r="D209" s="195" t="s">
        <v>248</v>
      </c>
      <c r="E209" s="208" t="s">
        <v>1</v>
      </c>
      <c r="F209" s="209" t="s">
        <v>1627</v>
      </c>
      <c r="G209" s="14"/>
      <c r="H209" s="210">
        <v>447.75900000000001</v>
      </c>
      <c r="I209" s="211"/>
      <c r="J209" s="14"/>
      <c r="K209" s="14"/>
      <c r="L209" s="207"/>
      <c r="M209" s="212"/>
      <c r="N209" s="213"/>
      <c r="O209" s="213"/>
      <c r="P209" s="213"/>
      <c r="Q209" s="213"/>
      <c r="R209" s="213"/>
      <c r="S209" s="213"/>
      <c r="T209" s="2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08" t="s">
        <v>248</v>
      </c>
      <c r="AU209" s="208" t="s">
        <v>84</v>
      </c>
      <c r="AV209" s="14" t="s">
        <v>84</v>
      </c>
      <c r="AW209" s="14" t="s">
        <v>32</v>
      </c>
      <c r="AX209" s="14" t="s">
        <v>82</v>
      </c>
      <c r="AY209" s="208" t="s">
        <v>235</v>
      </c>
    </row>
    <row r="210" s="2" customFormat="1" ht="33" customHeight="1">
      <c r="A210" s="38"/>
      <c r="B210" s="181"/>
      <c r="C210" s="182" t="s">
        <v>338</v>
      </c>
      <c r="D210" s="182" t="s">
        <v>237</v>
      </c>
      <c r="E210" s="183" t="s">
        <v>375</v>
      </c>
      <c r="F210" s="184" t="s">
        <v>376</v>
      </c>
      <c r="G210" s="185" t="s">
        <v>358</v>
      </c>
      <c r="H210" s="186">
        <v>447.75900000000001</v>
      </c>
      <c r="I210" s="187"/>
      <c r="J210" s="188">
        <f>ROUND(I210*H210,2)</f>
        <v>0</v>
      </c>
      <c r="K210" s="184" t="s">
        <v>246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96</v>
      </c>
      <c r="AT210" s="193" t="s">
        <v>237</v>
      </c>
      <c r="AU210" s="193" t="s">
        <v>84</v>
      </c>
      <c r="AY210" s="19" t="s">
        <v>235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96</v>
      </c>
      <c r="BM210" s="193" t="s">
        <v>377</v>
      </c>
    </row>
    <row r="211" s="2" customFormat="1">
      <c r="A211" s="38"/>
      <c r="B211" s="39"/>
      <c r="C211" s="38"/>
      <c r="D211" s="195" t="s">
        <v>242</v>
      </c>
      <c r="E211" s="38"/>
      <c r="F211" s="196" t="s">
        <v>378</v>
      </c>
      <c r="G211" s="38"/>
      <c r="H211" s="38"/>
      <c r="I211" s="197"/>
      <c r="J211" s="38"/>
      <c r="K211" s="38"/>
      <c r="L211" s="39"/>
      <c r="M211" s="198"/>
      <c r="N211" s="199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242</v>
      </c>
      <c r="AU211" s="19" t="s">
        <v>84</v>
      </c>
    </row>
    <row r="212" s="2" customFormat="1">
      <c r="A212" s="38"/>
      <c r="B212" s="39"/>
      <c r="C212" s="38"/>
      <c r="D212" s="195" t="s">
        <v>262</v>
      </c>
      <c r="E212" s="38"/>
      <c r="F212" s="223" t="s">
        <v>1615</v>
      </c>
      <c r="G212" s="38"/>
      <c r="H212" s="38"/>
      <c r="I212" s="197"/>
      <c r="J212" s="38"/>
      <c r="K212" s="38"/>
      <c r="L212" s="39"/>
      <c r="M212" s="198"/>
      <c r="N212" s="199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262</v>
      </c>
      <c r="AU212" s="19" t="s">
        <v>84</v>
      </c>
    </row>
    <row r="213" s="2" customFormat="1" ht="24.15" customHeight="1">
      <c r="A213" s="38"/>
      <c r="B213" s="181"/>
      <c r="C213" s="182" t="s">
        <v>344</v>
      </c>
      <c r="D213" s="182" t="s">
        <v>237</v>
      </c>
      <c r="E213" s="183" t="s">
        <v>379</v>
      </c>
      <c r="F213" s="184" t="s">
        <v>380</v>
      </c>
      <c r="G213" s="185" t="s">
        <v>358</v>
      </c>
      <c r="H213" s="186">
        <v>179.10400000000001</v>
      </c>
      <c r="I213" s="187"/>
      <c r="J213" s="188">
        <f>ROUND(I213*H213,2)</f>
        <v>0</v>
      </c>
      <c r="K213" s="184" t="s">
        <v>246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96</v>
      </c>
      <c r="AT213" s="193" t="s">
        <v>237</v>
      </c>
      <c r="AU213" s="193" t="s">
        <v>84</v>
      </c>
      <c r="AY213" s="19" t="s">
        <v>235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96</v>
      </c>
      <c r="BM213" s="193" t="s">
        <v>381</v>
      </c>
    </row>
    <row r="214" s="2" customFormat="1">
      <c r="A214" s="38"/>
      <c r="B214" s="39"/>
      <c r="C214" s="38"/>
      <c r="D214" s="195" t="s">
        <v>242</v>
      </c>
      <c r="E214" s="38"/>
      <c r="F214" s="196" t="s">
        <v>382</v>
      </c>
      <c r="G214" s="38"/>
      <c r="H214" s="38"/>
      <c r="I214" s="197"/>
      <c r="J214" s="38"/>
      <c r="K214" s="38"/>
      <c r="L214" s="39"/>
      <c r="M214" s="198"/>
      <c r="N214" s="199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242</v>
      </c>
      <c r="AU214" s="19" t="s">
        <v>84</v>
      </c>
    </row>
    <row r="215" s="13" customFormat="1">
      <c r="A215" s="13"/>
      <c r="B215" s="200"/>
      <c r="C215" s="13"/>
      <c r="D215" s="195" t="s">
        <v>248</v>
      </c>
      <c r="E215" s="201" t="s">
        <v>1</v>
      </c>
      <c r="F215" s="202" t="s">
        <v>906</v>
      </c>
      <c r="G215" s="13"/>
      <c r="H215" s="201" t="s">
        <v>1</v>
      </c>
      <c r="I215" s="203"/>
      <c r="J215" s="13"/>
      <c r="K215" s="13"/>
      <c r="L215" s="200"/>
      <c r="M215" s="204"/>
      <c r="N215" s="205"/>
      <c r="O215" s="205"/>
      <c r="P215" s="205"/>
      <c r="Q215" s="205"/>
      <c r="R215" s="205"/>
      <c r="S215" s="205"/>
      <c r="T215" s="206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1" t="s">
        <v>248</v>
      </c>
      <c r="AU215" s="201" t="s">
        <v>84</v>
      </c>
      <c r="AV215" s="13" t="s">
        <v>82</v>
      </c>
      <c r="AW215" s="13" t="s">
        <v>32</v>
      </c>
      <c r="AX215" s="13" t="s">
        <v>75</v>
      </c>
      <c r="AY215" s="201" t="s">
        <v>235</v>
      </c>
    </row>
    <row r="216" s="14" customFormat="1">
      <c r="A216" s="14"/>
      <c r="B216" s="207"/>
      <c r="C216" s="14"/>
      <c r="D216" s="195" t="s">
        <v>248</v>
      </c>
      <c r="E216" s="208" t="s">
        <v>1</v>
      </c>
      <c r="F216" s="209" t="s">
        <v>1628</v>
      </c>
      <c r="G216" s="14"/>
      <c r="H216" s="210">
        <v>179.10400000000001</v>
      </c>
      <c r="I216" s="211"/>
      <c r="J216" s="14"/>
      <c r="K216" s="14"/>
      <c r="L216" s="207"/>
      <c r="M216" s="212"/>
      <c r="N216" s="213"/>
      <c r="O216" s="213"/>
      <c r="P216" s="213"/>
      <c r="Q216" s="213"/>
      <c r="R216" s="213"/>
      <c r="S216" s="213"/>
      <c r="T216" s="2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8" t="s">
        <v>248</v>
      </c>
      <c r="AU216" s="208" t="s">
        <v>84</v>
      </c>
      <c r="AV216" s="14" t="s">
        <v>84</v>
      </c>
      <c r="AW216" s="14" t="s">
        <v>32</v>
      </c>
      <c r="AX216" s="14" t="s">
        <v>82</v>
      </c>
      <c r="AY216" s="208" t="s">
        <v>235</v>
      </c>
    </row>
    <row r="217" s="2" customFormat="1" ht="44.25" customHeight="1">
      <c r="A217" s="38"/>
      <c r="B217" s="181"/>
      <c r="C217" s="182" t="s">
        <v>348</v>
      </c>
      <c r="D217" s="182" t="s">
        <v>237</v>
      </c>
      <c r="E217" s="183" t="s">
        <v>1629</v>
      </c>
      <c r="F217" s="184" t="s">
        <v>1630</v>
      </c>
      <c r="G217" s="185" t="s">
        <v>323</v>
      </c>
      <c r="H217" s="186">
        <v>50</v>
      </c>
      <c r="I217" s="187"/>
      <c r="J217" s="188">
        <f>ROUND(I217*H217,2)</f>
        <v>0</v>
      </c>
      <c r="K217" s="184" t="s">
        <v>246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0.0060000000000000001</v>
      </c>
      <c r="R217" s="191">
        <f>Q217*H217</f>
        <v>0.29999999999999999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96</v>
      </c>
      <c r="AT217" s="193" t="s">
        <v>237</v>
      </c>
      <c r="AU217" s="193" t="s">
        <v>84</v>
      </c>
      <c r="AY217" s="19" t="s">
        <v>235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96</v>
      </c>
      <c r="BM217" s="193" t="s">
        <v>1631</v>
      </c>
    </row>
    <row r="218" s="2" customFormat="1">
      <c r="A218" s="38"/>
      <c r="B218" s="39"/>
      <c r="C218" s="38"/>
      <c r="D218" s="195" t="s">
        <v>242</v>
      </c>
      <c r="E218" s="38"/>
      <c r="F218" s="196" t="s">
        <v>1632</v>
      </c>
      <c r="G218" s="38"/>
      <c r="H218" s="38"/>
      <c r="I218" s="197"/>
      <c r="J218" s="38"/>
      <c r="K218" s="38"/>
      <c r="L218" s="39"/>
      <c r="M218" s="198"/>
      <c r="N218" s="199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242</v>
      </c>
      <c r="AU218" s="19" t="s">
        <v>84</v>
      </c>
    </row>
    <row r="219" s="2" customFormat="1">
      <c r="A219" s="38"/>
      <c r="B219" s="39"/>
      <c r="C219" s="38"/>
      <c r="D219" s="195" t="s">
        <v>262</v>
      </c>
      <c r="E219" s="38"/>
      <c r="F219" s="223" t="s">
        <v>1604</v>
      </c>
      <c r="G219" s="38"/>
      <c r="H219" s="38"/>
      <c r="I219" s="197"/>
      <c r="J219" s="38"/>
      <c r="K219" s="38"/>
      <c r="L219" s="39"/>
      <c r="M219" s="198"/>
      <c r="N219" s="199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262</v>
      </c>
      <c r="AU219" s="19" t="s">
        <v>84</v>
      </c>
    </row>
    <row r="220" s="14" customFormat="1">
      <c r="A220" s="14"/>
      <c r="B220" s="207"/>
      <c r="C220" s="14"/>
      <c r="D220" s="195" t="s">
        <v>248</v>
      </c>
      <c r="E220" s="208" t="s">
        <v>1</v>
      </c>
      <c r="F220" s="209" t="s">
        <v>568</v>
      </c>
      <c r="G220" s="14"/>
      <c r="H220" s="210">
        <v>50</v>
      </c>
      <c r="I220" s="211"/>
      <c r="J220" s="14"/>
      <c r="K220" s="14"/>
      <c r="L220" s="207"/>
      <c r="M220" s="212"/>
      <c r="N220" s="213"/>
      <c r="O220" s="213"/>
      <c r="P220" s="213"/>
      <c r="Q220" s="213"/>
      <c r="R220" s="213"/>
      <c r="S220" s="213"/>
      <c r="T220" s="2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8" t="s">
        <v>248</v>
      </c>
      <c r="AU220" s="208" t="s">
        <v>84</v>
      </c>
      <c r="AV220" s="14" t="s">
        <v>84</v>
      </c>
      <c r="AW220" s="14" t="s">
        <v>32</v>
      </c>
      <c r="AX220" s="14" t="s">
        <v>82</v>
      </c>
      <c r="AY220" s="208" t="s">
        <v>235</v>
      </c>
    </row>
    <row r="221" s="2" customFormat="1" ht="21.75" customHeight="1">
      <c r="A221" s="38"/>
      <c r="B221" s="181"/>
      <c r="C221" s="232" t="s">
        <v>355</v>
      </c>
      <c r="D221" s="232" t="s">
        <v>465</v>
      </c>
      <c r="E221" s="233" t="s">
        <v>1633</v>
      </c>
      <c r="F221" s="234" t="s">
        <v>1634</v>
      </c>
      <c r="G221" s="235" t="s">
        <v>323</v>
      </c>
      <c r="H221" s="236">
        <v>52.5</v>
      </c>
      <c r="I221" s="237"/>
      <c r="J221" s="238">
        <f>ROUND(I221*H221,2)</f>
        <v>0</v>
      </c>
      <c r="K221" s="234" t="s">
        <v>246</v>
      </c>
      <c r="L221" s="239"/>
      <c r="M221" s="240" t="s">
        <v>1</v>
      </c>
      <c r="N221" s="241" t="s">
        <v>40</v>
      </c>
      <c r="O221" s="77"/>
      <c r="P221" s="191">
        <f>O221*H221</f>
        <v>0</v>
      </c>
      <c r="Q221" s="191">
        <v>0.01389</v>
      </c>
      <c r="R221" s="191">
        <f>Q221*H221</f>
        <v>0.72922500000000001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291</v>
      </c>
      <c r="AT221" s="193" t="s">
        <v>465</v>
      </c>
      <c r="AU221" s="193" t="s">
        <v>84</v>
      </c>
      <c r="AY221" s="19" t="s">
        <v>235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96</v>
      </c>
      <c r="BM221" s="193" t="s">
        <v>1635</v>
      </c>
    </row>
    <row r="222" s="2" customFormat="1">
      <c r="A222" s="38"/>
      <c r="B222" s="39"/>
      <c r="C222" s="38"/>
      <c r="D222" s="195" t="s">
        <v>242</v>
      </c>
      <c r="E222" s="38"/>
      <c r="F222" s="196" t="s">
        <v>1634</v>
      </c>
      <c r="G222" s="38"/>
      <c r="H222" s="38"/>
      <c r="I222" s="197"/>
      <c r="J222" s="38"/>
      <c r="K222" s="38"/>
      <c r="L222" s="39"/>
      <c r="M222" s="198"/>
      <c r="N222" s="199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242</v>
      </c>
      <c r="AU222" s="19" t="s">
        <v>84</v>
      </c>
    </row>
    <row r="223" s="14" customFormat="1">
      <c r="A223" s="14"/>
      <c r="B223" s="207"/>
      <c r="C223" s="14"/>
      <c r="D223" s="195" t="s">
        <v>248</v>
      </c>
      <c r="E223" s="14"/>
      <c r="F223" s="209" t="s">
        <v>1636</v>
      </c>
      <c r="G223" s="14"/>
      <c r="H223" s="210">
        <v>52.5</v>
      </c>
      <c r="I223" s="211"/>
      <c r="J223" s="14"/>
      <c r="K223" s="14"/>
      <c r="L223" s="207"/>
      <c r="M223" s="212"/>
      <c r="N223" s="213"/>
      <c r="O223" s="213"/>
      <c r="P223" s="213"/>
      <c r="Q223" s="213"/>
      <c r="R223" s="213"/>
      <c r="S223" s="213"/>
      <c r="T223" s="2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8" t="s">
        <v>248</v>
      </c>
      <c r="AU223" s="208" t="s">
        <v>84</v>
      </c>
      <c r="AV223" s="14" t="s">
        <v>84</v>
      </c>
      <c r="AW223" s="14" t="s">
        <v>3</v>
      </c>
      <c r="AX223" s="14" t="s">
        <v>82</v>
      </c>
      <c r="AY223" s="208" t="s">
        <v>235</v>
      </c>
    </row>
    <row r="224" s="2" customFormat="1" ht="16.5" customHeight="1">
      <c r="A224" s="38"/>
      <c r="B224" s="181"/>
      <c r="C224" s="182" t="s">
        <v>306</v>
      </c>
      <c r="D224" s="182" t="s">
        <v>237</v>
      </c>
      <c r="E224" s="183" t="s">
        <v>1637</v>
      </c>
      <c r="F224" s="184" t="s">
        <v>1638</v>
      </c>
      <c r="G224" s="185" t="s">
        <v>240</v>
      </c>
      <c r="H224" s="186">
        <v>31.59</v>
      </c>
      <c r="I224" s="187"/>
      <c r="J224" s="188">
        <f>ROUND(I224*H224,2)</f>
        <v>0</v>
      </c>
      <c r="K224" s="184" t="s">
        <v>246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0.0044400000000000004</v>
      </c>
      <c r="R224" s="191">
        <f>Q224*H224</f>
        <v>0.14025960000000001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96</v>
      </c>
      <c r="AT224" s="193" t="s">
        <v>237</v>
      </c>
      <c r="AU224" s="193" t="s">
        <v>84</v>
      </c>
      <c r="AY224" s="19" t="s">
        <v>235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96</v>
      </c>
      <c r="BM224" s="193" t="s">
        <v>1639</v>
      </c>
    </row>
    <row r="225" s="2" customFormat="1">
      <c r="A225" s="38"/>
      <c r="B225" s="39"/>
      <c r="C225" s="38"/>
      <c r="D225" s="195" t="s">
        <v>242</v>
      </c>
      <c r="E225" s="38"/>
      <c r="F225" s="196" t="s">
        <v>1640</v>
      </c>
      <c r="G225" s="38"/>
      <c r="H225" s="38"/>
      <c r="I225" s="197"/>
      <c r="J225" s="38"/>
      <c r="K225" s="38"/>
      <c r="L225" s="39"/>
      <c r="M225" s="198"/>
      <c r="N225" s="199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242</v>
      </c>
      <c r="AU225" s="19" t="s">
        <v>84</v>
      </c>
    </row>
    <row r="226" s="14" customFormat="1">
      <c r="A226" s="14"/>
      <c r="B226" s="207"/>
      <c r="C226" s="14"/>
      <c r="D226" s="195" t="s">
        <v>248</v>
      </c>
      <c r="E226" s="208" t="s">
        <v>1</v>
      </c>
      <c r="F226" s="209" t="s">
        <v>1641</v>
      </c>
      <c r="G226" s="14"/>
      <c r="H226" s="210">
        <v>31.59</v>
      </c>
      <c r="I226" s="211"/>
      <c r="J226" s="14"/>
      <c r="K226" s="14"/>
      <c r="L226" s="207"/>
      <c r="M226" s="212"/>
      <c r="N226" s="213"/>
      <c r="O226" s="213"/>
      <c r="P226" s="213"/>
      <c r="Q226" s="213"/>
      <c r="R226" s="213"/>
      <c r="S226" s="213"/>
      <c r="T226" s="2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8" t="s">
        <v>248</v>
      </c>
      <c r="AU226" s="208" t="s">
        <v>84</v>
      </c>
      <c r="AV226" s="14" t="s">
        <v>84</v>
      </c>
      <c r="AW226" s="14" t="s">
        <v>32</v>
      </c>
      <c r="AX226" s="14" t="s">
        <v>82</v>
      </c>
      <c r="AY226" s="208" t="s">
        <v>235</v>
      </c>
    </row>
    <row r="227" s="2" customFormat="1" ht="16.5" customHeight="1">
      <c r="A227" s="38"/>
      <c r="B227" s="181"/>
      <c r="C227" s="182" t="s">
        <v>7</v>
      </c>
      <c r="D227" s="182" t="s">
        <v>237</v>
      </c>
      <c r="E227" s="183" t="s">
        <v>1642</v>
      </c>
      <c r="F227" s="184" t="s">
        <v>1643</v>
      </c>
      <c r="G227" s="185" t="s">
        <v>240</v>
      </c>
      <c r="H227" s="186">
        <v>31.59</v>
      </c>
      <c r="I227" s="187"/>
      <c r="J227" s="188">
        <f>ROUND(I227*H227,2)</f>
        <v>0</v>
      </c>
      <c r="K227" s="184" t="s">
        <v>246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96</v>
      </c>
      <c r="AT227" s="193" t="s">
        <v>237</v>
      </c>
      <c r="AU227" s="193" t="s">
        <v>84</v>
      </c>
      <c r="AY227" s="19" t="s">
        <v>235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96</v>
      </c>
      <c r="BM227" s="193" t="s">
        <v>1644</v>
      </c>
    </row>
    <row r="228" s="2" customFormat="1">
      <c r="A228" s="38"/>
      <c r="B228" s="39"/>
      <c r="C228" s="38"/>
      <c r="D228" s="195" t="s">
        <v>242</v>
      </c>
      <c r="E228" s="38"/>
      <c r="F228" s="196" t="s">
        <v>1645</v>
      </c>
      <c r="G228" s="38"/>
      <c r="H228" s="38"/>
      <c r="I228" s="197"/>
      <c r="J228" s="38"/>
      <c r="K228" s="38"/>
      <c r="L228" s="39"/>
      <c r="M228" s="198"/>
      <c r="N228" s="199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242</v>
      </c>
      <c r="AU228" s="19" t="s">
        <v>84</v>
      </c>
    </row>
    <row r="229" s="2" customFormat="1">
      <c r="A229" s="38"/>
      <c r="B229" s="39"/>
      <c r="C229" s="38"/>
      <c r="D229" s="195" t="s">
        <v>262</v>
      </c>
      <c r="E229" s="38"/>
      <c r="F229" s="223" t="s">
        <v>296</v>
      </c>
      <c r="G229" s="38"/>
      <c r="H229" s="38"/>
      <c r="I229" s="197"/>
      <c r="J229" s="38"/>
      <c r="K229" s="38"/>
      <c r="L229" s="39"/>
      <c r="M229" s="198"/>
      <c r="N229" s="199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262</v>
      </c>
      <c r="AU229" s="19" t="s">
        <v>84</v>
      </c>
    </row>
    <row r="230" s="2" customFormat="1" ht="21.75" customHeight="1">
      <c r="A230" s="38"/>
      <c r="B230" s="181"/>
      <c r="C230" s="182" t="s">
        <v>385</v>
      </c>
      <c r="D230" s="182" t="s">
        <v>237</v>
      </c>
      <c r="E230" s="183" t="s">
        <v>386</v>
      </c>
      <c r="F230" s="184" t="s">
        <v>387</v>
      </c>
      <c r="G230" s="185" t="s">
        <v>240</v>
      </c>
      <c r="H230" s="186">
        <v>1805</v>
      </c>
      <c r="I230" s="187"/>
      <c r="J230" s="188">
        <f>ROUND(I230*H230,2)</f>
        <v>0</v>
      </c>
      <c r="K230" s="184" t="s">
        <v>246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0.00059000000000000003</v>
      </c>
      <c r="R230" s="191">
        <f>Q230*H230</f>
        <v>1.0649500000000001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96</v>
      </c>
      <c r="AT230" s="193" t="s">
        <v>237</v>
      </c>
      <c r="AU230" s="193" t="s">
        <v>84</v>
      </c>
      <c r="AY230" s="19" t="s">
        <v>235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96</v>
      </c>
      <c r="BM230" s="193" t="s">
        <v>388</v>
      </c>
    </row>
    <row r="231" s="2" customFormat="1">
      <c r="A231" s="38"/>
      <c r="B231" s="39"/>
      <c r="C231" s="38"/>
      <c r="D231" s="195" t="s">
        <v>242</v>
      </c>
      <c r="E231" s="38"/>
      <c r="F231" s="196" t="s">
        <v>389</v>
      </c>
      <c r="G231" s="38"/>
      <c r="H231" s="38"/>
      <c r="I231" s="197"/>
      <c r="J231" s="38"/>
      <c r="K231" s="38"/>
      <c r="L231" s="39"/>
      <c r="M231" s="198"/>
      <c r="N231" s="199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242</v>
      </c>
      <c r="AU231" s="19" t="s">
        <v>84</v>
      </c>
    </row>
    <row r="232" s="2" customFormat="1">
      <c r="A232" s="38"/>
      <c r="B232" s="39"/>
      <c r="C232" s="38"/>
      <c r="D232" s="195" t="s">
        <v>262</v>
      </c>
      <c r="E232" s="38"/>
      <c r="F232" s="223" t="s">
        <v>296</v>
      </c>
      <c r="G232" s="38"/>
      <c r="H232" s="38"/>
      <c r="I232" s="197"/>
      <c r="J232" s="38"/>
      <c r="K232" s="38"/>
      <c r="L232" s="39"/>
      <c r="M232" s="198"/>
      <c r="N232" s="199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262</v>
      </c>
      <c r="AU232" s="19" t="s">
        <v>84</v>
      </c>
    </row>
    <row r="233" s="14" customFormat="1">
      <c r="A233" s="14"/>
      <c r="B233" s="207"/>
      <c r="C233" s="14"/>
      <c r="D233" s="195" t="s">
        <v>248</v>
      </c>
      <c r="E233" s="208" t="s">
        <v>1</v>
      </c>
      <c r="F233" s="209" t="s">
        <v>1646</v>
      </c>
      <c r="G233" s="14"/>
      <c r="H233" s="210">
        <v>1805</v>
      </c>
      <c r="I233" s="211"/>
      <c r="J233" s="14"/>
      <c r="K233" s="14"/>
      <c r="L233" s="207"/>
      <c r="M233" s="212"/>
      <c r="N233" s="213"/>
      <c r="O233" s="213"/>
      <c r="P233" s="213"/>
      <c r="Q233" s="213"/>
      <c r="R233" s="213"/>
      <c r="S233" s="213"/>
      <c r="T233" s="2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8" t="s">
        <v>248</v>
      </c>
      <c r="AU233" s="208" t="s">
        <v>84</v>
      </c>
      <c r="AV233" s="14" t="s">
        <v>84</v>
      </c>
      <c r="AW233" s="14" t="s">
        <v>32</v>
      </c>
      <c r="AX233" s="14" t="s">
        <v>82</v>
      </c>
      <c r="AY233" s="208" t="s">
        <v>235</v>
      </c>
    </row>
    <row r="234" s="2" customFormat="1" ht="21.75" customHeight="1">
      <c r="A234" s="38"/>
      <c r="B234" s="181"/>
      <c r="C234" s="182" t="s">
        <v>391</v>
      </c>
      <c r="D234" s="182" t="s">
        <v>237</v>
      </c>
      <c r="E234" s="183" t="s">
        <v>392</v>
      </c>
      <c r="F234" s="184" t="s">
        <v>393</v>
      </c>
      <c r="G234" s="185" t="s">
        <v>240</v>
      </c>
      <c r="H234" s="186">
        <v>1805</v>
      </c>
      <c r="I234" s="187"/>
      <c r="J234" s="188">
        <f>ROUND(I234*H234,2)</f>
        <v>0</v>
      </c>
      <c r="K234" s="184" t="s">
        <v>246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96</v>
      </c>
      <c r="AT234" s="193" t="s">
        <v>237</v>
      </c>
      <c r="AU234" s="193" t="s">
        <v>84</v>
      </c>
      <c r="AY234" s="19" t="s">
        <v>235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96</v>
      </c>
      <c r="BM234" s="193" t="s">
        <v>394</v>
      </c>
    </row>
    <row r="235" s="2" customFormat="1">
      <c r="A235" s="38"/>
      <c r="B235" s="39"/>
      <c r="C235" s="38"/>
      <c r="D235" s="195" t="s">
        <v>242</v>
      </c>
      <c r="E235" s="38"/>
      <c r="F235" s="196" t="s">
        <v>395</v>
      </c>
      <c r="G235" s="38"/>
      <c r="H235" s="38"/>
      <c r="I235" s="197"/>
      <c r="J235" s="38"/>
      <c r="K235" s="38"/>
      <c r="L235" s="39"/>
      <c r="M235" s="198"/>
      <c r="N235" s="199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242</v>
      </c>
      <c r="AU235" s="19" t="s">
        <v>84</v>
      </c>
    </row>
    <row r="236" s="2" customFormat="1" ht="44.25" customHeight="1">
      <c r="A236" s="38"/>
      <c r="B236" s="181"/>
      <c r="C236" s="182" t="s">
        <v>396</v>
      </c>
      <c r="D236" s="182" t="s">
        <v>237</v>
      </c>
      <c r="E236" s="183" t="s">
        <v>397</v>
      </c>
      <c r="F236" s="184" t="s">
        <v>398</v>
      </c>
      <c r="G236" s="185" t="s">
        <v>358</v>
      </c>
      <c r="H236" s="186">
        <v>918.81799999999998</v>
      </c>
      <c r="I236" s="187"/>
      <c r="J236" s="188">
        <f>ROUND(I236*H236,2)</f>
        <v>0</v>
      </c>
      <c r="K236" s="184" t="s">
        <v>246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96</v>
      </c>
      <c r="AT236" s="193" t="s">
        <v>237</v>
      </c>
      <c r="AU236" s="193" t="s">
        <v>84</v>
      </c>
      <c r="AY236" s="19" t="s">
        <v>235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96</v>
      </c>
      <c r="BM236" s="193" t="s">
        <v>399</v>
      </c>
    </row>
    <row r="237" s="2" customFormat="1">
      <c r="A237" s="38"/>
      <c r="B237" s="39"/>
      <c r="C237" s="38"/>
      <c r="D237" s="195" t="s">
        <v>242</v>
      </c>
      <c r="E237" s="38"/>
      <c r="F237" s="196" t="s">
        <v>400</v>
      </c>
      <c r="G237" s="38"/>
      <c r="H237" s="38"/>
      <c r="I237" s="197"/>
      <c r="J237" s="38"/>
      <c r="K237" s="38"/>
      <c r="L237" s="39"/>
      <c r="M237" s="198"/>
      <c r="N237" s="199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242</v>
      </c>
      <c r="AU237" s="19" t="s">
        <v>84</v>
      </c>
    </row>
    <row r="238" s="13" customFormat="1">
      <c r="A238" s="13"/>
      <c r="B238" s="200"/>
      <c r="C238" s="13"/>
      <c r="D238" s="195" t="s">
        <v>248</v>
      </c>
      <c r="E238" s="201" t="s">
        <v>1</v>
      </c>
      <c r="F238" s="202" t="s">
        <v>928</v>
      </c>
      <c r="G238" s="13"/>
      <c r="H238" s="201" t="s">
        <v>1</v>
      </c>
      <c r="I238" s="203"/>
      <c r="J238" s="13"/>
      <c r="K238" s="13"/>
      <c r="L238" s="200"/>
      <c r="M238" s="204"/>
      <c r="N238" s="205"/>
      <c r="O238" s="205"/>
      <c r="P238" s="205"/>
      <c r="Q238" s="205"/>
      <c r="R238" s="205"/>
      <c r="S238" s="205"/>
      <c r="T238" s="206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1" t="s">
        <v>248</v>
      </c>
      <c r="AU238" s="201" t="s">
        <v>84</v>
      </c>
      <c r="AV238" s="13" t="s">
        <v>82</v>
      </c>
      <c r="AW238" s="13" t="s">
        <v>32</v>
      </c>
      <c r="AX238" s="13" t="s">
        <v>75</v>
      </c>
      <c r="AY238" s="201" t="s">
        <v>235</v>
      </c>
    </row>
    <row r="239" s="14" customFormat="1">
      <c r="A239" s="14"/>
      <c r="B239" s="207"/>
      <c r="C239" s="14"/>
      <c r="D239" s="195" t="s">
        <v>248</v>
      </c>
      <c r="E239" s="208" t="s">
        <v>1</v>
      </c>
      <c r="F239" s="209" t="s">
        <v>1647</v>
      </c>
      <c r="G239" s="14"/>
      <c r="H239" s="210">
        <v>895.51800000000003</v>
      </c>
      <c r="I239" s="211"/>
      <c r="J239" s="14"/>
      <c r="K239" s="14"/>
      <c r="L239" s="207"/>
      <c r="M239" s="212"/>
      <c r="N239" s="213"/>
      <c r="O239" s="213"/>
      <c r="P239" s="213"/>
      <c r="Q239" s="213"/>
      <c r="R239" s="213"/>
      <c r="S239" s="213"/>
      <c r="T239" s="2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08" t="s">
        <v>248</v>
      </c>
      <c r="AU239" s="208" t="s">
        <v>84</v>
      </c>
      <c r="AV239" s="14" t="s">
        <v>84</v>
      </c>
      <c r="AW239" s="14" t="s">
        <v>32</v>
      </c>
      <c r="AX239" s="14" t="s">
        <v>75</v>
      </c>
      <c r="AY239" s="208" t="s">
        <v>235</v>
      </c>
    </row>
    <row r="240" s="13" customFormat="1">
      <c r="A240" s="13"/>
      <c r="B240" s="200"/>
      <c r="C240" s="13"/>
      <c r="D240" s="195" t="s">
        <v>248</v>
      </c>
      <c r="E240" s="201" t="s">
        <v>1</v>
      </c>
      <c r="F240" s="202" t="s">
        <v>930</v>
      </c>
      <c r="G240" s="13"/>
      <c r="H240" s="201" t="s">
        <v>1</v>
      </c>
      <c r="I240" s="203"/>
      <c r="J240" s="13"/>
      <c r="K240" s="13"/>
      <c r="L240" s="200"/>
      <c r="M240" s="204"/>
      <c r="N240" s="205"/>
      <c r="O240" s="205"/>
      <c r="P240" s="205"/>
      <c r="Q240" s="205"/>
      <c r="R240" s="205"/>
      <c r="S240" s="205"/>
      <c r="T240" s="206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1" t="s">
        <v>248</v>
      </c>
      <c r="AU240" s="201" t="s">
        <v>84</v>
      </c>
      <c r="AV240" s="13" t="s">
        <v>82</v>
      </c>
      <c r="AW240" s="13" t="s">
        <v>32</v>
      </c>
      <c r="AX240" s="13" t="s">
        <v>75</v>
      </c>
      <c r="AY240" s="201" t="s">
        <v>235</v>
      </c>
    </row>
    <row r="241" s="14" customFormat="1">
      <c r="A241" s="14"/>
      <c r="B241" s="207"/>
      <c r="C241" s="14"/>
      <c r="D241" s="195" t="s">
        <v>248</v>
      </c>
      <c r="E241" s="208" t="s">
        <v>1</v>
      </c>
      <c r="F241" s="209" t="s">
        <v>1648</v>
      </c>
      <c r="G241" s="14"/>
      <c r="H241" s="210">
        <v>23.300000000000001</v>
      </c>
      <c r="I241" s="211"/>
      <c r="J241" s="14"/>
      <c r="K241" s="14"/>
      <c r="L241" s="207"/>
      <c r="M241" s="212"/>
      <c r="N241" s="213"/>
      <c r="O241" s="213"/>
      <c r="P241" s="213"/>
      <c r="Q241" s="213"/>
      <c r="R241" s="213"/>
      <c r="S241" s="213"/>
      <c r="T241" s="2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8" t="s">
        <v>248</v>
      </c>
      <c r="AU241" s="208" t="s">
        <v>84</v>
      </c>
      <c r="AV241" s="14" t="s">
        <v>84</v>
      </c>
      <c r="AW241" s="14" t="s">
        <v>32</v>
      </c>
      <c r="AX241" s="14" t="s">
        <v>75</v>
      </c>
      <c r="AY241" s="208" t="s">
        <v>235</v>
      </c>
    </row>
    <row r="242" s="15" customFormat="1">
      <c r="A242" s="15"/>
      <c r="B242" s="215"/>
      <c r="C242" s="15"/>
      <c r="D242" s="195" t="s">
        <v>248</v>
      </c>
      <c r="E242" s="216" t="s">
        <v>1</v>
      </c>
      <c r="F242" s="217" t="s">
        <v>253</v>
      </c>
      <c r="G242" s="15"/>
      <c r="H242" s="218">
        <v>918.81799999999998</v>
      </c>
      <c r="I242" s="219"/>
      <c r="J242" s="15"/>
      <c r="K242" s="15"/>
      <c r="L242" s="215"/>
      <c r="M242" s="220"/>
      <c r="N242" s="221"/>
      <c r="O242" s="221"/>
      <c r="P242" s="221"/>
      <c r="Q242" s="221"/>
      <c r="R242" s="221"/>
      <c r="S242" s="221"/>
      <c r="T242" s="222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6" t="s">
        <v>248</v>
      </c>
      <c r="AU242" s="216" t="s">
        <v>84</v>
      </c>
      <c r="AV242" s="15" t="s">
        <v>96</v>
      </c>
      <c r="AW242" s="15" t="s">
        <v>32</v>
      </c>
      <c r="AX242" s="15" t="s">
        <v>82</v>
      </c>
      <c r="AY242" s="216" t="s">
        <v>235</v>
      </c>
    </row>
    <row r="243" s="2" customFormat="1" ht="37.8" customHeight="1">
      <c r="A243" s="38"/>
      <c r="B243" s="181"/>
      <c r="C243" s="182" t="s">
        <v>405</v>
      </c>
      <c r="D243" s="182" t="s">
        <v>237</v>
      </c>
      <c r="E243" s="183" t="s">
        <v>406</v>
      </c>
      <c r="F243" s="184" t="s">
        <v>407</v>
      </c>
      <c r="G243" s="185" t="s">
        <v>358</v>
      </c>
      <c r="H243" s="186">
        <v>329.78699999999998</v>
      </c>
      <c r="I243" s="187"/>
      <c r="J243" s="188">
        <f>ROUND(I243*H243,2)</f>
        <v>0</v>
      </c>
      <c r="K243" s="184" t="s">
        <v>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96</v>
      </c>
      <c r="AT243" s="193" t="s">
        <v>237</v>
      </c>
      <c r="AU243" s="193" t="s">
        <v>84</v>
      </c>
      <c r="AY243" s="19" t="s">
        <v>235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96</v>
      </c>
      <c r="BM243" s="193" t="s">
        <v>1649</v>
      </c>
    </row>
    <row r="244" s="2" customFormat="1">
      <c r="A244" s="38"/>
      <c r="B244" s="39"/>
      <c r="C244" s="38"/>
      <c r="D244" s="195" t="s">
        <v>242</v>
      </c>
      <c r="E244" s="38"/>
      <c r="F244" s="196" t="s">
        <v>400</v>
      </c>
      <c r="G244" s="38"/>
      <c r="H244" s="38"/>
      <c r="I244" s="197"/>
      <c r="J244" s="38"/>
      <c r="K244" s="38"/>
      <c r="L244" s="39"/>
      <c r="M244" s="198"/>
      <c r="N244" s="199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242</v>
      </c>
      <c r="AU244" s="19" t="s">
        <v>84</v>
      </c>
    </row>
    <row r="245" s="2" customFormat="1" ht="44.25" customHeight="1">
      <c r="A245" s="38"/>
      <c r="B245" s="181"/>
      <c r="C245" s="182" t="s">
        <v>409</v>
      </c>
      <c r="D245" s="182" t="s">
        <v>237</v>
      </c>
      <c r="E245" s="183" t="s">
        <v>410</v>
      </c>
      <c r="F245" s="184" t="s">
        <v>411</v>
      </c>
      <c r="G245" s="185" t="s">
        <v>358</v>
      </c>
      <c r="H245" s="186">
        <v>4594.0900000000001</v>
      </c>
      <c r="I245" s="187"/>
      <c r="J245" s="188">
        <f>ROUND(I245*H245,2)</f>
        <v>0</v>
      </c>
      <c r="K245" s="184" t="s">
        <v>246</v>
      </c>
      <c r="L245" s="39"/>
      <c r="M245" s="189" t="s">
        <v>1</v>
      </c>
      <c r="N245" s="190" t="s">
        <v>40</v>
      </c>
      <c r="O245" s="77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3" t="s">
        <v>96</v>
      </c>
      <c r="AT245" s="193" t="s">
        <v>237</v>
      </c>
      <c r="AU245" s="193" t="s">
        <v>84</v>
      </c>
      <c r="AY245" s="19" t="s">
        <v>235</v>
      </c>
      <c r="BE245" s="194">
        <f>IF(N245="základní",J245,0)</f>
        <v>0</v>
      </c>
      <c r="BF245" s="194">
        <f>IF(N245="snížená",J245,0)</f>
        <v>0</v>
      </c>
      <c r="BG245" s="194">
        <f>IF(N245="zákl. přenesená",J245,0)</f>
        <v>0</v>
      </c>
      <c r="BH245" s="194">
        <f>IF(N245="sníž. přenesená",J245,0)</f>
        <v>0</v>
      </c>
      <c r="BI245" s="194">
        <f>IF(N245="nulová",J245,0)</f>
        <v>0</v>
      </c>
      <c r="BJ245" s="19" t="s">
        <v>82</v>
      </c>
      <c r="BK245" s="194">
        <f>ROUND(I245*H245,2)</f>
        <v>0</v>
      </c>
      <c r="BL245" s="19" t="s">
        <v>96</v>
      </c>
      <c r="BM245" s="193" t="s">
        <v>412</v>
      </c>
    </row>
    <row r="246" s="2" customFormat="1">
      <c r="A246" s="38"/>
      <c r="B246" s="39"/>
      <c r="C246" s="38"/>
      <c r="D246" s="195" t="s">
        <v>242</v>
      </c>
      <c r="E246" s="38"/>
      <c r="F246" s="196" t="s">
        <v>413</v>
      </c>
      <c r="G246" s="38"/>
      <c r="H246" s="38"/>
      <c r="I246" s="197"/>
      <c r="J246" s="38"/>
      <c r="K246" s="38"/>
      <c r="L246" s="39"/>
      <c r="M246" s="198"/>
      <c r="N246" s="199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242</v>
      </c>
      <c r="AU246" s="19" t="s">
        <v>84</v>
      </c>
    </row>
    <row r="247" s="14" customFormat="1">
      <c r="A247" s="14"/>
      <c r="B247" s="207"/>
      <c r="C247" s="14"/>
      <c r="D247" s="195" t="s">
        <v>248</v>
      </c>
      <c r="E247" s="14"/>
      <c r="F247" s="209" t="s">
        <v>1650</v>
      </c>
      <c r="G247" s="14"/>
      <c r="H247" s="210">
        <v>4594.0900000000001</v>
      </c>
      <c r="I247" s="211"/>
      <c r="J247" s="14"/>
      <c r="K247" s="14"/>
      <c r="L247" s="207"/>
      <c r="M247" s="212"/>
      <c r="N247" s="213"/>
      <c r="O247" s="213"/>
      <c r="P247" s="213"/>
      <c r="Q247" s="213"/>
      <c r="R247" s="213"/>
      <c r="S247" s="213"/>
      <c r="T247" s="2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8" t="s">
        <v>248</v>
      </c>
      <c r="AU247" s="208" t="s">
        <v>84</v>
      </c>
      <c r="AV247" s="14" t="s">
        <v>84</v>
      </c>
      <c r="AW247" s="14" t="s">
        <v>3</v>
      </c>
      <c r="AX247" s="14" t="s">
        <v>82</v>
      </c>
      <c r="AY247" s="208" t="s">
        <v>235</v>
      </c>
    </row>
    <row r="248" s="2" customFormat="1" ht="44.25" customHeight="1">
      <c r="A248" s="38"/>
      <c r="B248" s="181"/>
      <c r="C248" s="182" t="s">
        <v>415</v>
      </c>
      <c r="D248" s="182" t="s">
        <v>237</v>
      </c>
      <c r="E248" s="183" t="s">
        <v>416</v>
      </c>
      <c r="F248" s="184" t="s">
        <v>417</v>
      </c>
      <c r="G248" s="185" t="s">
        <v>358</v>
      </c>
      <c r="H248" s="186">
        <v>1648.935</v>
      </c>
      <c r="I248" s="187"/>
      <c r="J248" s="188">
        <f>ROUND(I248*H248,2)</f>
        <v>0</v>
      </c>
      <c r="K248" s="184" t="s">
        <v>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96</v>
      </c>
      <c r="AT248" s="193" t="s">
        <v>237</v>
      </c>
      <c r="AU248" s="193" t="s">
        <v>84</v>
      </c>
      <c r="AY248" s="19" t="s">
        <v>235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96</v>
      </c>
      <c r="BM248" s="193" t="s">
        <v>1651</v>
      </c>
    </row>
    <row r="249" s="2" customFormat="1">
      <c r="A249" s="38"/>
      <c r="B249" s="39"/>
      <c r="C249" s="38"/>
      <c r="D249" s="195" t="s">
        <v>242</v>
      </c>
      <c r="E249" s="38"/>
      <c r="F249" s="196" t="s">
        <v>413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242</v>
      </c>
      <c r="AU249" s="19" t="s">
        <v>84</v>
      </c>
    </row>
    <row r="250" s="14" customFormat="1">
      <c r="A250" s="14"/>
      <c r="B250" s="207"/>
      <c r="C250" s="14"/>
      <c r="D250" s="195" t="s">
        <v>248</v>
      </c>
      <c r="E250" s="14"/>
      <c r="F250" s="209" t="s">
        <v>1652</v>
      </c>
      <c r="G250" s="14"/>
      <c r="H250" s="210">
        <v>1648.935</v>
      </c>
      <c r="I250" s="211"/>
      <c r="J250" s="14"/>
      <c r="K250" s="14"/>
      <c r="L250" s="207"/>
      <c r="M250" s="212"/>
      <c r="N250" s="213"/>
      <c r="O250" s="213"/>
      <c r="P250" s="213"/>
      <c r="Q250" s="213"/>
      <c r="R250" s="213"/>
      <c r="S250" s="213"/>
      <c r="T250" s="2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8" t="s">
        <v>248</v>
      </c>
      <c r="AU250" s="208" t="s">
        <v>84</v>
      </c>
      <c r="AV250" s="14" t="s">
        <v>84</v>
      </c>
      <c r="AW250" s="14" t="s">
        <v>3</v>
      </c>
      <c r="AX250" s="14" t="s">
        <v>82</v>
      </c>
      <c r="AY250" s="208" t="s">
        <v>235</v>
      </c>
    </row>
    <row r="251" s="2" customFormat="1" ht="24.15" customHeight="1">
      <c r="A251" s="38"/>
      <c r="B251" s="181"/>
      <c r="C251" s="182" t="s">
        <v>420</v>
      </c>
      <c r="D251" s="182" t="s">
        <v>237</v>
      </c>
      <c r="E251" s="183" t="s">
        <v>421</v>
      </c>
      <c r="F251" s="184" t="s">
        <v>422</v>
      </c>
      <c r="G251" s="185" t="s">
        <v>358</v>
      </c>
      <c r="H251" s="186">
        <v>329.78699999999998</v>
      </c>
      <c r="I251" s="187"/>
      <c r="J251" s="188">
        <f>ROUND(I251*H251,2)</f>
        <v>0</v>
      </c>
      <c r="K251" s="184" t="s">
        <v>246</v>
      </c>
      <c r="L251" s="39"/>
      <c r="M251" s="189" t="s">
        <v>1</v>
      </c>
      <c r="N251" s="190" t="s">
        <v>40</v>
      </c>
      <c r="O251" s="77"/>
      <c r="P251" s="191">
        <f>O251*H251</f>
        <v>0</v>
      </c>
      <c r="Q251" s="191">
        <v>0</v>
      </c>
      <c r="R251" s="191">
        <f>Q251*H251</f>
        <v>0</v>
      </c>
      <c r="S251" s="191">
        <v>0</v>
      </c>
      <c r="T251" s="19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3" t="s">
        <v>96</v>
      </c>
      <c r="AT251" s="193" t="s">
        <v>237</v>
      </c>
      <c r="AU251" s="193" t="s">
        <v>84</v>
      </c>
      <c r="AY251" s="19" t="s">
        <v>235</v>
      </c>
      <c r="BE251" s="194">
        <f>IF(N251="základní",J251,0)</f>
        <v>0</v>
      </c>
      <c r="BF251" s="194">
        <f>IF(N251="snížená",J251,0)</f>
        <v>0</v>
      </c>
      <c r="BG251" s="194">
        <f>IF(N251="zákl. přenesená",J251,0)</f>
        <v>0</v>
      </c>
      <c r="BH251" s="194">
        <f>IF(N251="sníž. přenesená",J251,0)</f>
        <v>0</v>
      </c>
      <c r="BI251" s="194">
        <f>IF(N251="nulová",J251,0)</f>
        <v>0</v>
      </c>
      <c r="BJ251" s="19" t="s">
        <v>82</v>
      </c>
      <c r="BK251" s="194">
        <f>ROUND(I251*H251,2)</f>
        <v>0</v>
      </c>
      <c r="BL251" s="19" t="s">
        <v>96</v>
      </c>
      <c r="BM251" s="193" t="s">
        <v>1653</v>
      </c>
    </row>
    <row r="252" s="2" customFormat="1">
      <c r="A252" s="38"/>
      <c r="B252" s="39"/>
      <c r="C252" s="38"/>
      <c r="D252" s="195" t="s">
        <v>242</v>
      </c>
      <c r="E252" s="38"/>
      <c r="F252" s="196" t="s">
        <v>424</v>
      </c>
      <c r="G252" s="38"/>
      <c r="H252" s="38"/>
      <c r="I252" s="197"/>
      <c r="J252" s="38"/>
      <c r="K252" s="38"/>
      <c r="L252" s="39"/>
      <c r="M252" s="198"/>
      <c r="N252" s="199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242</v>
      </c>
      <c r="AU252" s="19" t="s">
        <v>84</v>
      </c>
    </row>
    <row r="253" s="13" customFormat="1">
      <c r="A253" s="13"/>
      <c r="B253" s="200"/>
      <c r="C253" s="13"/>
      <c r="D253" s="195" t="s">
        <v>248</v>
      </c>
      <c r="E253" s="201" t="s">
        <v>1</v>
      </c>
      <c r="F253" s="202" t="s">
        <v>403</v>
      </c>
      <c r="G253" s="13"/>
      <c r="H253" s="201" t="s">
        <v>1</v>
      </c>
      <c r="I253" s="203"/>
      <c r="J253" s="13"/>
      <c r="K253" s="13"/>
      <c r="L253" s="200"/>
      <c r="M253" s="204"/>
      <c r="N253" s="205"/>
      <c r="O253" s="205"/>
      <c r="P253" s="205"/>
      <c r="Q253" s="205"/>
      <c r="R253" s="205"/>
      <c r="S253" s="205"/>
      <c r="T253" s="206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01" t="s">
        <v>248</v>
      </c>
      <c r="AU253" s="201" t="s">
        <v>84</v>
      </c>
      <c r="AV253" s="13" t="s">
        <v>82</v>
      </c>
      <c r="AW253" s="13" t="s">
        <v>32</v>
      </c>
      <c r="AX253" s="13" t="s">
        <v>75</v>
      </c>
      <c r="AY253" s="201" t="s">
        <v>235</v>
      </c>
    </row>
    <row r="254" s="14" customFormat="1">
      <c r="A254" s="14"/>
      <c r="B254" s="207"/>
      <c r="C254" s="14"/>
      <c r="D254" s="195" t="s">
        <v>248</v>
      </c>
      <c r="E254" s="208" t="s">
        <v>1</v>
      </c>
      <c r="F254" s="209" t="s">
        <v>1654</v>
      </c>
      <c r="G254" s="14"/>
      <c r="H254" s="210">
        <v>49.560000000000002</v>
      </c>
      <c r="I254" s="211"/>
      <c r="J254" s="14"/>
      <c r="K254" s="14"/>
      <c r="L254" s="207"/>
      <c r="M254" s="212"/>
      <c r="N254" s="213"/>
      <c r="O254" s="213"/>
      <c r="P254" s="213"/>
      <c r="Q254" s="213"/>
      <c r="R254" s="213"/>
      <c r="S254" s="213"/>
      <c r="T254" s="2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8" t="s">
        <v>248</v>
      </c>
      <c r="AU254" s="208" t="s">
        <v>84</v>
      </c>
      <c r="AV254" s="14" t="s">
        <v>84</v>
      </c>
      <c r="AW254" s="14" t="s">
        <v>32</v>
      </c>
      <c r="AX254" s="14" t="s">
        <v>75</v>
      </c>
      <c r="AY254" s="208" t="s">
        <v>235</v>
      </c>
    </row>
    <row r="255" s="16" customFormat="1">
      <c r="A255" s="16"/>
      <c r="B255" s="224"/>
      <c r="C255" s="16"/>
      <c r="D255" s="195" t="s">
        <v>248</v>
      </c>
      <c r="E255" s="225" t="s">
        <v>1</v>
      </c>
      <c r="F255" s="226" t="s">
        <v>373</v>
      </c>
      <c r="G255" s="16"/>
      <c r="H255" s="227">
        <v>49.560000000000002</v>
      </c>
      <c r="I255" s="228"/>
      <c r="J255" s="16"/>
      <c r="K255" s="16"/>
      <c r="L255" s="224"/>
      <c r="M255" s="229"/>
      <c r="N255" s="230"/>
      <c r="O255" s="230"/>
      <c r="P255" s="230"/>
      <c r="Q255" s="230"/>
      <c r="R255" s="230"/>
      <c r="S255" s="230"/>
      <c r="T255" s="231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25" t="s">
        <v>248</v>
      </c>
      <c r="AU255" s="225" t="s">
        <v>84</v>
      </c>
      <c r="AV255" s="16" t="s">
        <v>91</v>
      </c>
      <c r="AW255" s="16" t="s">
        <v>32</v>
      </c>
      <c r="AX255" s="16" t="s">
        <v>75</v>
      </c>
      <c r="AY255" s="225" t="s">
        <v>235</v>
      </c>
    </row>
    <row r="256" s="13" customFormat="1">
      <c r="A256" s="13"/>
      <c r="B256" s="200"/>
      <c r="C256" s="13"/>
      <c r="D256" s="195" t="s">
        <v>248</v>
      </c>
      <c r="E256" s="201" t="s">
        <v>1</v>
      </c>
      <c r="F256" s="202" t="s">
        <v>425</v>
      </c>
      <c r="G256" s="13"/>
      <c r="H256" s="201" t="s">
        <v>1</v>
      </c>
      <c r="I256" s="203"/>
      <c r="J256" s="13"/>
      <c r="K256" s="13"/>
      <c r="L256" s="200"/>
      <c r="M256" s="204"/>
      <c r="N256" s="205"/>
      <c r="O256" s="205"/>
      <c r="P256" s="205"/>
      <c r="Q256" s="205"/>
      <c r="R256" s="205"/>
      <c r="S256" s="205"/>
      <c r="T256" s="206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1" t="s">
        <v>248</v>
      </c>
      <c r="AU256" s="201" t="s">
        <v>84</v>
      </c>
      <c r="AV256" s="13" t="s">
        <v>82</v>
      </c>
      <c r="AW256" s="13" t="s">
        <v>32</v>
      </c>
      <c r="AX256" s="13" t="s">
        <v>75</v>
      </c>
      <c r="AY256" s="201" t="s">
        <v>235</v>
      </c>
    </row>
    <row r="257" s="14" customFormat="1">
      <c r="A257" s="14"/>
      <c r="B257" s="207"/>
      <c r="C257" s="14"/>
      <c r="D257" s="195" t="s">
        <v>248</v>
      </c>
      <c r="E257" s="208" t="s">
        <v>1</v>
      </c>
      <c r="F257" s="209" t="s">
        <v>1655</v>
      </c>
      <c r="G257" s="14"/>
      <c r="H257" s="210">
        <v>290.69299999999998</v>
      </c>
      <c r="I257" s="211"/>
      <c r="J257" s="14"/>
      <c r="K257" s="14"/>
      <c r="L257" s="207"/>
      <c r="M257" s="212"/>
      <c r="N257" s="213"/>
      <c r="O257" s="213"/>
      <c r="P257" s="213"/>
      <c r="Q257" s="213"/>
      <c r="R257" s="213"/>
      <c r="S257" s="213"/>
      <c r="T257" s="2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08" t="s">
        <v>248</v>
      </c>
      <c r="AU257" s="208" t="s">
        <v>84</v>
      </c>
      <c r="AV257" s="14" t="s">
        <v>84</v>
      </c>
      <c r="AW257" s="14" t="s">
        <v>32</v>
      </c>
      <c r="AX257" s="14" t="s">
        <v>75</v>
      </c>
      <c r="AY257" s="208" t="s">
        <v>235</v>
      </c>
    </row>
    <row r="258" s="14" customFormat="1">
      <c r="A258" s="14"/>
      <c r="B258" s="207"/>
      <c r="C258" s="14"/>
      <c r="D258" s="195" t="s">
        <v>248</v>
      </c>
      <c r="E258" s="208" t="s">
        <v>1</v>
      </c>
      <c r="F258" s="209" t="s">
        <v>1656</v>
      </c>
      <c r="G258" s="14"/>
      <c r="H258" s="210">
        <v>-9.0530000000000008</v>
      </c>
      <c r="I258" s="211"/>
      <c r="J258" s="14"/>
      <c r="K258" s="14"/>
      <c r="L258" s="207"/>
      <c r="M258" s="212"/>
      <c r="N258" s="213"/>
      <c r="O258" s="213"/>
      <c r="P258" s="213"/>
      <c r="Q258" s="213"/>
      <c r="R258" s="213"/>
      <c r="S258" s="213"/>
      <c r="T258" s="2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8" t="s">
        <v>248</v>
      </c>
      <c r="AU258" s="208" t="s">
        <v>84</v>
      </c>
      <c r="AV258" s="14" t="s">
        <v>84</v>
      </c>
      <c r="AW258" s="14" t="s">
        <v>32</v>
      </c>
      <c r="AX258" s="14" t="s">
        <v>75</v>
      </c>
      <c r="AY258" s="208" t="s">
        <v>235</v>
      </c>
    </row>
    <row r="259" s="14" customFormat="1">
      <c r="A259" s="14"/>
      <c r="B259" s="207"/>
      <c r="C259" s="14"/>
      <c r="D259" s="195" t="s">
        <v>248</v>
      </c>
      <c r="E259" s="208" t="s">
        <v>1</v>
      </c>
      <c r="F259" s="209" t="s">
        <v>1657</v>
      </c>
      <c r="G259" s="14"/>
      <c r="H259" s="210">
        <v>-1.413</v>
      </c>
      <c r="I259" s="211"/>
      <c r="J259" s="14"/>
      <c r="K259" s="14"/>
      <c r="L259" s="207"/>
      <c r="M259" s="212"/>
      <c r="N259" s="213"/>
      <c r="O259" s="213"/>
      <c r="P259" s="213"/>
      <c r="Q259" s="213"/>
      <c r="R259" s="213"/>
      <c r="S259" s="213"/>
      <c r="T259" s="2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08" t="s">
        <v>248</v>
      </c>
      <c r="AU259" s="208" t="s">
        <v>84</v>
      </c>
      <c r="AV259" s="14" t="s">
        <v>84</v>
      </c>
      <c r="AW259" s="14" t="s">
        <v>32</v>
      </c>
      <c r="AX259" s="14" t="s">
        <v>75</v>
      </c>
      <c r="AY259" s="208" t="s">
        <v>235</v>
      </c>
    </row>
    <row r="260" s="16" customFormat="1">
      <c r="A260" s="16"/>
      <c r="B260" s="224"/>
      <c r="C260" s="16"/>
      <c r="D260" s="195" t="s">
        <v>248</v>
      </c>
      <c r="E260" s="225" t="s">
        <v>1</v>
      </c>
      <c r="F260" s="226" t="s">
        <v>373</v>
      </c>
      <c r="G260" s="16"/>
      <c r="H260" s="227">
        <v>280.22699999999998</v>
      </c>
      <c r="I260" s="228"/>
      <c r="J260" s="16"/>
      <c r="K260" s="16"/>
      <c r="L260" s="224"/>
      <c r="M260" s="229"/>
      <c r="N260" s="230"/>
      <c r="O260" s="230"/>
      <c r="P260" s="230"/>
      <c r="Q260" s="230"/>
      <c r="R260" s="230"/>
      <c r="S260" s="230"/>
      <c r="T260" s="231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T260" s="225" t="s">
        <v>248</v>
      </c>
      <c r="AU260" s="225" t="s">
        <v>84</v>
      </c>
      <c r="AV260" s="16" t="s">
        <v>91</v>
      </c>
      <c r="AW260" s="16" t="s">
        <v>32</v>
      </c>
      <c r="AX260" s="16" t="s">
        <v>75</v>
      </c>
      <c r="AY260" s="225" t="s">
        <v>235</v>
      </c>
    </row>
    <row r="261" s="15" customFormat="1">
      <c r="A261" s="15"/>
      <c r="B261" s="215"/>
      <c r="C261" s="15"/>
      <c r="D261" s="195" t="s">
        <v>248</v>
      </c>
      <c r="E261" s="216" t="s">
        <v>1</v>
      </c>
      <c r="F261" s="217" t="s">
        <v>253</v>
      </c>
      <c r="G261" s="15"/>
      <c r="H261" s="218">
        <v>329.78699999999998</v>
      </c>
      <c r="I261" s="219"/>
      <c r="J261" s="15"/>
      <c r="K261" s="15"/>
      <c r="L261" s="215"/>
      <c r="M261" s="220"/>
      <c r="N261" s="221"/>
      <c r="O261" s="221"/>
      <c r="P261" s="221"/>
      <c r="Q261" s="221"/>
      <c r="R261" s="221"/>
      <c r="S261" s="221"/>
      <c r="T261" s="222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16" t="s">
        <v>248</v>
      </c>
      <c r="AU261" s="216" t="s">
        <v>84</v>
      </c>
      <c r="AV261" s="15" t="s">
        <v>96</v>
      </c>
      <c r="AW261" s="15" t="s">
        <v>32</v>
      </c>
      <c r="AX261" s="15" t="s">
        <v>82</v>
      </c>
      <c r="AY261" s="216" t="s">
        <v>235</v>
      </c>
    </row>
    <row r="262" s="2" customFormat="1" ht="24.15" customHeight="1">
      <c r="A262" s="38"/>
      <c r="B262" s="181"/>
      <c r="C262" s="182" t="s">
        <v>428</v>
      </c>
      <c r="D262" s="182" t="s">
        <v>237</v>
      </c>
      <c r="E262" s="183" t="s">
        <v>429</v>
      </c>
      <c r="F262" s="184" t="s">
        <v>430</v>
      </c>
      <c r="G262" s="185" t="s">
        <v>240</v>
      </c>
      <c r="H262" s="186">
        <v>422.19999999999999</v>
      </c>
      <c r="I262" s="187"/>
      <c r="J262" s="188">
        <f>ROUND(I262*H262,2)</f>
        <v>0</v>
      </c>
      <c r="K262" s="184" t="s">
        <v>246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96</v>
      </c>
      <c r="AT262" s="193" t="s">
        <v>237</v>
      </c>
      <c r="AU262" s="193" t="s">
        <v>84</v>
      </c>
      <c r="AY262" s="19" t="s">
        <v>235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96</v>
      </c>
      <c r="BM262" s="193" t="s">
        <v>431</v>
      </c>
    </row>
    <row r="263" s="2" customFormat="1">
      <c r="A263" s="38"/>
      <c r="B263" s="39"/>
      <c r="C263" s="38"/>
      <c r="D263" s="195" t="s">
        <v>242</v>
      </c>
      <c r="E263" s="38"/>
      <c r="F263" s="196" t="s">
        <v>432</v>
      </c>
      <c r="G263" s="38"/>
      <c r="H263" s="38"/>
      <c r="I263" s="197"/>
      <c r="J263" s="38"/>
      <c r="K263" s="38"/>
      <c r="L263" s="39"/>
      <c r="M263" s="198"/>
      <c r="N263" s="199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242</v>
      </c>
      <c r="AU263" s="19" t="s">
        <v>84</v>
      </c>
    </row>
    <row r="264" s="2" customFormat="1">
      <c r="A264" s="38"/>
      <c r="B264" s="39"/>
      <c r="C264" s="38"/>
      <c r="D264" s="195" t="s">
        <v>262</v>
      </c>
      <c r="E264" s="38"/>
      <c r="F264" s="223" t="s">
        <v>296</v>
      </c>
      <c r="G264" s="38"/>
      <c r="H264" s="38"/>
      <c r="I264" s="197"/>
      <c r="J264" s="38"/>
      <c r="K264" s="38"/>
      <c r="L264" s="39"/>
      <c r="M264" s="198"/>
      <c r="N264" s="199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262</v>
      </c>
      <c r="AU264" s="19" t="s">
        <v>84</v>
      </c>
    </row>
    <row r="265" s="13" customFormat="1">
      <c r="A265" s="13"/>
      <c r="B265" s="200"/>
      <c r="C265" s="13"/>
      <c r="D265" s="195" t="s">
        <v>248</v>
      </c>
      <c r="E265" s="201" t="s">
        <v>1</v>
      </c>
      <c r="F265" s="202" t="s">
        <v>264</v>
      </c>
      <c r="G265" s="13"/>
      <c r="H265" s="201" t="s">
        <v>1</v>
      </c>
      <c r="I265" s="203"/>
      <c r="J265" s="13"/>
      <c r="K265" s="13"/>
      <c r="L265" s="200"/>
      <c r="M265" s="204"/>
      <c r="N265" s="205"/>
      <c r="O265" s="205"/>
      <c r="P265" s="205"/>
      <c r="Q265" s="205"/>
      <c r="R265" s="205"/>
      <c r="S265" s="205"/>
      <c r="T265" s="206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1" t="s">
        <v>248</v>
      </c>
      <c r="AU265" s="201" t="s">
        <v>84</v>
      </c>
      <c r="AV265" s="13" t="s">
        <v>82</v>
      </c>
      <c r="AW265" s="13" t="s">
        <v>32</v>
      </c>
      <c r="AX265" s="13" t="s">
        <v>75</v>
      </c>
      <c r="AY265" s="201" t="s">
        <v>235</v>
      </c>
    </row>
    <row r="266" s="14" customFormat="1">
      <c r="A266" s="14"/>
      <c r="B266" s="207"/>
      <c r="C266" s="14"/>
      <c r="D266" s="195" t="s">
        <v>248</v>
      </c>
      <c r="E266" s="208" t="s">
        <v>1</v>
      </c>
      <c r="F266" s="209" t="s">
        <v>1658</v>
      </c>
      <c r="G266" s="14"/>
      <c r="H266" s="210">
        <v>379.05000000000001</v>
      </c>
      <c r="I266" s="211"/>
      <c r="J266" s="14"/>
      <c r="K266" s="14"/>
      <c r="L266" s="207"/>
      <c r="M266" s="212"/>
      <c r="N266" s="213"/>
      <c r="O266" s="213"/>
      <c r="P266" s="213"/>
      <c r="Q266" s="213"/>
      <c r="R266" s="213"/>
      <c r="S266" s="213"/>
      <c r="T266" s="2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08" t="s">
        <v>248</v>
      </c>
      <c r="AU266" s="208" t="s">
        <v>84</v>
      </c>
      <c r="AV266" s="14" t="s">
        <v>84</v>
      </c>
      <c r="AW266" s="14" t="s">
        <v>32</v>
      </c>
      <c r="AX266" s="14" t="s">
        <v>75</v>
      </c>
      <c r="AY266" s="208" t="s">
        <v>235</v>
      </c>
    </row>
    <row r="267" s="14" customFormat="1">
      <c r="A267" s="14"/>
      <c r="B267" s="207"/>
      <c r="C267" s="14"/>
      <c r="D267" s="195" t="s">
        <v>248</v>
      </c>
      <c r="E267" s="208" t="s">
        <v>1</v>
      </c>
      <c r="F267" s="209" t="s">
        <v>1659</v>
      </c>
      <c r="G267" s="14"/>
      <c r="H267" s="210">
        <v>22.274999999999999</v>
      </c>
      <c r="I267" s="211"/>
      <c r="J267" s="14"/>
      <c r="K267" s="14"/>
      <c r="L267" s="207"/>
      <c r="M267" s="212"/>
      <c r="N267" s="213"/>
      <c r="O267" s="213"/>
      <c r="P267" s="213"/>
      <c r="Q267" s="213"/>
      <c r="R267" s="213"/>
      <c r="S267" s="213"/>
      <c r="T267" s="2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08" t="s">
        <v>248</v>
      </c>
      <c r="AU267" s="208" t="s">
        <v>84</v>
      </c>
      <c r="AV267" s="14" t="s">
        <v>84</v>
      </c>
      <c r="AW267" s="14" t="s">
        <v>32</v>
      </c>
      <c r="AX267" s="14" t="s">
        <v>75</v>
      </c>
      <c r="AY267" s="208" t="s">
        <v>235</v>
      </c>
    </row>
    <row r="268" s="14" customFormat="1">
      <c r="A268" s="14"/>
      <c r="B268" s="207"/>
      <c r="C268" s="14"/>
      <c r="D268" s="195" t="s">
        <v>248</v>
      </c>
      <c r="E268" s="208" t="s">
        <v>1</v>
      </c>
      <c r="F268" s="209" t="s">
        <v>1436</v>
      </c>
      <c r="G268" s="14"/>
      <c r="H268" s="210">
        <v>3.375</v>
      </c>
      <c r="I268" s="211"/>
      <c r="J268" s="14"/>
      <c r="K268" s="14"/>
      <c r="L268" s="207"/>
      <c r="M268" s="212"/>
      <c r="N268" s="213"/>
      <c r="O268" s="213"/>
      <c r="P268" s="213"/>
      <c r="Q268" s="213"/>
      <c r="R268" s="213"/>
      <c r="S268" s="213"/>
      <c r="T268" s="2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8" t="s">
        <v>248</v>
      </c>
      <c r="AU268" s="208" t="s">
        <v>84</v>
      </c>
      <c r="AV268" s="14" t="s">
        <v>84</v>
      </c>
      <c r="AW268" s="14" t="s">
        <v>32</v>
      </c>
      <c r="AX268" s="14" t="s">
        <v>75</v>
      </c>
      <c r="AY268" s="208" t="s">
        <v>235</v>
      </c>
    </row>
    <row r="269" s="13" customFormat="1">
      <c r="A269" s="13"/>
      <c r="B269" s="200"/>
      <c r="C269" s="13"/>
      <c r="D269" s="195" t="s">
        <v>248</v>
      </c>
      <c r="E269" s="201" t="s">
        <v>1</v>
      </c>
      <c r="F269" s="202" t="s">
        <v>1660</v>
      </c>
      <c r="G269" s="13"/>
      <c r="H269" s="201" t="s">
        <v>1</v>
      </c>
      <c r="I269" s="203"/>
      <c r="J269" s="13"/>
      <c r="K269" s="13"/>
      <c r="L269" s="200"/>
      <c r="M269" s="204"/>
      <c r="N269" s="205"/>
      <c r="O269" s="205"/>
      <c r="P269" s="205"/>
      <c r="Q269" s="205"/>
      <c r="R269" s="205"/>
      <c r="S269" s="205"/>
      <c r="T269" s="206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01" t="s">
        <v>248</v>
      </c>
      <c r="AU269" s="201" t="s">
        <v>84</v>
      </c>
      <c r="AV269" s="13" t="s">
        <v>82</v>
      </c>
      <c r="AW269" s="13" t="s">
        <v>32</v>
      </c>
      <c r="AX269" s="13" t="s">
        <v>75</v>
      </c>
      <c r="AY269" s="201" t="s">
        <v>235</v>
      </c>
    </row>
    <row r="270" s="14" customFormat="1">
      <c r="A270" s="14"/>
      <c r="B270" s="207"/>
      <c r="C270" s="14"/>
      <c r="D270" s="195" t="s">
        <v>248</v>
      </c>
      <c r="E270" s="208" t="s">
        <v>1</v>
      </c>
      <c r="F270" s="209" t="s">
        <v>1661</v>
      </c>
      <c r="G270" s="14"/>
      <c r="H270" s="210">
        <v>10</v>
      </c>
      <c r="I270" s="211"/>
      <c r="J270" s="14"/>
      <c r="K270" s="14"/>
      <c r="L270" s="207"/>
      <c r="M270" s="212"/>
      <c r="N270" s="213"/>
      <c r="O270" s="213"/>
      <c r="P270" s="213"/>
      <c r="Q270" s="213"/>
      <c r="R270" s="213"/>
      <c r="S270" s="213"/>
      <c r="T270" s="2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8" t="s">
        <v>248</v>
      </c>
      <c r="AU270" s="208" t="s">
        <v>84</v>
      </c>
      <c r="AV270" s="14" t="s">
        <v>84</v>
      </c>
      <c r="AW270" s="14" t="s">
        <v>32</v>
      </c>
      <c r="AX270" s="14" t="s">
        <v>75</v>
      </c>
      <c r="AY270" s="208" t="s">
        <v>235</v>
      </c>
    </row>
    <row r="271" s="14" customFormat="1">
      <c r="A271" s="14"/>
      <c r="B271" s="207"/>
      <c r="C271" s="14"/>
      <c r="D271" s="195" t="s">
        <v>248</v>
      </c>
      <c r="E271" s="208" t="s">
        <v>1</v>
      </c>
      <c r="F271" s="209" t="s">
        <v>1662</v>
      </c>
      <c r="G271" s="14"/>
      <c r="H271" s="210">
        <v>7.5</v>
      </c>
      <c r="I271" s="211"/>
      <c r="J271" s="14"/>
      <c r="K271" s="14"/>
      <c r="L271" s="207"/>
      <c r="M271" s="212"/>
      <c r="N271" s="213"/>
      <c r="O271" s="213"/>
      <c r="P271" s="213"/>
      <c r="Q271" s="213"/>
      <c r="R271" s="213"/>
      <c r="S271" s="213"/>
      <c r="T271" s="2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08" t="s">
        <v>248</v>
      </c>
      <c r="AU271" s="208" t="s">
        <v>84</v>
      </c>
      <c r="AV271" s="14" t="s">
        <v>84</v>
      </c>
      <c r="AW271" s="14" t="s">
        <v>32</v>
      </c>
      <c r="AX271" s="14" t="s">
        <v>75</v>
      </c>
      <c r="AY271" s="208" t="s">
        <v>235</v>
      </c>
    </row>
    <row r="272" s="15" customFormat="1">
      <c r="A272" s="15"/>
      <c r="B272" s="215"/>
      <c r="C272" s="15"/>
      <c r="D272" s="195" t="s">
        <v>248</v>
      </c>
      <c r="E272" s="216" t="s">
        <v>1</v>
      </c>
      <c r="F272" s="217" t="s">
        <v>253</v>
      </c>
      <c r="G272" s="15"/>
      <c r="H272" s="218">
        <v>422.19999999999999</v>
      </c>
      <c r="I272" s="219"/>
      <c r="J272" s="15"/>
      <c r="K272" s="15"/>
      <c r="L272" s="215"/>
      <c r="M272" s="220"/>
      <c r="N272" s="221"/>
      <c r="O272" s="221"/>
      <c r="P272" s="221"/>
      <c r="Q272" s="221"/>
      <c r="R272" s="221"/>
      <c r="S272" s="221"/>
      <c r="T272" s="222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16" t="s">
        <v>248</v>
      </c>
      <c r="AU272" s="216" t="s">
        <v>84</v>
      </c>
      <c r="AV272" s="15" t="s">
        <v>96</v>
      </c>
      <c r="AW272" s="15" t="s">
        <v>32</v>
      </c>
      <c r="AX272" s="15" t="s">
        <v>82</v>
      </c>
      <c r="AY272" s="216" t="s">
        <v>235</v>
      </c>
    </row>
    <row r="273" s="2" customFormat="1" ht="33" customHeight="1">
      <c r="A273" s="38"/>
      <c r="B273" s="181"/>
      <c r="C273" s="182" t="s">
        <v>435</v>
      </c>
      <c r="D273" s="182" t="s">
        <v>237</v>
      </c>
      <c r="E273" s="183" t="s">
        <v>436</v>
      </c>
      <c r="F273" s="184" t="s">
        <v>437</v>
      </c>
      <c r="G273" s="185" t="s">
        <v>438</v>
      </c>
      <c r="H273" s="186">
        <v>1062.056</v>
      </c>
      <c r="I273" s="187"/>
      <c r="J273" s="188">
        <f>ROUND(I273*H273,2)</f>
        <v>0</v>
      </c>
      <c r="K273" s="184" t="s">
        <v>246</v>
      </c>
      <c r="L273" s="39"/>
      <c r="M273" s="189" t="s">
        <v>1</v>
      </c>
      <c r="N273" s="190" t="s">
        <v>40</v>
      </c>
      <c r="O273" s="77"/>
      <c r="P273" s="191">
        <f>O273*H273</f>
        <v>0</v>
      </c>
      <c r="Q273" s="191">
        <v>0</v>
      </c>
      <c r="R273" s="191">
        <f>Q273*H273</f>
        <v>0</v>
      </c>
      <c r="S273" s="191">
        <v>0</v>
      </c>
      <c r="T273" s="192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93" t="s">
        <v>96</v>
      </c>
      <c r="AT273" s="193" t="s">
        <v>237</v>
      </c>
      <c r="AU273" s="193" t="s">
        <v>84</v>
      </c>
      <c r="AY273" s="19" t="s">
        <v>235</v>
      </c>
      <c r="BE273" s="194">
        <f>IF(N273="základní",J273,0)</f>
        <v>0</v>
      </c>
      <c r="BF273" s="194">
        <f>IF(N273="snížená",J273,0)</f>
        <v>0</v>
      </c>
      <c r="BG273" s="194">
        <f>IF(N273="zákl. přenesená",J273,0)</f>
        <v>0</v>
      </c>
      <c r="BH273" s="194">
        <f>IF(N273="sníž. přenesená",J273,0)</f>
        <v>0</v>
      </c>
      <c r="BI273" s="194">
        <f>IF(N273="nulová",J273,0)</f>
        <v>0</v>
      </c>
      <c r="BJ273" s="19" t="s">
        <v>82</v>
      </c>
      <c r="BK273" s="194">
        <f>ROUND(I273*H273,2)</f>
        <v>0</v>
      </c>
      <c r="BL273" s="19" t="s">
        <v>96</v>
      </c>
      <c r="BM273" s="193" t="s">
        <v>1663</v>
      </c>
    </row>
    <row r="274" s="2" customFormat="1">
      <c r="A274" s="38"/>
      <c r="B274" s="39"/>
      <c r="C274" s="38"/>
      <c r="D274" s="195" t="s">
        <v>242</v>
      </c>
      <c r="E274" s="38"/>
      <c r="F274" s="196" t="s">
        <v>440</v>
      </c>
      <c r="G274" s="38"/>
      <c r="H274" s="38"/>
      <c r="I274" s="197"/>
      <c r="J274" s="38"/>
      <c r="K274" s="38"/>
      <c r="L274" s="39"/>
      <c r="M274" s="198"/>
      <c r="N274" s="199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242</v>
      </c>
      <c r="AU274" s="19" t="s">
        <v>84</v>
      </c>
    </row>
    <row r="275" s="13" customFormat="1">
      <c r="A275" s="13"/>
      <c r="B275" s="200"/>
      <c r="C275" s="13"/>
      <c r="D275" s="195" t="s">
        <v>248</v>
      </c>
      <c r="E275" s="201" t="s">
        <v>1</v>
      </c>
      <c r="F275" s="202" t="s">
        <v>441</v>
      </c>
      <c r="G275" s="13"/>
      <c r="H275" s="201" t="s">
        <v>1</v>
      </c>
      <c r="I275" s="203"/>
      <c r="J275" s="13"/>
      <c r="K275" s="13"/>
      <c r="L275" s="200"/>
      <c r="M275" s="204"/>
      <c r="N275" s="205"/>
      <c r="O275" s="205"/>
      <c r="P275" s="205"/>
      <c r="Q275" s="205"/>
      <c r="R275" s="205"/>
      <c r="S275" s="205"/>
      <c r="T275" s="206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1" t="s">
        <v>248</v>
      </c>
      <c r="AU275" s="201" t="s">
        <v>84</v>
      </c>
      <c r="AV275" s="13" t="s">
        <v>82</v>
      </c>
      <c r="AW275" s="13" t="s">
        <v>32</v>
      </c>
      <c r="AX275" s="13" t="s">
        <v>75</v>
      </c>
      <c r="AY275" s="201" t="s">
        <v>235</v>
      </c>
    </row>
    <row r="276" s="14" customFormat="1">
      <c r="A276" s="14"/>
      <c r="B276" s="207"/>
      <c r="C276" s="14"/>
      <c r="D276" s="195" t="s">
        <v>248</v>
      </c>
      <c r="E276" s="208" t="s">
        <v>1</v>
      </c>
      <c r="F276" s="209" t="s">
        <v>1664</v>
      </c>
      <c r="G276" s="14"/>
      <c r="H276" s="210">
        <v>919.81799999999998</v>
      </c>
      <c r="I276" s="211"/>
      <c r="J276" s="14"/>
      <c r="K276" s="14"/>
      <c r="L276" s="207"/>
      <c r="M276" s="212"/>
      <c r="N276" s="213"/>
      <c r="O276" s="213"/>
      <c r="P276" s="213"/>
      <c r="Q276" s="213"/>
      <c r="R276" s="213"/>
      <c r="S276" s="213"/>
      <c r="T276" s="2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08" t="s">
        <v>248</v>
      </c>
      <c r="AU276" s="208" t="s">
        <v>84</v>
      </c>
      <c r="AV276" s="14" t="s">
        <v>84</v>
      </c>
      <c r="AW276" s="14" t="s">
        <v>32</v>
      </c>
      <c r="AX276" s="14" t="s">
        <v>75</v>
      </c>
      <c r="AY276" s="208" t="s">
        <v>235</v>
      </c>
    </row>
    <row r="277" s="13" customFormat="1">
      <c r="A277" s="13"/>
      <c r="B277" s="200"/>
      <c r="C277" s="13"/>
      <c r="D277" s="195" t="s">
        <v>248</v>
      </c>
      <c r="E277" s="201" t="s">
        <v>1</v>
      </c>
      <c r="F277" s="202" t="s">
        <v>443</v>
      </c>
      <c r="G277" s="13"/>
      <c r="H277" s="201" t="s">
        <v>1</v>
      </c>
      <c r="I277" s="203"/>
      <c r="J277" s="13"/>
      <c r="K277" s="13"/>
      <c r="L277" s="200"/>
      <c r="M277" s="204"/>
      <c r="N277" s="205"/>
      <c r="O277" s="205"/>
      <c r="P277" s="205"/>
      <c r="Q277" s="205"/>
      <c r="R277" s="205"/>
      <c r="S277" s="205"/>
      <c r="T277" s="206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01" t="s">
        <v>248</v>
      </c>
      <c r="AU277" s="201" t="s">
        <v>84</v>
      </c>
      <c r="AV277" s="13" t="s">
        <v>82</v>
      </c>
      <c r="AW277" s="13" t="s">
        <v>32</v>
      </c>
      <c r="AX277" s="13" t="s">
        <v>75</v>
      </c>
      <c r="AY277" s="201" t="s">
        <v>235</v>
      </c>
    </row>
    <row r="278" s="14" customFormat="1">
      <c r="A278" s="14"/>
      <c r="B278" s="207"/>
      <c r="C278" s="14"/>
      <c r="D278" s="195" t="s">
        <v>248</v>
      </c>
      <c r="E278" s="208" t="s">
        <v>1</v>
      </c>
      <c r="F278" s="209" t="s">
        <v>1665</v>
      </c>
      <c r="G278" s="14"/>
      <c r="H278" s="210">
        <v>-329.78699999999998</v>
      </c>
      <c r="I278" s="211"/>
      <c r="J278" s="14"/>
      <c r="K278" s="14"/>
      <c r="L278" s="207"/>
      <c r="M278" s="212"/>
      <c r="N278" s="213"/>
      <c r="O278" s="213"/>
      <c r="P278" s="213"/>
      <c r="Q278" s="213"/>
      <c r="R278" s="213"/>
      <c r="S278" s="213"/>
      <c r="T278" s="2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8" t="s">
        <v>248</v>
      </c>
      <c r="AU278" s="208" t="s">
        <v>84</v>
      </c>
      <c r="AV278" s="14" t="s">
        <v>84</v>
      </c>
      <c r="AW278" s="14" t="s">
        <v>32</v>
      </c>
      <c r="AX278" s="14" t="s">
        <v>75</v>
      </c>
      <c r="AY278" s="208" t="s">
        <v>235</v>
      </c>
    </row>
    <row r="279" s="15" customFormat="1">
      <c r="A279" s="15"/>
      <c r="B279" s="215"/>
      <c r="C279" s="15"/>
      <c r="D279" s="195" t="s">
        <v>248</v>
      </c>
      <c r="E279" s="216" t="s">
        <v>1</v>
      </c>
      <c r="F279" s="217" t="s">
        <v>253</v>
      </c>
      <c r="G279" s="15"/>
      <c r="H279" s="218">
        <v>590.03099999999995</v>
      </c>
      <c r="I279" s="219"/>
      <c r="J279" s="15"/>
      <c r="K279" s="15"/>
      <c r="L279" s="215"/>
      <c r="M279" s="220"/>
      <c r="N279" s="221"/>
      <c r="O279" s="221"/>
      <c r="P279" s="221"/>
      <c r="Q279" s="221"/>
      <c r="R279" s="221"/>
      <c r="S279" s="221"/>
      <c r="T279" s="222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16" t="s">
        <v>248</v>
      </c>
      <c r="AU279" s="216" t="s">
        <v>84</v>
      </c>
      <c r="AV279" s="15" t="s">
        <v>96</v>
      </c>
      <c r="AW279" s="15" t="s">
        <v>32</v>
      </c>
      <c r="AX279" s="15" t="s">
        <v>82</v>
      </c>
      <c r="AY279" s="216" t="s">
        <v>235</v>
      </c>
    </row>
    <row r="280" s="14" customFormat="1">
      <c r="A280" s="14"/>
      <c r="B280" s="207"/>
      <c r="C280" s="14"/>
      <c r="D280" s="195" t="s">
        <v>248</v>
      </c>
      <c r="E280" s="14"/>
      <c r="F280" s="209" t="s">
        <v>1666</v>
      </c>
      <c r="G280" s="14"/>
      <c r="H280" s="210">
        <v>1062.056</v>
      </c>
      <c r="I280" s="211"/>
      <c r="J280" s="14"/>
      <c r="K280" s="14"/>
      <c r="L280" s="207"/>
      <c r="M280" s="212"/>
      <c r="N280" s="213"/>
      <c r="O280" s="213"/>
      <c r="P280" s="213"/>
      <c r="Q280" s="213"/>
      <c r="R280" s="213"/>
      <c r="S280" s="213"/>
      <c r="T280" s="2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8" t="s">
        <v>248</v>
      </c>
      <c r="AU280" s="208" t="s">
        <v>84</v>
      </c>
      <c r="AV280" s="14" t="s">
        <v>84</v>
      </c>
      <c r="AW280" s="14" t="s">
        <v>3</v>
      </c>
      <c r="AX280" s="14" t="s">
        <v>82</v>
      </c>
      <c r="AY280" s="208" t="s">
        <v>235</v>
      </c>
    </row>
    <row r="281" s="2" customFormat="1" ht="24.15" customHeight="1">
      <c r="A281" s="38"/>
      <c r="B281" s="181"/>
      <c r="C281" s="182" t="s">
        <v>446</v>
      </c>
      <c r="D281" s="182" t="s">
        <v>237</v>
      </c>
      <c r="E281" s="183" t="s">
        <v>447</v>
      </c>
      <c r="F281" s="184" t="s">
        <v>448</v>
      </c>
      <c r="G281" s="185" t="s">
        <v>358</v>
      </c>
      <c r="H281" s="186">
        <v>736.17499999999995</v>
      </c>
      <c r="I281" s="187"/>
      <c r="J281" s="188">
        <f>ROUND(I281*H281,2)</f>
        <v>0</v>
      </c>
      <c r="K281" s="184" t="s">
        <v>246</v>
      </c>
      <c r="L281" s="39"/>
      <c r="M281" s="189" t="s">
        <v>1</v>
      </c>
      <c r="N281" s="190" t="s">
        <v>40</v>
      </c>
      <c r="O281" s="77"/>
      <c r="P281" s="191">
        <f>O281*H281</f>
        <v>0</v>
      </c>
      <c r="Q281" s="191">
        <v>0</v>
      </c>
      <c r="R281" s="191">
        <f>Q281*H281</f>
        <v>0</v>
      </c>
      <c r="S281" s="191">
        <v>0</v>
      </c>
      <c r="T281" s="19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3" t="s">
        <v>96</v>
      </c>
      <c r="AT281" s="193" t="s">
        <v>237</v>
      </c>
      <c r="AU281" s="193" t="s">
        <v>84</v>
      </c>
      <c r="AY281" s="19" t="s">
        <v>235</v>
      </c>
      <c r="BE281" s="194">
        <f>IF(N281="základní",J281,0)</f>
        <v>0</v>
      </c>
      <c r="BF281" s="194">
        <f>IF(N281="snížená",J281,0)</f>
        <v>0</v>
      </c>
      <c r="BG281" s="194">
        <f>IF(N281="zákl. přenesená",J281,0)</f>
        <v>0</v>
      </c>
      <c r="BH281" s="194">
        <f>IF(N281="sníž. přenesená",J281,0)</f>
        <v>0</v>
      </c>
      <c r="BI281" s="194">
        <f>IF(N281="nulová",J281,0)</f>
        <v>0</v>
      </c>
      <c r="BJ281" s="19" t="s">
        <v>82</v>
      </c>
      <c r="BK281" s="194">
        <f>ROUND(I281*H281,2)</f>
        <v>0</v>
      </c>
      <c r="BL281" s="19" t="s">
        <v>96</v>
      </c>
      <c r="BM281" s="193" t="s">
        <v>1667</v>
      </c>
    </row>
    <row r="282" s="2" customFormat="1">
      <c r="A282" s="38"/>
      <c r="B282" s="39"/>
      <c r="C282" s="38"/>
      <c r="D282" s="195" t="s">
        <v>242</v>
      </c>
      <c r="E282" s="38"/>
      <c r="F282" s="196" t="s">
        <v>450</v>
      </c>
      <c r="G282" s="38"/>
      <c r="H282" s="38"/>
      <c r="I282" s="197"/>
      <c r="J282" s="38"/>
      <c r="K282" s="38"/>
      <c r="L282" s="39"/>
      <c r="M282" s="198"/>
      <c r="N282" s="199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242</v>
      </c>
      <c r="AU282" s="19" t="s">
        <v>84</v>
      </c>
    </row>
    <row r="283" s="13" customFormat="1">
      <c r="A283" s="13"/>
      <c r="B283" s="200"/>
      <c r="C283" s="13"/>
      <c r="D283" s="195" t="s">
        <v>248</v>
      </c>
      <c r="E283" s="201" t="s">
        <v>1</v>
      </c>
      <c r="F283" s="202" t="s">
        <v>451</v>
      </c>
      <c r="G283" s="13"/>
      <c r="H283" s="201" t="s">
        <v>1</v>
      </c>
      <c r="I283" s="203"/>
      <c r="J283" s="13"/>
      <c r="K283" s="13"/>
      <c r="L283" s="200"/>
      <c r="M283" s="204"/>
      <c r="N283" s="205"/>
      <c r="O283" s="205"/>
      <c r="P283" s="205"/>
      <c r="Q283" s="205"/>
      <c r="R283" s="205"/>
      <c r="S283" s="205"/>
      <c r="T283" s="206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1" t="s">
        <v>248</v>
      </c>
      <c r="AU283" s="201" t="s">
        <v>84</v>
      </c>
      <c r="AV283" s="13" t="s">
        <v>82</v>
      </c>
      <c r="AW283" s="13" t="s">
        <v>32</v>
      </c>
      <c r="AX283" s="13" t="s">
        <v>75</v>
      </c>
      <c r="AY283" s="201" t="s">
        <v>235</v>
      </c>
    </row>
    <row r="284" s="14" customFormat="1">
      <c r="A284" s="14"/>
      <c r="B284" s="207"/>
      <c r="C284" s="14"/>
      <c r="D284" s="195" t="s">
        <v>248</v>
      </c>
      <c r="E284" s="208" t="s">
        <v>1</v>
      </c>
      <c r="F284" s="209" t="s">
        <v>1647</v>
      </c>
      <c r="G284" s="14"/>
      <c r="H284" s="210">
        <v>895.51800000000003</v>
      </c>
      <c r="I284" s="211"/>
      <c r="J284" s="14"/>
      <c r="K284" s="14"/>
      <c r="L284" s="207"/>
      <c r="M284" s="212"/>
      <c r="N284" s="213"/>
      <c r="O284" s="213"/>
      <c r="P284" s="213"/>
      <c r="Q284" s="213"/>
      <c r="R284" s="213"/>
      <c r="S284" s="213"/>
      <c r="T284" s="2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08" t="s">
        <v>248</v>
      </c>
      <c r="AU284" s="208" t="s">
        <v>84</v>
      </c>
      <c r="AV284" s="14" t="s">
        <v>84</v>
      </c>
      <c r="AW284" s="14" t="s">
        <v>32</v>
      </c>
      <c r="AX284" s="14" t="s">
        <v>75</v>
      </c>
      <c r="AY284" s="208" t="s">
        <v>235</v>
      </c>
    </row>
    <row r="285" s="13" customFormat="1">
      <c r="A285" s="13"/>
      <c r="B285" s="200"/>
      <c r="C285" s="13"/>
      <c r="D285" s="195" t="s">
        <v>248</v>
      </c>
      <c r="E285" s="201" t="s">
        <v>1</v>
      </c>
      <c r="F285" s="202" t="s">
        <v>930</v>
      </c>
      <c r="G285" s="13"/>
      <c r="H285" s="201" t="s">
        <v>1</v>
      </c>
      <c r="I285" s="203"/>
      <c r="J285" s="13"/>
      <c r="K285" s="13"/>
      <c r="L285" s="200"/>
      <c r="M285" s="204"/>
      <c r="N285" s="205"/>
      <c r="O285" s="205"/>
      <c r="P285" s="205"/>
      <c r="Q285" s="205"/>
      <c r="R285" s="205"/>
      <c r="S285" s="205"/>
      <c r="T285" s="206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1" t="s">
        <v>248</v>
      </c>
      <c r="AU285" s="201" t="s">
        <v>84</v>
      </c>
      <c r="AV285" s="13" t="s">
        <v>82</v>
      </c>
      <c r="AW285" s="13" t="s">
        <v>32</v>
      </c>
      <c r="AX285" s="13" t="s">
        <v>75</v>
      </c>
      <c r="AY285" s="201" t="s">
        <v>235</v>
      </c>
    </row>
    <row r="286" s="14" customFormat="1">
      <c r="A286" s="14"/>
      <c r="B286" s="207"/>
      <c r="C286" s="14"/>
      <c r="D286" s="195" t="s">
        <v>248</v>
      </c>
      <c r="E286" s="208" t="s">
        <v>1</v>
      </c>
      <c r="F286" s="209" t="s">
        <v>1648</v>
      </c>
      <c r="G286" s="14"/>
      <c r="H286" s="210">
        <v>23.300000000000001</v>
      </c>
      <c r="I286" s="211"/>
      <c r="J286" s="14"/>
      <c r="K286" s="14"/>
      <c r="L286" s="207"/>
      <c r="M286" s="212"/>
      <c r="N286" s="213"/>
      <c r="O286" s="213"/>
      <c r="P286" s="213"/>
      <c r="Q286" s="213"/>
      <c r="R286" s="213"/>
      <c r="S286" s="213"/>
      <c r="T286" s="2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8" t="s">
        <v>248</v>
      </c>
      <c r="AU286" s="208" t="s">
        <v>84</v>
      </c>
      <c r="AV286" s="14" t="s">
        <v>84</v>
      </c>
      <c r="AW286" s="14" t="s">
        <v>32</v>
      </c>
      <c r="AX286" s="14" t="s">
        <v>75</v>
      </c>
      <c r="AY286" s="208" t="s">
        <v>235</v>
      </c>
    </row>
    <row r="287" s="13" customFormat="1">
      <c r="A287" s="13"/>
      <c r="B287" s="200"/>
      <c r="C287" s="13"/>
      <c r="D287" s="195" t="s">
        <v>248</v>
      </c>
      <c r="E287" s="201" t="s">
        <v>1</v>
      </c>
      <c r="F287" s="202" t="s">
        <v>452</v>
      </c>
      <c r="G287" s="13"/>
      <c r="H287" s="201" t="s">
        <v>1</v>
      </c>
      <c r="I287" s="203"/>
      <c r="J287" s="13"/>
      <c r="K287" s="13"/>
      <c r="L287" s="200"/>
      <c r="M287" s="204"/>
      <c r="N287" s="205"/>
      <c r="O287" s="205"/>
      <c r="P287" s="205"/>
      <c r="Q287" s="205"/>
      <c r="R287" s="205"/>
      <c r="S287" s="205"/>
      <c r="T287" s="206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1" t="s">
        <v>248</v>
      </c>
      <c r="AU287" s="201" t="s">
        <v>84</v>
      </c>
      <c r="AV287" s="13" t="s">
        <v>82</v>
      </c>
      <c r="AW287" s="13" t="s">
        <v>32</v>
      </c>
      <c r="AX287" s="13" t="s">
        <v>75</v>
      </c>
      <c r="AY287" s="201" t="s">
        <v>235</v>
      </c>
    </row>
    <row r="288" s="14" customFormat="1">
      <c r="A288" s="14"/>
      <c r="B288" s="207"/>
      <c r="C288" s="14"/>
      <c r="D288" s="195" t="s">
        <v>248</v>
      </c>
      <c r="E288" s="208" t="s">
        <v>1</v>
      </c>
      <c r="F288" s="209" t="s">
        <v>1668</v>
      </c>
      <c r="G288" s="14"/>
      <c r="H288" s="210">
        <v>-208.47800000000001</v>
      </c>
      <c r="I288" s="211"/>
      <c r="J288" s="14"/>
      <c r="K288" s="14"/>
      <c r="L288" s="207"/>
      <c r="M288" s="212"/>
      <c r="N288" s="213"/>
      <c r="O288" s="213"/>
      <c r="P288" s="213"/>
      <c r="Q288" s="213"/>
      <c r="R288" s="213"/>
      <c r="S288" s="213"/>
      <c r="T288" s="2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08" t="s">
        <v>248</v>
      </c>
      <c r="AU288" s="208" t="s">
        <v>84</v>
      </c>
      <c r="AV288" s="14" t="s">
        <v>84</v>
      </c>
      <c r="AW288" s="14" t="s">
        <v>32</v>
      </c>
      <c r="AX288" s="14" t="s">
        <v>75</v>
      </c>
      <c r="AY288" s="208" t="s">
        <v>235</v>
      </c>
    </row>
    <row r="289" s="13" customFormat="1">
      <c r="A289" s="13"/>
      <c r="B289" s="200"/>
      <c r="C289" s="13"/>
      <c r="D289" s="195" t="s">
        <v>248</v>
      </c>
      <c r="E289" s="201" t="s">
        <v>1</v>
      </c>
      <c r="F289" s="202" t="s">
        <v>454</v>
      </c>
      <c r="G289" s="13"/>
      <c r="H289" s="201" t="s">
        <v>1</v>
      </c>
      <c r="I289" s="203"/>
      <c r="J289" s="13"/>
      <c r="K289" s="13"/>
      <c r="L289" s="200"/>
      <c r="M289" s="204"/>
      <c r="N289" s="205"/>
      <c r="O289" s="205"/>
      <c r="P289" s="205"/>
      <c r="Q289" s="205"/>
      <c r="R289" s="205"/>
      <c r="S289" s="205"/>
      <c r="T289" s="206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01" t="s">
        <v>248</v>
      </c>
      <c r="AU289" s="201" t="s">
        <v>84</v>
      </c>
      <c r="AV289" s="13" t="s">
        <v>82</v>
      </c>
      <c r="AW289" s="13" t="s">
        <v>32</v>
      </c>
      <c r="AX289" s="13" t="s">
        <v>75</v>
      </c>
      <c r="AY289" s="201" t="s">
        <v>235</v>
      </c>
    </row>
    <row r="290" s="14" customFormat="1">
      <c r="A290" s="14"/>
      <c r="B290" s="207"/>
      <c r="C290" s="14"/>
      <c r="D290" s="195" t="s">
        <v>248</v>
      </c>
      <c r="E290" s="208" t="s">
        <v>1</v>
      </c>
      <c r="F290" s="209" t="s">
        <v>1669</v>
      </c>
      <c r="G290" s="14"/>
      <c r="H290" s="210">
        <v>-42.155000000000001</v>
      </c>
      <c r="I290" s="211"/>
      <c r="J290" s="14"/>
      <c r="K290" s="14"/>
      <c r="L290" s="207"/>
      <c r="M290" s="212"/>
      <c r="N290" s="213"/>
      <c r="O290" s="213"/>
      <c r="P290" s="213"/>
      <c r="Q290" s="213"/>
      <c r="R290" s="213"/>
      <c r="S290" s="213"/>
      <c r="T290" s="2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8" t="s">
        <v>248</v>
      </c>
      <c r="AU290" s="208" t="s">
        <v>84</v>
      </c>
      <c r="AV290" s="14" t="s">
        <v>84</v>
      </c>
      <c r="AW290" s="14" t="s">
        <v>32</v>
      </c>
      <c r="AX290" s="14" t="s">
        <v>75</v>
      </c>
      <c r="AY290" s="208" t="s">
        <v>235</v>
      </c>
    </row>
    <row r="291" s="13" customFormat="1">
      <c r="A291" s="13"/>
      <c r="B291" s="200"/>
      <c r="C291" s="13"/>
      <c r="D291" s="195" t="s">
        <v>248</v>
      </c>
      <c r="E291" s="201" t="s">
        <v>1</v>
      </c>
      <c r="F291" s="202" t="s">
        <v>456</v>
      </c>
      <c r="G291" s="13"/>
      <c r="H291" s="201" t="s">
        <v>1</v>
      </c>
      <c r="I291" s="203"/>
      <c r="J291" s="13"/>
      <c r="K291" s="13"/>
      <c r="L291" s="200"/>
      <c r="M291" s="204"/>
      <c r="N291" s="205"/>
      <c r="O291" s="205"/>
      <c r="P291" s="205"/>
      <c r="Q291" s="205"/>
      <c r="R291" s="205"/>
      <c r="S291" s="205"/>
      <c r="T291" s="206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01" t="s">
        <v>248</v>
      </c>
      <c r="AU291" s="201" t="s">
        <v>84</v>
      </c>
      <c r="AV291" s="13" t="s">
        <v>82</v>
      </c>
      <c r="AW291" s="13" t="s">
        <v>32</v>
      </c>
      <c r="AX291" s="13" t="s">
        <v>75</v>
      </c>
      <c r="AY291" s="201" t="s">
        <v>235</v>
      </c>
    </row>
    <row r="292" s="14" customFormat="1">
      <c r="A292" s="14"/>
      <c r="B292" s="207"/>
      <c r="C292" s="14"/>
      <c r="D292" s="195" t="s">
        <v>248</v>
      </c>
      <c r="E292" s="208" t="s">
        <v>1</v>
      </c>
      <c r="F292" s="209" t="s">
        <v>1670</v>
      </c>
      <c r="G292" s="14"/>
      <c r="H292" s="210">
        <v>-2.8130000000000002</v>
      </c>
      <c r="I292" s="211"/>
      <c r="J292" s="14"/>
      <c r="K292" s="14"/>
      <c r="L292" s="207"/>
      <c r="M292" s="212"/>
      <c r="N292" s="213"/>
      <c r="O292" s="213"/>
      <c r="P292" s="213"/>
      <c r="Q292" s="213"/>
      <c r="R292" s="213"/>
      <c r="S292" s="213"/>
      <c r="T292" s="2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8" t="s">
        <v>248</v>
      </c>
      <c r="AU292" s="208" t="s">
        <v>84</v>
      </c>
      <c r="AV292" s="14" t="s">
        <v>84</v>
      </c>
      <c r="AW292" s="14" t="s">
        <v>32</v>
      </c>
      <c r="AX292" s="14" t="s">
        <v>75</v>
      </c>
      <c r="AY292" s="208" t="s">
        <v>235</v>
      </c>
    </row>
    <row r="293" s="14" customFormat="1">
      <c r="A293" s="14"/>
      <c r="B293" s="207"/>
      <c r="C293" s="14"/>
      <c r="D293" s="195" t="s">
        <v>248</v>
      </c>
      <c r="E293" s="208" t="s">
        <v>1</v>
      </c>
      <c r="F293" s="209" t="s">
        <v>1671</v>
      </c>
      <c r="G293" s="14"/>
      <c r="H293" s="210">
        <v>-15.087999999999999</v>
      </c>
      <c r="I293" s="211"/>
      <c r="J293" s="14"/>
      <c r="K293" s="14"/>
      <c r="L293" s="207"/>
      <c r="M293" s="212"/>
      <c r="N293" s="213"/>
      <c r="O293" s="213"/>
      <c r="P293" s="213"/>
      <c r="Q293" s="213"/>
      <c r="R293" s="213"/>
      <c r="S293" s="213"/>
      <c r="T293" s="2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08" t="s">
        <v>248</v>
      </c>
      <c r="AU293" s="208" t="s">
        <v>84</v>
      </c>
      <c r="AV293" s="14" t="s">
        <v>84</v>
      </c>
      <c r="AW293" s="14" t="s">
        <v>32</v>
      </c>
      <c r="AX293" s="14" t="s">
        <v>75</v>
      </c>
      <c r="AY293" s="208" t="s">
        <v>235</v>
      </c>
    </row>
    <row r="294" s="14" customFormat="1">
      <c r="A294" s="14"/>
      <c r="B294" s="207"/>
      <c r="C294" s="14"/>
      <c r="D294" s="195" t="s">
        <v>248</v>
      </c>
      <c r="E294" s="208" t="s">
        <v>1</v>
      </c>
      <c r="F294" s="209" t="s">
        <v>1672</v>
      </c>
      <c r="G294" s="14"/>
      <c r="H294" s="210">
        <v>-3.5329999999999999</v>
      </c>
      <c r="I294" s="211"/>
      <c r="J294" s="14"/>
      <c r="K294" s="14"/>
      <c r="L294" s="207"/>
      <c r="M294" s="212"/>
      <c r="N294" s="213"/>
      <c r="O294" s="213"/>
      <c r="P294" s="213"/>
      <c r="Q294" s="213"/>
      <c r="R294" s="213"/>
      <c r="S294" s="213"/>
      <c r="T294" s="2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08" t="s">
        <v>248</v>
      </c>
      <c r="AU294" s="208" t="s">
        <v>84</v>
      </c>
      <c r="AV294" s="14" t="s">
        <v>84</v>
      </c>
      <c r="AW294" s="14" t="s">
        <v>32</v>
      </c>
      <c r="AX294" s="14" t="s">
        <v>75</v>
      </c>
      <c r="AY294" s="208" t="s">
        <v>235</v>
      </c>
    </row>
    <row r="295" s="13" customFormat="1">
      <c r="A295" s="13"/>
      <c r="B295" s="200"/>
      <c r="C295" s="13"/>
      <c r="D295" s="195" t="s">
        <v>248</v>
      </c>
      <c r="E295" s="201" t="s">
        <v>1</v>
      </c>
      <c r="F295" s="202" t="s">
        <v>460</v>
      </c>
      <c r="G295" s="13"/>
      <c r="H295" s="201" t="s">
        <v>1</v>
      </c>
      <c r="I295" s="203"/>
      <c r="J295" s="13"/>
      <c r="K295" s="13"/>
      <c r="L295" s="200"/>
      <c r="M295" s="204"/>
      <c r="N295" s="205"/>
      <c r="O295" s="205"/>
      <c r="P295" s="205"/>
      <c r="Q295" s="205"/>
      <c r="R295" s="205"/>
      <c r="S295" s="205"/>
      <c r="T295" s="206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1" t="s">
        <v>248</v>
      </c>
      <c r="AU295" s="201" t="s">
        <v>84</v>
      </c>
      <c r="AV295" s="13" t="s">
        <v>82</v>
      </c>
      <c r="AW295" s="13" t="s">
        <v>32</v>
      </c>
      <c r="AX295" s="13" t="s">
        <v>75</v>
      </c>
      <c r="AY295" s="201" t="s">
        <v>235</v>
      </c>
    </row>
    <row r="296" s="14" customFormat="1">
      <c r="A296" s="14"/>
      <c r="B296" s="207"/>
      <c r="C296" s="14"/>
      <c r="D296" s="195" t="s">
        <v>248</v>
      </c>
      <c r="E296" s="208" t="s">
        <v>1</v>
      </c>
      <c r="F296" s="209" t="s">
        <v>1673</v>
      </c>
      <c r="G296" s="14"/>
      <c r="H296" s="210">
        <v>89.424000000000007</v>
      </c>
      <c r="I296" s="211"/>
      <c r="J296" s="14"/>
      <c r="K296" s="14"/>
      <c r="L296" s="207"/>
      <c r="M296" s="212"/>
      <c r="N296" s="213"/>
      <c r="O296" s="213"/>
      <c r="P296" s="213"/>
      <c r="Q296" s="213"/>
      <c r="R296" s="213"/>
      <c r="S296" s="213"/>
      <c r="T296" s="2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08" t="s">
        <v>248</v>
      </c>
      <c r="AU296" s="208" t="s">
        <v>84</v>
      </c>
      <c r="AV296" s="14" t="s">
        <v>84</v>
      </c>
      <c r="AW296" s="14" t="s">
        <v>32</v>
      </c>
      <c r="AX296" s="14" t="s">
        <v>75</v>
      </c>
      <c r="AY296" s="208" t="s">
        <v>235</v>
      </c>
    </row>
    <row r="297" s="15" customFormat="1">
      <c r="A297" s="15"/>
      <c r="B297" s="215"/>
      <c r="C297" s="15"/>
      <c r="D297" s="195" t="s">
        <v>248</v>
      </c>
      <c r="E297" s="216" t="s">
        <v>1</v>
      </c>
      <c r="F297" s="217" t="s">
        <v>253</v>
      </c>
      <c r="G297" s="15"/>
      <c r="H297" s="218">
        <v>736.17499999999995</v>
      </c>
      <c r="I297" s="219"/>
      <c r="J297" s="15"/>
      <c r="K297" s="15"/>
      <c r="L297" s="215"/>
      <c r="M297" s="220"/>
      <c r="N297" s="221"/>
      <c r="O297" s="221"/>
      <c r="P297" s="221"/>
      <c r="Q297" s="221"/>
      <c r="R297" s="221"/>
      <c r="S297" s="221"/>
      <c r="T297" s="222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16" t="s">
        <v>248</v>
      </c>
      <c r="AU297" s="216" t="s">
        <v>84</v>
      </c>
      <c r="AV297" s="15" t="s">
        <v>96</v>
      </c>
      <c r="AW297" s="15" t="s">
        <v>32</v>
      </c>
      <c r="AX297" s="15" t="s">
        <v>82</v>
      </c>
      <c r="AY297" s="216" t="s">
        <v>235</v>
      </c>
    </row>
    <row r="298" s="2" customFormat="1" ht="21.75" customHeight="1">
      <c r="A298" s="38"/>
      <c r="B298" s="181"/>
      <c r="C298" s="232" t="s">
        <v>464</v>
      </c>
      <c r="D298" s="232" t="s">
        <v>465</v>
      </c>
      <c r="E298" s="233" t="s">
        <v>466</v>
      </c>
      <c r="F298" s="234" t="s">
        <v>467</v>
      </c>
      <c r="G298" s="235" t="s">
        <v>438</v>
      </c>
      <c r="H298" s="236">
        <v>911.79600000000005</v>
      </c>
      <c r="I298" s="237"/>
      <c r="J298" s="238">
        <f>ROUND(I298*H298,2)</f>
        <v>0</v>
      </c>
      <c r="K298" s="234" t="s">
        <v>246</v>
      </c>
      <c r="L298" s="239"/>
      <c r="M298" s="240" t="s">
        <v>1</v>
      </c>
      <c r="N298" s="241" t="s">
        <v>40</v>
      </c>
      <c r="O298" s="77"/>
      <c r="P298" s="191">
        <f>O298*H298</f>
        <v>0</v>
      </c>
      <c r="Q298" s="191">
        <v>1</v>
      </c>
      <c r="R298" s="191">
        <f>Q298*H298</f>
        <v>911.79600000000005</v>
      </c>
      <c r="S298" s="191">
        <v>0</v>
      </c>
      <c r="T298" s="19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3" t="s">
        <v>291</v>
      </c>
      <c r="AT298" s="193" t="s">
        <v>465</v>
      </c>
      <c r="AU298" s="193" t="s">
        <v>84</v>
      </c>
      <c r="AY298" s="19" t="s">
        <v>235</v>
      </c>
      <c r="BE298" s="194">
        <f>IF(N298="základní",J298,0)</f>
        <v>0</v>
      </c>
      <c r="BF298" s="194">
        <f>IF(N298="snížená",J298,0)</f>
        <v>0</v>
      </c>
      <c r="BG298" s="194">
        <f>IF(N298="zákl. přenesená",J298,0)</f>
        <v>0</v>
      </c>
      <c r="BH298" s="194">
        <f>IF(N298="sníž. přenesená",J298,0)</f>
        <v>0</v>
      </c>
      <c r="BI298" s="194">
        <f>IF(N298="nulová",J298,0)</f>
        <v>0</v>
      </c>
      <c r="BJ298" s="19" t="s">
        <v>82</v>
      </c>
      <c r="BK298" s="194">
        <f>ROUND(I298*H298,2)</f>
        <v>0</v>
      </c>
      <c r="BL298" s="19" t="s">
        <v>96</v>
      </c>
      <c r="BM298" s="193" t="s">
        <v>1674</v>
      </c>
    </row>
    <row r="299" s="2" customFormat="1">
      <c r="A299" s="38"/>
      <c r="B299" s="39"/>
      <c r="C299" s="38"/>
      <c r="D299" s="195" t="s">
        <v>242</v>
      </c>
      <c r="E299" s="38"/>
      <c r="F299" s="196" t="s">
        <v>467</v>
      </c>
      <c r="G299" s="38"/>
      <c r="H299" s="38"/>
      <c r="I299" s="197"/>
      <c r="J299" s="38"/>
      <c r="K299" s="38"/>
      <c r="L299" s="39"/>
      <c r="M299" s="198"/>
      <c r="N299" s="199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242</v>
      </c>
      <c r="AU299" s="19" t="s">
        <v>84</v>
      </c>
    </row>
    <row r="300" s="2" customFormat="1">
      <c r="A300" s="38"/>
      <c r="B300" s="39"/>
      <c r="C300" s="38"/>
      <c r="D300" s="195" t="s">
        <v>262</v>
      </c>
      <c r="E300" s="38"/>
      <c r="F300" s="223" t="s">
        <v>469</v>
      </c>
      <c r="G300" s="38"/>
      <c r="H300" s="38"/>
      <c r="I300" s="197"/>
      <c r="J300" s="38"/>
      <c r="K300" s="38"/>
      <c r="L300" s="39"/>
      <c r="M300" s="198"/>
      <c r="N300" s="199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262</v>
      </c>
      <c r="AU300" s="19" t="s">
        <v>84</v>
      </c>
    </row>
    <row r="301" s="13" customFormat="1">
      <c r="A301" s="13"/>
      <c r="B301" s="200"/>
      <c r="C301" s="13"/>
      <c r="D301" s="195" t="s">
        <v>248</v>
      </c>
      <c r="E301" s="201" t="s">
        <v>1</v>
      </c>
      <c r="F301" s="202" t="s">
        <v>470</v>
      </c>
      <c r="G301" s="13"/>
      <c r="H301" s="201" t="s">
        <v>1</v>
      </c>
      <c r="I301" s="203"/>
      <c r="J301" s="13"/>
      <c r="K301" s="13"/>
      <c r="L301" s="200"/>
      <c r="M301" s="204"/>
      <c r="N301" s="205"/>
      <c r="O301" s="205"/>
      <c r="P301" s="205"/>
      <c r="Q301" s="205"/>
      <c r="R301" s="205"/>
      <c r="S301" s="205"/>
      <c r="T301" s="206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1" t="s">
        <v>248</v>
      </c>
      <c r="AU301" s="201" t="s">
        <v>84</v>
      </c>
      <c r="AV301" s="13" t="s">
        <v>82</v>
      </c>
      <c r="AW301" s="13" t="s">
        <v>32</v>
      </c>
      <c r="AX301" s="13" t="s">
        <v>75</v>
      </c>
      <c r="AY301" s="201" t="s">
        <v>235</v>
      </c>
    </row>
    <row r="302" s="14" customFormat="1">
      <c r="A302" s="14"/>
      <c r="B302" s="207"/>
      <c r="C302" s="14"/>
      <c r="D302" s="195" t="s">
        <v>248</v>
      </c>
      <c r="E302" s="208" t="s">
        <v>1</v>
      </c>
      <c r="F302" s="209" t="s">
        <v>1675</v>
      </c>
      <c r="G302" s="14"/>
      <c r="H302" s="210">
        <v>736.17499999999995</v>
      </c>
      <c r="I302" s="211"/>
      <c r="J302" s="14"/>
      <c r="K302" s="14"/>
      <c r="L302" s="207"/>
      <c r="M302" s="212"/>
      <c r="N302" s="213"/>
      <c r="O302" s="213"/>
      <c r="P302" s="213"/>
      <c r="Q302" s="213"/>
      <c r="R302" s="213"/>
      <c r="S302" s="213"/>
      <c r="T302" s="2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8" t="s">
        <v>248</v>
      </c>
      <c r="AU302" s="208" t="s">
        <v>84</v>
      </c>
      <c r="AV302" s="14" t="s">
        <v>84</v>
      </c>
      <c r="AW302" s="14" t="s">
        <v>32</v>
      </c>
      <c r="AX302" s="14" t="s">
        <v>75</v>
      </c>
      <c r="AY302" s="208" t="s">
        <v>235</v>
      </c>
    </row>
    <row r="303" s="16" customFormat="1">
      <c r="A303" s="16"/>
      <c r="B303" s="224"/>
      <c r="C303" s="16"/>
      <c r="D303" s="195" t="s">
        <v>248</v>
      </c>
      <c r="E303" s="225" t="s">
        <v>1</v>
      </c>
      <c r="F303" s="226" t="s">
        <v>373</v>
      </c>
      <c r="G303" s="16"/>
      <c r="H303" s="227">
        <v>736.17499999999995</v>
      </c>
      <c r="I303" s="228"/>
      <c r="J303" s="16"/>
      <c r="K303" s="16"/>
      <c r="L303" s="224"/>
      <c r="M303" s="229"/>
      <c r="N303" s="230"/>
      <c r="O303" s="230"/>
      <c r="P303" s="230"/>
      <c r="Q303" s="230"/>
      <c r="R303" s="230"/>
      <c r="S303" s="230"/>
      <c r="T303" s="231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T303" s="225" t="s">
        <v>248</v>
      </c>
      <c r="AU303" s="225" t="s">
        <v>84</v>
      </c>
      <c r="AV303" s="16" t="s">
        <v>91</v>
      </c>
      <c r="AW303" s="16" t="s">
        <v>32</v>
      </c>
      <c r="AX303" s="16" t="s">
        <v>75</v>
      </c>
      <c r="AY303" s="225" t="s">
        <v>235</v>
      </c>
    </row>
    <row r="304" s="13" customFormat="1">
      <c r="A304" s="13"/>
      <c r="B304" s="200"/>
      <c r="C304" s="13"/>
      <c r="D304" s="195" t="s">
        <v>248</v>
      </c>
      <c r="E304" s="201" t="s">
        <v>1</v>
      </c>
      <c r="F304" s="202" t="s">
        <v>425</v>
      </c>
      <c r="G304" s="13"/>
      <c r="H304" s="201" t="s">
        <v>1</v>
      </c>
      <c r="I304" s="203"/>
      <c r="J304" s="13"/>
      <c r="K304" s="13"/>
      <c r="L304" s="200"/>
      <c r="M304" s="204"/>
      <c r="N304" s="205"/>
      <c r="O304" s="205"/>
      <c r="P304" s="205"/>
      <c r="Q304" s="205"/>
      <c r="R304" s="205"/>
      <c r="S304" s="205"/>
      <c r="T304" s="206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01" t="s">
        <v>248</v>
      </c>
      <c r="AU304" s="201" t="s">
        <v>84</v>
      </c>
      <c r="AV304" s="13" t="s">
        <v>82</v>
      </c>
      <c r="AW304" s="13" t="s">
        <v>32</v>
      </c>
      <c r="AX304" s="13" t="s">
        <v>75</v>
      </c>
      <c r="AY304" s="201" t="s">
        <v>235</v>
      </c>
    </row>
    <row r="305" s="14" customFormat="1">
      <c r="A305" s="14"/>
      <c r="B305" s="207"/>
      <c r="C305" s="14"/>
      <c r="D305" s="195" t="s">
        <v>248</v>
      </c>
      <c r="E305" s="208" t="s">
        <v>1</v>
      </c>
      <c r="F305" s="209" t="s">
        <v>1655</v>
      </c>
      <c r="G305" s="14"/>
      <c r="H305" s="210">
        <v>290.69299999999998</v>
      </c>
      <c r="I305" s="211"/>
      <c r="J305" s="14"/>
      <c r="K305" s="14"/>
      <c r="L305" s="207"/>
      <c r="M305" s="212"/>
      <c r="N305" s="213"/>
      <c r="O305" s="213"/>
      <c r="P305" s="213"/>
      <c r="Q305" s="213"/>
      <c r="R305" s="213"/>
      <c r="S305" s="213"/>
      <c r="T305" s="2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8" t="s">
        <v>248</v>
      </c>
      <c r="AU305" s="208" t="s">
        <v>84</v>
      </c>
      <c r="AV305" s="14" t="s">
        <v>84</v>
      </c>
      <c r="AW305" s="14" t="s">
        <v>32</v>
      </c>
      <c r="AX305" s="14" t="s">
        <v>75</v>
      </c>
      <c r="AY305" s="208" t="s">
        <v>235</v>
      </c>
    </row>
    <row r="306" s="14" customFormat="1">
      <c r="A306" s="14"/>
      <c r="B306" s="207"/>
      <c r="C306" s="14"/>
      <c r="D306" s="195" t="s">
        <v>248</v>
      </c>
      <c r="E306" s="208" t="s">
        <v>1</v>
      </c>
      <c r="F306" s="209" t="s">
        <v>1656</v>
      </c>
      <c r="G306" s="14"/>
      <c r="H306" s="210">
        <v>-9.0530000000000008</v>
      </c>
      <c r="I306" s="211"/>
      <c r="J306" s="14"/>
      <c r="K306" s="14"/>
      <c r="L306" s="207"/>
      <c r="M306" s="212"/>
      <c r="N306" s="213"/>
      <c r="O306" s="213"/>
      <c r="P306" s="213"/>
      <c r="Q306" s="213"/>
      <c r="R306" s="213"/>
      <c r="S306" s="213"/>
      <c r="T306" s="2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08" t="s">
        <v>248</v>
      </c>
      <c r="AU306" s="208" t="s">
        <v>84</v>
      </c>
      <c r="AV306" s="14" t="s">
        <v>84</v>
      </c>
      <c r="AW306" s="14" t="s">
        <v>32</v>
      </c>
      <c r="AX306" s="14" t="s">
        <v>75</v>
      </c>
      <c r="AY306" s="208" t="s">
        <v>235</v>
      </c>
    </row>
    <row r="307" s="14" customFormat="1">
      <c r="A307" s="14"/>
      <c r="B307" s="207"/>
      <c r="C307" s="14"/>
      <c r="D307" s="195" t="s">
        <v>248</v>
      </c>
      <c r="E307" s="208" t="s">
        <v>1</v>
      </c>
      <c r="F307" s="209" t="s">
        <v>1657</v>
      </c>
      <c r="G307" s="14"/>
      <c r="H307" s="210">
        <v>-1.413</v>
      </c>
      <c r="I307" s="211"/>
      <c r="J307" s="14"/>
      <c r="K307" s="14"/>
      <c r="L307" s="207"/>
      <c r="M307" s="212"/>
      <c r="N307" s="213"/>
      <c r="O307" s="213"/>
      <c r="P307" s="213"/>
      <c r="Q307" s="213"/>
      <c r="R307" s="213"/>
      <c r="S307" s="213"/>
      <c r="T307" s="2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08" t="s">
        <v>248</v>
      </c>
      <c r="AU307" s="208" t="s">
        <v>84</v>
      </c>
      <c r="AV307" s="14" t="s">
        <v>84</v>
      </c>
      <c r="AW307" s="14" t="s">
        <v>32</v>
      </c>
      <c r="AX307" s="14" t="s">
        <v>75</v>
      </c>
      <c r="AY307" s="208" t="s">
        <v>235</v>
      </c>
    </row>
    <row r="308" s="16" customFormat="1">
      <c r="A308" s="16"/>
      <c r="B308" s="224"/>
      <c r="C308" s="16"/>
      <c r="D308" s="195" t="s">
        <v>248</v>
      </c>
      <c r="E308" s="225" t="s">
        <v>1</v>
      </c>
      <c r="F308" s="226" t="s">
        <v>373</v>
      </c>
      <c r="G308" s="16"/>
      <c r="H308" s="227">
        <v>280.22699999999998</v>
      </c>
      <c r="I308" s="228"/>
      <c r="J308" s="16"/>
      <c r="K308" s="16"/>
      <c r="L308" s="224"/>
      <c r="M308" s="229"/>
      <c r="N308" s="230"/>
      <c r="O308" s="230"/>
      <c r="P308" s="230"/>
      <c r="Q308" s="230"/>
      <c r="R308" s="230"/>
      <c r="S308" s="230"/>
      <c r="T308" s="231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T308" s="225" t="s">
        <v>248</v>
      </c>
      <c r="AU308" s="225" t="s">
        <v>84</v>
      </c>
      <c r="AV308" s="16" t="s">
        <v>91</v>
      </c>
      <c r="AW308" s="16" t="s">
        <v>32</v>
      </c>
      <c r="AX308" s="16" t="s">
        <v>75</v>
      </c>
      <c r="AY308" s="225" t="s">
        <v>235</v>
      </c>
    </row>
    <row r="309" s="14" customFormat="1">
      <c r="A309" s="14"/>
      <c r="B309" s="207"/>
      <c r="C309" s="14"/>
      <c r="D309" s="195" t="s">
        <v>248</v>
      </c>
      <c r="E309" s="208" t="s">
        <v>1</v>
      </c>
      <c r="F309" s="209" t="s">
        <v>1676</v>
      </c>
      <c r="G309" s="14"/>
      <c r="H309" s="210">
        <v>455.89800000000002</v>
      </c>
      <c r="I309" s="211"/>
      <c r="J309" s="14"/>
      <c r="K309" s="14"/>
      <c r="L309" s="207"/>
      <c r="M309" s="212"/>
      <c r="N309" s="213"/>
      <c r="O309" s="213"/>
      <c r="P309" s="213"/>
      <c r="Q309" s="213"/>
      <c r="R309" s="213"/>
      <c r="S309" s="213"/>
      <c r="T309" s="2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08" t="s">
        <v>248</v>
      </c>
      <c r="AU309" s="208" t="s">
        <v>84</v>
      </c>
      <c r="AV309" s="14" t="s">
        <v>84</v>
      </c>
      <c r="AW309" s="14" t="s">
        <v>32</v>
      </c>
      <c r="AX309" s="14" t="s">
        <v>82</v>
      </c>
      <c r="AY309" s="208" t="s">
        <v>235</v>
      </c>
    </row>
    <row r="310" s="14" customFormat="1">
      <c r="A310" s="14"/>
      <c r="B310" s="207"/>
      <c r="C310" s="14"/>
      <c r="D310" s="195" t="s">
        <v>248</v>
      </c>
      <c r="E310" s="14"/>
      <c r="F310" s="209" t="s">
        <v>1677</v>
      </c>
      <c r="G310" s="14"/>
      <c r="H310" s="210">
        <v>911.79600000000005</v>
      </c>
      <c r="I310" s="211"/>
      <c r="J310" s="14"/>
      <c r="K310" s="14"/>
      <c r="L310" s="207"/>
      <c r="M310" s="212"/>
      <c r="N310" s="213"/>
      <c r="O310" s="213"/>
      <c r="P310" s="213"/>
      <c r="Q310" s="213"/>
      <c r="R310" s="213"/>
      <c r="S310" s="213"/>
      <c r="T310" s="2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08" t="s">
        <v>248</v>
      </c>
      <c r="AU310" s="208" t="s">
        <v>84</v>
      </c>
      <c r="AV310" s="14" t="s">
        <v>84</v>
      </c>
      <c r="AW310" s="14" t="s">
        <v>3</v>
      </c>
      <c r="AX310" s="14" t="s">
        <v>82</v>
      </c>
      <c r="AY310" s="208" t="s">
        <v>235</v>
      </c>
    </row>
    <row r="311" s="2" customFormat="1" ht="24.15" customHeight="1">
      <c r="A311" s="38"/>
      <c r="B311" s="181"/>
      <c r="C311" s="182" t="s">
        <v>474</v>
      </c>
      <c r="D311" s="182" t="s">
        <v>237</v>
      </c>
      <c r="E311" s="183" t="s">
        <v>475</v>
      </c>
      <c r="F311" s="184" t="s">
        <v>476</v>
      </c>
      <c r="G311" s="185" t="s">
        <v>358</v>
      </c>
      <c r="H311" s="186">
        <v>208.47800000000001</v>
      </c>
      <c r="I311" s="187"/>
      <c r="J311" s="188">
        <f>ROUND(I311*H311,2)</f>
        <v>0</v>
      </c>
      <c r="K311" s="184" t="s">
        <v>246</v>
      </c>
      <c r="L311" s="39"/>
      <c r="M311" s="189" t="s">
        <v>1</v>
      </c>
      <c r="N311" s="190" t="s">
        <v>40</v>
      </c>
      <c r="O311" s="77"/>
      <c r="P311" s="191">
        <f>O311*H311</f>
        <v>0</v>
      </c>
      <c r="Q311" s="191">
        <v>0</v>
      </c>
      <c r="R311" s="191">
        <f>Q311*H311</f>
        <v>0</v>
      </c>
      <c r="S311" s="191">
        <v>0</v>
      </c>
      <c r="T311" s="192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3" t="s">
        <v>96</v>
      </c>
      <c r="AT311" s="193" t="s">
        <v>237</v>
      </c>
      <c r="AU311" s="193" t="s">
        <v>84</v>
      </c>
      <c r="AY311" s="19" t="s">
        <v>235</v>
      </c>
      <c r="BE311" s="194">
        <f>IF(N311="základní",J311,0)</f>
        <v>0</v>
      </c>
      <c r="BF311" s="194">
        <f>IF(N311="snížená",J311,0)</f>
        <v>0</v>
      </c>
      <c r="BG311" s="194">
        <f>IF(N311="zákl. přenesená",J311,0)</f>
        <v>0</v>
      </c>
      <c r="BH311" s="194">
        <f>IF(N311="sníž. přenesená",J311,0)</f>
        <v>0</v>
      </c>
      <c r="BI311" s="194">
        <f>IF(N311="nulová",J311,0)</f>
        <v>0</v>
      </c>
      <c r="BJ311" s="19" t="s">
        <v>82</v>
      </c>
      <c r="BK311" s="194">
        <f>ROUND(I311*H311,2)</f>
        <v>0</v>
      </c>
      <c r="BL311" s="19" t="s">
        <v>96</v>
      </c>
      <c r="BM311" s="193" t="s">
        <v>477</v>
      </c>
    </row>
    <row r="312" s="2" customFormat="1">
      <c r="A312" s="38"/>
      <c r="B312" s="39"/>
      <c r="C312" s="38"/>
      <c r="D312" s="195" t="s">
        <v>242</v>
      </c>
      <c r="E312" s="38"/>
      <c r="F312" s="196" t="s">
        <v>478</v>
      </c>
      <c r="G312" s="38"/>
      <c r="H312" s="38"/>
      <c r="I312" s="197"/>
      <c r="J312" s="38"/>
      <c r="K312" s="38"/>
      <c r="L312" s="39"/>
      <c r="M312" s="198"/>
      <c r="N312" s="199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242</v>
      </c>
      <c r="AU312" s="19" t="s">
        <v>84</v>
      </c>
    </row>
    <row r="313" s="2" customFormat="1">
      <c r="A313" s="38"/>
      <c r="B313" s="39"/>
      <c r="C313" s="38"/>
      <c r="D313" s="195" t="s">
        <v>262</v>
      </c>
      <c r="E313" s="38"/>
      <c r="F313" s="223" t="s">
        <v>296</v>
      </c>
      <c r="G313" s="38"/>
      <c r="H313" s="38"/>
      <c r="I313" s="197"/>
      <c r="J313" s="38"/>
      <c r="K313" s="38"/>
      <c r="L313" s="39"/>
      <c r="M313" s="198"/>
      <c r="N313" s="199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262</v>
      </c>
      <c r="AU313" s="19" t="s">
        <v>84</v>
      </c>
    </row>
    <row r="314" s="14" customFormat="1">
      <c r="A314" s="14"/>
      <c r="B314" s="207"/>
      <c r="C314" s="14"/>
      <c r="D314" s="195" t="s">
        <v>248</v>
      </c>
      <c r="E314" s="208" t="s">
        <v>1</v>
      </c>
      <c r="F314" s="209" t="s">
        <v>1678</v>
      </c>
      <c r="G314" s="14"/>
      <c r="H314" s="210">
        <v>208.47800000000001</v>
      </c>
      <c r="I314" s="211"/>
      <c r="J314" s="14"/>
      <c r="K314" s="14"/>
      <c r="L314" s="207"/>
      <c r="M314" s="212"/>
      <c r="N314" s="213"/>
      <c r="O314" s="213"/>
      <c r="P314" s="213"/>
      <c r="Q314" s="213"/>
      <c r="R314" s="213"/>
      <c r="S314" s="213"/>
      <c r="T314" s="2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8" t="s">
        <v>248</v>
      </c>
      <c r="AU314" s="208" t="s">
        <v>84</v>
      </c>
      <c r="AV314" s="14" t="s">
        <v>84</v>
      </c>
      <c r="AW314" s="14" t="s">
        <v>32</v>
      </c>
      <c r="AX314" s="14" t="s">
        <v>82</v>
      </c>
      <c r="AY314" s="208" t="s">
        <v>235</v>
      </c>
    </row>
    <row r="315" s="2" customFormat="1" ht="16.5" customHeight="1">
      <c r="A315" s="38"/>
      <c r="B315" s="181"/>
      <c r="C315" s="232" t="s">
        <v>481</v>
      </c>
      <c r="D315" s="232" t="s">
        <v>465</v>
      </c>
      <c r="E315" s="233" t="s">
        <v>482</v>
      </c>
      <c r="F315" s="234" t="s">
        <v>483</v>
      </c>
      <c r="G315" s="235" t="s">
        <v>438</v>
      </c>
      <c r="H315" s="236">
        <v>416.95600000000002</v>
      </c>
      <c r="I315" s="237"/>
      <c r="J315" s="238">
        <f>ROUND(I315*H315,2)</f>
        <v>0</v>
      </c>
      <c r="K315" s="234" t="s">
        <v>246</v>
      </c>
      <c r="L315" s="239"/>
      <c r="M315" s="240" t="s">
        <v>1</v>
      </c>
      <c r="N315" s="241" t="s">
        <v>40</v>
      </c>
      <c r="O315" s="77"/>
      <c r="P315" s="191">
        <f>O315*H315</f>
        <v>0</v>
      </c>
      <c r="Q315" s="191">
        <v>1</v>
      </c>
      <c r="R315" s="191">
        <f>Q315*H315</f>
        <v>416.95600000000002</v>
      </c>
      <c r="S315" s="191">
        <v>0</v>
      </c>
      <c r="T315" s="192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93" t="s">
        <v>291</v>
      </c>
      <c r="AT315" s="193" t="s">
        <v>465</v>
      </c>
      <c r="AU315" s="193" t="s">
        <v>84</v>
      </c>
      <c r="AY315" s="19" t="s">
        <v>235</v>
      </c>
      <c r="BE315" s="194">
        <f>IF(N315="základní",J315,0)</f>
        <v>0</v>
      </c>
      <c r="BF315" s="194">
        <f>IF(N315="snížená",J315,0)</f>
        <v>0</v>
      </c>
      <c r="BG315" s="194">
        <f>IF(N315="zákl. přenesená",J315,0)</f>
        <v>0</v>
      </c>
      <c r="BH315" s="194">
        <f>IF(N315="sníž. přenesená",J315,0)</f>
        <v>0</v>
      </c>
      <c r="BI315" s="194">
        <f>IF(N315="nulová",J315,0)</f>
        <v>0</v>
      </c>
      <c r="BJ315" s="19" t="s">
        <v>82</v>
      </c>
      <c r="BK315" s="194">
        <f>ROUND(I315*H315,2)</f>
        <v>0</v>
      </c>
      <c r="BL315" s="19" t="s">
        <v>96</v>
      </c>
      <c r="BM315" s="193" t="s">
        <v>484</v>
      </c>
    </row>
    <row r="316" s="2" customFormat="1">
      <c r="A316" s="38"/>
      <c r="B316" s="39"/>
      <c r="C316" s="38"/>
      <c r="D316" s="195" t="s">
        <v>242</v>
      </c>
      <c r="E316" s="38"/>
      <c r="F316" s="196" t="s">
        <v>483</v>
      </c>
      <c r="G316" s="38"/>
      <c r="H316" s="38"/>
      <c r="I316" s="197"/>
      <c r="J316" s="38"/>
      <c r="K316" s="38"/>
      <c r="L316" s="39"/>
      <c r="M316" s="198"/>
      <c r="N316" s="199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242</v>
      </c>
      <c r="AU316" s="19" t="s">
        <v>84</v>
      </c>
    </row>
    <row r="317" s="14" customFormat="1">
      <c r="A317" s="14"/>
      <c r="B317" s="207"/>
      <c r="C317" s="14"/>
      <c r="D317" s="195" t="s">
        <v>248</v>
      </c>
      <c r="E317" s="14"/>
      <c r="F317" s="209" t="s">
        <v>1679</v>
      </c>
      <c r="G317" s="14"/>
      <c r="H317" s="210">
        <v>416.95600000000002</v>
      </c>
      <c r="I317" s="211"/>
      <c r="J317" s="14"/>
      <c r="K317" s="14"/>
      <c r="L317" s="207"/>
      <c r="M317" s="212"/>
      <c r="N317" s="213"/>
      <c r="O317" s="213"/>
      <c r="P317" s="213"/>
      <c r="Q317" s="213"/>
      <c r="R317" s="213"/>
      <c r="S317" s="213"/>
      <c r="T317" s="2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08" t="s">
        <v>248</v>
      </c>
      <c r="AU317" s="208" t="s">
        <v>84</v>
      </c>
      <c r="AV317" s="14" t="s">
        <v>84</v>
      </c>
      <c r="AW317" s="14" t="s">
        <v>3</v>
      </c>
      <c r="AX317" s="14" t="s">
        <v>82</v>
      </c>
      <c r="AY317" s="208" t="s">
        <v>235</v>
      </c>
    </row>
    <row r="318" s="2" customFormat="1" ht="24.15" customHeight="1">
      <c r="A318" s="38"/>
      <c r="B318" s="181"/>
      <c r="C318" s="182" t="s">
        <v>486</v>
      </c>
      <c r="D318" s="182" t="s">
        <v>237</v>
      </c>
      <c r="E318" s="183" t="s">
        <v>487</v>
      </c>
      <c r="F318" s="184" t="s">
        <v>488</v>
      </c>
      <c r="G318" s="185" t="s">
        <v>240</v>
      </c>
      <c r="H318" s="186">
        <v>495.60000000000002</v>
      </c>
      <c r="I318" s="187"/>
      <c r="J318" s="188">
        <f>ROUND(I318*H318,2)</f>
        <v>0</v>
      </c>
      <c r="K318" s="184" t="s">
        <v>1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96</v>
      </c>
      <c r="AT318" s="193" t="s">
        <v>237</v>
      </c>
      <c r="AU318" s="193" t="s">
        <v>84</v>
      </c>
      <c r="AY318" s="19" t="s">
        <v>235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96</v>
      </c>
      <c r="BM318" s="193" t="s">
        <v>1680</v>
      </c>
    </row>
    <row r="319" s="2" customFormat="1">
      <c r="A319" s="38"/>
      <c r="B319" s="39"/>
      <c r="C319" s="38"/>
      <c r="D319" s="195" t="s">
        <v>242</v>
      </c>
      <c r="E319" s="38"/>
      <c r="F319" s="196" t="s">
        <v>488</v>
      </c>
      <c r="G319" s="38"/>
      <c r="H319" s="38"/>
      <c r="I319" s="197"/>
      <c r="J319" s="38"/>
      <c r="K319" s="38"/>
      <c r="L319" s="39"/>
      <c r="M319" s="198"/>
      <c r="N319" s="199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242</v>
      </c>
      <c r="AU319" s="19" t="s">
        <v>84</v>
      </c>
    </row>
    <row r="320" s="2" customFormat="1" ht="24.15" customHeight="1">
      <c r="A320" s="38"/>
      <c r="B320" s="181"/>
      <c r="C320" s="182" t="s">
        <v>490</v>
      </c>
      <c r="D320" s="182" t="s">
        <v>237</v>
      </c>
      <c r="E320" s="183" t="s">
        <v>491</v>
      </c>
      <c r="F320" s="184" t="s">
        <v>492</v>
      </c>
      <c r="G320" s="185" t="s">
        <v>240</v>
      </c>
      <c r="H320" s="186">
        <v>495.60000000000002</v>
      </c>
      <c r="I320" s="187"/>
      <c r="J320" s="188">
        <f>ROUND(I320*H320,2)</f>
        <v>0</v>
      </c>
      <c r="K320" s="184" t="s">
        <v>246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96</v>
      </c>
      <c r="AT320" s="193" t="s">
        <v>237</v>
      </c>
      <c r="AU320" s="193" t="s">
        <v>84</v>
      </c>
      <c r="AY320" s="19" t="s">
        <v>235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96</v>
      </c>
      <c r="BM320" s="193" t="s">
        <v>1681</v>
      </c>
    </row>
    <row r="321" s="2" customFormat="1">
      <c r="A321" s="38"/>
      <c r="B321" s="39"/>
      <c r="C321" s="38"/>
      <c r="D321" s="195" t="s">
        <v>242</v>
      </c>
      <c r="E321" s="38"/>
      <c r="F321" s="196" t="s">
        <v>494</v>
      </c>
      <c r="G321" s="38"/>
      <c r="H321" s="38"/>
      <c r="I321" s="197"/>
      <c r="J321" s="38"/>
      <c r="K321" s="38"/>
      <c r="L321" s="39"/>
      <c r="M321" s="198"/>
      <c r="N321" s="199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242</v>
      </c>
      <c r="AU321" s="19" t="s">
        <v>84</v>
      </c>
    </row>
    <row r="322" s="2" customFormat="1">
      <c r="A322" s="38"/>
      <c r="B322" s="39"/>
      <c r="C322" s="38"/>
      <c r="D322" s="195" t="s">
        <v>262</v>
      </c>
      <c r="E322" s="38"/>
      <c r="F322" s="223" t="s">
        <v>296</v>
      </c>
      <c r="G322" s="38"/>
      <c r="H322" s="38"/>
      <c r="I322" s="197"/>
      <c r="J322" s="38"/>
      <c r="K322" s="38"/>
      <c r="L322" s="39"/>
      <c r="M322" s="198"/>
      <c r="N322" s="199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262</v>
      </c>
      <c r="AU322" s="19" t="s">
        <v>84</v>
      </c>
    </row>
    <row r="323" s="13" customFormat="1">
      <c r="A323" s="13"/>
      <c r="B323" s="200"/>
      <c r="C323" s="13"/>
      <c r="D323" s="195" t="s">
        <v>248</v>
      </c>
      <c r="E323" s="201" t="s">
        <v>1</v>
      </c>
      <c r="F323" s="202" t="s">
        <v>353</v>
      </c>
      <c r="G323" s="13"/>
      <c r="H323" s="201" t="s">
        <v>1</v>
      </c>
      <c r="I323" s="203"/>
      <c r="J323" s="13"/>
      <c r="K323" s="13"/>
      <c r="L323" s="200"/>
      <c r="M323" s="204"/>
      <c r="N323" s="205"/>
      <c r="O323" s="205"/>
      <c r="P323" s="205"/>
      <c r="Q323" s="205"/>
      <c r="R323" s="205"/>
      <c r="S323" s="205"/>
      <c r="T323" s="206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01" t="s">
        <v>248</v>
      </c>
      <c r="AU323" s="201" t="s">
        <v>84</v>
      </c>
      <c r="AV323" s="13" t="s">
        <v>82</v>
      </c>
      <c r="AW323" s="13" t="s">
        <v>32</v>
      </c>
      <c r="AX323" s="13" t="s">
        <v>75</v>
      </c>
      <c r="AY323" s="201" t="s">
        <v>235</v>
      </c>
    </row>
    <row r="324" s="14" customFormat="1">
      <c r="A324" s="14"/>
      <c r="B324" s="207"/>
      <c r="C324" s="14"/>
      <c r="D324" s="195" t="s">
        <v>248</v>
      </c>
      <c r="E324" s="208" t="s">
        <v>1</v>
      </c>
      <c r="F324" s="209" t="s">
        <v>1611</v>
      </c>
      <c r="G324" s="14"/>
      <c r="H324" s="210">
        <v>474.60000000000002</v>
      </c>
      <c r="I324" s="211"/>
      <c r="J324" s="14"/>
      <c r="K324" s="14"/>
      <c r="L324" s="207"/>
      <c r="M324" s="212"/>
      <c r="N324" s="213"/>
      <c r="O324" s="213"/>
      <c r="P324" s="213"/>
      <c r="Q324" s="213"/>
      <c r="R324" s="213"/>
      <c r="S324" s="213"/>
      <c r="T324" s="2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8" t="s">
        <v>248</v>
      </c>
      <c r="AU324" s="208" t="s">
        <v>84</v>
      </c>
      <c r="AV324" s="14" t="s">
        <v>84</v>
      </c>
      <c r="AW324" s="14" t="s">
        <v>32</v>
      </c>
      <c r="AX324" s="14" t="s">
        <v>75</v>
      </c>
      <c r="AY324" s="208" t="s">
        <v>235</v>
      </c>
    </row>
    <row r="325" s="14" customFormat="1">
      <c r="A325" s="14"/>
      <c r="B325" s="207"/>
      <c r="C325" s="14"/>
      <c r="D325" s="195" t="s">
        <v>248</v>
      </c>
      <c r="E325" s="208" t="s">
        <v>1</v>
      </c>
      <c r="F325" s="209" t="s">
        <v>1612</v>
      </c>
      <c r="G325" s="14"/>
      <c r="H325" s="210">
        <v>12</v>
      </c>
      <c r="I325" s="211"/>
      <c r="J325" s="14"/>
      <c r="K325" s="14"/>
      <c r="L325" s="207"/>
      <c r="M325" s="212"/>
      <c r="N325" s="213"/>
      <c r="O325" s="213"/>
      <c r="P325" s="213"/>
      <c r="Q325" s="213"/>
      <c r="R325" s="213"/>
      <c r="S325" s="213"/>
      <c r="T325" s="2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08" t="s">
        <v>248</v>
      </c>
      <c r="AU325" s="208" t="s">
        <v>84</v>
      </c>
      <c r="AV325" s="14" t="s">
        <v>84</v>
      </c>
      <c r="AW325" s="14" t="s">
        <v>32</v>
      </c>
      <c r="AX325" s="14" t="s">
        <v>75</v>
      </c>
      <c r="AY325" s="208" t="s">
        <v>235</v>
      </c>
    </row>
    <row r="326" s="14" customFormat="1">
      <c r="A326" s="14"/>
      <c r="B326" s="207"/>
      <c r="C326" s="14"/>
      <c r="D326" s="195" t="s">
        <v>248</v>
      </c>
      <c r="E326" s="208" t="s">
        <v>1</v>
      </c>
      <c r="F326" s="209" t="s">
        <v>1613</v>
      </c>
      <c r="G326" s="14"/>
      <c r="H326" s="210">
        <v>9</v>
      </c>
      <c r="I326" s="211"/>
      <c r="J326" s="14"/>
      <c r="K326" s="14"/>
      <c r="L326" s="207"/>
      <c r="M326" s="212"/>
      <c r="N326" s="213"/>
      <c r="O326" s="213"/>
      <c r="P326" s="213"/>
      <c r="Q326" s="213"/>
      <c r="R326" s="213"/>
      <c r="S326" s="213"/>
      <c r="T326" s="2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08" t="s">
        <v>248</v>
      </c>
      <c r="AU326" s="208" t="s">
        <v>84</v>
      </c>
      <c r="AV326" s="14" t="s">
        <v>84</v>
      </c>
      <c r="AW326" s="14" t="s">
        <v>32</v>
      </c>
      <c r="AX326" s="14" t="s">
        <v>75</v>
      </c>
      <c r="AY326" s="208" t="s">
        <v>235</v>
      </c>
    </row>
    <row r="327" s="15" customFormat="1">
      <c r="A327" s="15"/>
      <c r="B327" s="215"/>
      <c r="C327" s="15"/>
      <c r="D327" s="195" t="s">
        <v>248</v>
      </c>
      <c r="E327" s="216" t="s">
        <v>1</v>
      </c>
      <c r="F327" s="217" t="s">
        <v>253</v>
      </c>
      <c r="G327" s="15"/>
      <c r="H327" s="218">
        <v>495.60000000000002</v>
      </c>
      <c r="I327" s="219"/>
      <c r="J327" s="15"/>
      <c r="K327" s="15"/>
      <c r="L327" s="215"/>
      <c r="M327" s="220"/>
      <c r="N327" s="221"/>
      <c r="O327" s="221"/>
      <c r="P327" s="221"/>
      <c r="Q327" s="221"/>
      <c r="R327" s="221"/>
      <c r="S327" s="221"/>
      <c r="T327" s="222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16" t="s">
        <v>248</v>
      </c>
      <c r="AU327" s="216" t="s">
        <v>84</v>
      </c>
      <c r="AV327" s="15" t="s">
        <v>96</v>
      </c>
      <c r="AW327" s="15" t="s">
        <v>32</v>
      </c>
      <c r="AX327" s="15" t="s">
        <v>82</v>
      </c>
      <c r="AY327" s="216" t="s">
        <v>235</v>
      </c>
    </row>
    <row r="328" s="2" customFormat="1" ht="33" customHeight="1">
      <c r="A328" s="38"/>
      <c r="B328" s="181"/>
      <c r="C328" s="182" t="s">
        <v>495</v>
      </c>
      <c r="D328" s="182" t="s">
        <v>237</v>
      </c>
      <c r="E328" s="183" t="s">
        <v>496</v>
      </c>
      <c r="F328" s="184" t="s">
        <v>497</v>
      </c>
      <c r="G328" s="185" t="s">
        <v>438</v>
      </c>
      <c r="H328" s="186">
        <v>1328.752</v>
      </c>
      <c r="I328" s="187"/>
      <c r="J328" s="188">
        <f>ROUND(I328*H328,2)</f>
        <v>0</v>
      </c>
      <c r="K328" s="184" t="s">
        <v>246</v>
      </c>
      <c r="L328" s="39"/>
      <c r="M328" s="189" t="s">
        <v>1</v>
      </c>
      <c r="N328" s="190" t="s">
        <v>40</v>
      </c>
      <c r="O328" s="77"/>
      <c r="P328" s="191">
        <f>O328*H328</f>
        <v>0</v>
      </c>
      <c r="Q328" s="191">
        <v>0</v>
      </c>
      <c r="R328" s="191">
        <f>Q328*H328</f>
        <v>0</v>
      </c>
      <c r="S328" s="191">
        <v>0</v>
      </c>
      <c r="T328" s="19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3" t="s">
        <v>96</v>
      </c>
      <c r="AT328" s="193" t="s">
        <v>237</v>
      </c>
      <c r="AU328" s="193" t="s">
        <v>84</v>
      </c>
      <c r="AY328" s="19" t="s">
        <v>235</v>
      </c>
      <c r="BE328" s="194">
        <f>IF(N328="základní",J328,0)</f>
        <v>0</v>
      </c>
      <c r="BF328" s="194">
        <f>IF(N328="snížená",J328,0)</f>
        <v>0</v>
      </c>
      <c r="BG328" s="194">
        <f>IF(N328="zákl. přenesená",J328,0)</f>
        <v>0</v>
      </c>
      <c r="BH328" s="194">
        <f>IF(N328="sníž. přenesená",J328,0)</f>
        <v>0</v>
      </c>
      <c r="BI328" s="194">
        <f>IF(N328="nulová",J328,0)</f>
        <v>0</v>
      </c>
      <c r="BJ328" s="19" t="s">
        <v>82</v>
      </c>
      <c r="BK328" s="194">
        <f>ROUND(I328*H328,2)</f>
        <v>0</v>
      </c>
      <c r="BL328" s="19" t="s">
        <v>96</v>
      </c>
      <c r="BM328" s="193" t="s">
        <v>498</v>
      </c>
    </row>
    <row r="329" s="2" customFormat="1">
      <c r="A329" s="38"/>
      <c r="B329" s="39"/>
      <c r="C329" s="38"/>
      <c r="D329" s="195" t="s">
        <v>242</v>
      </c>
      <c r="E329" s="38"/>
      <c r="F329" s="196" t="s">
        <v>499</v>
      </c>
      <c r="G329" s="38"/>
      <c r="H329" s="38"/>
      <c r="I329" s="197"/>
      <c r="J329" s="38"/>
      <c r="K329" s="38"/>
      <c r="L329" s="39"/>
      <c r="M329" s="198"/>
      <c r="N329" s="199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242</v>
      </c>
      <c r="AU329" s="19" t="s">
        <v>84</v>
      </c>
    </row>
    <row r="330" s="14" customFormat="1">
      <c r="A330" s="14"/>
      <c r="B330" s="207"/>
      <c r="C330" s="14"/>
      <c r="D330" s="195" t="s">
        <v>248</v>
      </c>
      <c r="E330" s="208" t="s">
        <v>1</v>
      </c>
      <c r="F330" s="209" t="s">
        <v>1682</v>
      </c>
      <c r="G330" s="14"/>
      <c r="H330" s="210">
        <v>1328.752</v>
      </c>
      <c r="I330" s="211"/>
      <c r="J330" s="14"/>
      <c r="K330" s="14"/>
      <c r="L330" s="207"/>
      <c r="M330" s="212"/>
      <c r="N330" s="213"/>
      <c r="O330" s="213"/>
      <c r="P330" s="213"/>
      <c r="Q330" s="213"/>
      <c r="R330" s="213"/>
      <c r="S330" s="213"/>
      <c r="T330" s="2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8" t="s">
        <v>248</v>
      </c>
      <c r="AU330" s="208" t="s">
        <v>84</v>
      </c>
      <c r="AV330" s="14" t="s">
        <v>84</v>
      </c>
      <c r="AW330" s="14" t="s">
        <v>32</v>
      </c>
      <c r="AX330" s="14" t="s">
        <v>82</v>
      </c>
      <c r="AY330" s="208" t="s">
        <v>235</v>
      </c>
    </row>
    <row r="331" s="12" customFormat="1" ht="22.8" customHeight="1">
      <c r="A331" s="12"/>
      <c r="B331" s="168"/>
      <c r="C331" s="12"/>
      <c r="D331" s="169" t="s">
        <v>74</v>
      </c>
      <c r="E331" s="179" t="s">
        <v>84</v>
      </c>
      <c r="F331" s="179" t="s">
        <v>501</v>
      </c>
      <c r="G331" s="12"/>
      <c r="H331" s="12"/>
      <c r="I331" s="171"/>
      <c r="J331" s="180">
        <f>BK331</f>
        <v>0</v>
      </c>
      <c r="K331" s="12"/>
      <c r="L331" s="168"/>
      <c r="M331" s="173"/>
      <c r="N331" s="174"/>
      <c r="O331" s="174"/>
      <c r="P331" s="175">
        <f>SUM(P332:P378)</f>
        <v>0</v>
      </c>
      <c r="Q331" s="174"/>
      <c r="R331" s="175">
        <f>SUM(R332:R378)</f>
        <v>89.979846600000002</v>
      </c>
      <c r="S331" s="174"/>
      <c r="T331" s="176">
        <f>SUM(T332:T378)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169" t="s">
        <v>82</v>
      </c>
      <c r="AT331" s="177" t="s">
        <v>74</v>
      </c>
      <c r="AU331" s="177" t="s">
        <v>82</v>
      </c>
      <c r="AY331" s="169" t="s">
        <v>235</v>
      </c>
      <c r="BK331" s="178">
        <f>SUM(BK332:BK378)</f>
        <v>0</v>
      </c>
    </row>
    <row r="332" s="2" customFormat="1" ht="16.5" customHeight="1">
      <c r="A332" s="38"/>
      <c r="B332" s="181"/>
      <c r="C332" s="182" t="s">
        <v>502</v>
      </c>
      <c r="D332" s="182" t="s">
        <v>237</v>
      </c>
      <c r="E332" s="183" t="s">
        <v>976</v>
      </c>
      <c r="F332" s="184" t="s">
        <v>977</v>
      </c>
      <c r="G332" s="185" t="s">
        <v>294</v>
      </c>
      <c r="H332" s="186">
        <v>4</v>
      </c>
      <c r="I332" s="187"/>
      <c r="J332" s="188">
        <f>ROUND(I332*H332,2)</f>
        <v>0</v>
      </c>
      <c r="K332" s="184" t="s">
        <v>246</v>
      </c>
      <c r="L332" s="39"/>
      <c r="M332" s="189" t="s">
        <v>1</v>
      </c>
      <c r="N332" s="190" t="s">
        <v>40</v>
      </c>
      <c r="O332" s="77"/>
      <c r="P332" s="191">
        <f>O332*H332</f>
        <v>0</v>
      </c>
      <c r="Q332" s="191">
        <v>0</v>
      </c>
      <c r="R332" s="191">
        <f>Q332*H332</f>
        <v>0</v>
      </c>
      <c r="S332" s="191">
        <v>0</v>
      </c>
      <c r="T332" s="19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3" t="s">
        <v>96</v>
      </c>
      <c r="AT332" s="193" t="s">
        <v>237</v>
      </c>
      <c r="AU332" s="193" t="s">
        <v>84</v>
      </c>
      <c r="AY332" s="19" t="s">
        <v>235</v>
      </c>
      <c r="BE332" s="194">
        <f>IF(N332="základní",J332,0)</f>
        <v>0</v>
      </c>
      <c r="BF332" s="194">
        <f>IF(N332="snížená",J332,0)</f>
        <v>0</v>
      </c>
      <c r="BG332" s="194">
        <f>IF(N332="zákl. přenesená",J332,0)</f>
        <v>0</v>
      </c>
      <c r="BH332" s="194">
        <f>IF(N332="sníž. přenesená",J332,0)</f>
        <v>0</v>
      </c>
      <c r="BI332" s="194">
        <f>IF(N332="nulová",J332,0)</f>
        <v>0</v>
      </c>
      <c r="BJ332" s="19" t="s">
        <v>82</v>
      </c>
      <c r="BK332" s="194">
        <f>ROUND(I332*H332,2)</f>
        <v>0</v>
      </c>
      <c r="BL332" s="19" t="s">
        <v>96</v>
      </c>
      <c r="BM332" s="193" t="s">
        <v>1683</v>
      </c>
    </row>
    <row r="333" s="2" customFormat="1">
      <c r="A333" s="38"/>
      <c r="B333" s="39"/>
      <c r="C333" s="38"/>
      <c r="D333" s="195" t="s">
        <v>242</v>
      </c>
      <c r="E333" s="38"/>
      <c r="F333" s="196" t="s">
        <v>977</v>
      </c>
      <c r="G333" s="38"/>
      <c r="H333" s="38"/>
      <c r="I333" s="197"/>
      <c r="J333" s="38"/>
      <c r="K333" s="38"/>
      <c r="L333" s="39"/>
      <c r="M333" s="198"/>
      <c r="N333" s="199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242</v>
      </c>
      <c r="AU333" s="19" t="s">
        <v>84</v>
      </c>
    </row>
    <row r="334" s="14" customFormat="1">
      <c r="A334" s="14"/>
      <c r="B334" s="207"/>
      <c r="C334" s="14"/>
      <c r="D334" s="195" t="s">
        <v>248</v>
      </c>
      <c r="E334" s="208" t="s">
        <v>1</v>
      </c>
      <c r="F334" s="209" t="s">
        <v>979</v>
      </c>
      <c r="G334" s="14"/>
      <c r="H334" s="210">
        <v>4</v>
      </c>
      <c r="I334" s="211"/>
      <c r="J334" s="14"/>
      <c r="K334" s="14"/>
      <c r="L334" s="207"/>
      <c r="M334" s="212"/>
      <c r="N334" s="213"/>
      <c r="O334" s="213"/>
      <c r="P334" s="213"/>
      <c r="Q334" s="213"/>
      <c r="R334" s="213"/>
      <c r="S334" s="213"/>
      <c r="T334" s="2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08" t="s">
        <v>248</v>
      </c>
      <c r="AU334" s="208" t="s">
        <v>84</v>
      </c>
      <c r="AV334" s="14" t="s">
        <v>84</v>
      </c>
      <c r="AW334" s="14" t="s">
        <v>32</v>
      </c>
      <c r="AX334" s="14" t="s">
        <v>82</v>
      </c>
      <c r="AY334" s="208" t="s">
        <v>235</v>
      </c>
    </row>
    <row r="335" s="2" customFormat="1" ht="44.25" customHeight="1">
      <c r="A335" s="38"/>
      <c r="B335" s="181"/>
      <c r="C335" s="182" t="s">
        <v>509</v>
      </c>
      <c r="D335" s="182" t="s">
        <v>237</v>
      </c>
      <c r="E335" s="183" t="s">
        <v>503</v>
      </c>
      <c r="F335" s="184" t="s">
        <v>504</v>
      </c>
      <c r="G335" s="185" t="s">
        <v>323</v>
      </c>
      <c r="H335" s="186">
        <v>361</v>
      </c>
      <c r="I335" s="187"/>
      <c r="J335" s="188">
        <f>ROUND(I335*H335,2)</f>
        <v>0</v>
      </c>
      <c r="K335" s="184" t="s">
        <v>246</v>
      </c>
      <c r="L335" s="39"/>
      <c r="M335" s="189" t="s">
        <v>1</v>
      </c>
      <c r="N335" s="190" t="s">
        <v>40</v>
      </c>
      <c r="O335" s="77"/>
      <c r="P335" s="191">
        <f>O335*H335</f>
        <v>0</v>
      </c>
      <c r="Q335" s="191">
        <v>0.20469000000000001</v>
      </c>
      <c r="R335" s="191">
        <f>Q335*H335</f>
        <v>73.893090000000001</v>
      </c>
      <c r="S335" s="191">
        <v>0</v>
      </c>
      <c r="T335" s="192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93" t="s">
        <v>96</v>
      </c>
      <c r="AT335" s="193" t="s">
        <v>237</v>
      </c>
      <c r="AU335" s="193" t="s">
        <v>84</v>
      </c>
      <c r="AY335" s="19" t="s">
        <v>235</v>
      </c>
      <c r="BE335" s="194">
        <f>IF(N335="základní",J335,0)</f>
        <v>0</v>
      </c>
      <c r="BF335" s="194">
        <f>IF(N335="snížená",J335,0)</f>
        <v>0</v>
      </c>
      <c r="BG335" s="194">
        <f>IF(N335="zákl. přenesená",J335,0)</f>
        <v>0</v>
      </c>
      <c r="BH335" s="194">
        <f>IF(N335="sníž. přenesená",J335,0)</f>
        <v>0</v>
      </c>
      <c r="BI335" s="194">
        <f>IF(N335="nulová",J335,0)</f>
        <v>0</v>
      </c>
      <c r="BJ335" s="19" t="s">
        <v>82</v>
      </c>
      <c r="BK335" s="194">
        <f>ROUND(I335*H335,2)</f>
        <v>0</v>
      </c>
      <c r="BL335" s="19" t="s">
        <v>96</v>
      </c>
      <c r="BM335" s="193" t="s">
        <v>505</v>
      </c>
    </row>
    <row r="336" s="2" customFormat="1">
      <c r="A336" s="38"/>
      <c r="B336" s="39"/>
      <c r="C336" s="38"/>
      <c r="D336" s="195" t="s">
        <v>242</v>
      </c>
      <c r="E336" s="38"/>
      <c r="F336" s="196" t="s">
        <v>506</v>
      </c>
      <c r="G336" s="38"/>
      <c r="H336" s="38"/>
      <c r="I336" s="197"/>
      <c r="J336" s="38"/>
      <c r="K336" s="38"/>
      <c r="L336" s="39"/>
      <c r="M336" s="198"/>
      <c r="N336" s="199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242</v>
      </c>
      <c r="AU336" s="19" t="s">
        <v>84</v>
      </c>
    </row>
    <row r="337" s="2" customFormat="1">
      <c r="A337" s="38"/>
      <c r="B337" s="39"/>
      <c r="C337" s="38"/>
      <c r="D337" s="195" t="s">
        <v>262</v>
      </c>
      <c r="E337" s="38"/>
      <c r="F337" s="223" t="s">
        <v>296</v>
      </c>
      <c r="G337" s="38"/>
      <c r="H337" s="38"/>
      <c r="I337" s="197"/>
      <c r="J337" s="38"/>
      <c r="K337" s="38"/>
      <c r="L337" s="39"/>
      <c r="M337" s="198"/>
      <c r="N337" s="199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262</v>
      </c>
      <c r="AU337" s="19" t="s">
        <v>84</v>
      </c>
    </row>
    <row r="338" s="14" customFormat="1">
      <c r="A338" s="14"/>
      <c r="B338" s="207"/>
      <c r="C338" s="14"/>
      <c r="D338" s="195" t="s">
        <v>248</v>
      </c>
      <c r="E338" s="208" t="s">
        <v>1</v>
      </c>
      <c r="F338" s="209" t="s">
        <v>1684</v>
      </c>
      <c r="G338" s="14"/>
      <c r="H338" s="210">
        <v>361</v>
      </c>
      <c r="I338" s="211"/>
      <c r="J338" s="14"/>
      <c r="K338" s="14"/>
      <c r="L338" s="207"/>
      <c r="M338" s="212"/>
      <c r="N338" s="213"/>
      <c r="O338" s="213"/>
      <c r="P338" s="213"/>
      <c r="Q338" s="213"/>
      <c r="R338" s="213"/>
      <c r="S338" s="213"/>
      <c r="T338" s="2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08" t="s">
        <v>248</v>
      </c>
      <c r="AU338" s="208" t="s">
        <v>84</v>
      </c>
      <c r="AV338" s="14" t="s">
        <v>84</v>
      </c>
      <c r="AW338" s="14" t="s">
        <v>32</v>
      </c>
      <c r="AX338" s="14" t="s">
        <v>82</v>
      </c>
      <c r="AY338" s="208" t="s">
        <v>235</v>
      </c>
    </row>
    <row r="339" s="2" customFormat="1" ht="21.75" customHeight="1">
      <c r="A339" s="38"/>
      <c r="B339" s="181"/>
      <c r="C339" s="182" t="s">
        <v>516</v>
      </c>
      <c r="D339" s="182" t="s">
        <v>237</v>
      </c>
      <c r="E339" s="183" t="s">
        <v>943</v>
      </c>
      <c r="F339" s="184" t="s">
        <v>944</v>
      </c>
      <c r="G339" s="185" t="s">
        <v>358</v>
      </c>
      <c r="H339" s="186">
        <v>1</v>
      </c>
      <c r="I339" s="187"/>
      <c r="J339" s="188">
        <f>ROUND(I339*H339,2)</f>
        <v>0</v>
      </c>
      <c r="K339" s="184" t="s">
        <v>246</v>
      </c>
      <c r="L339" s="39"/>
      <c r="M339" s="189" t="s">
        <v>1</v>
      </c>
      <c r="N339" s="190" t="s">
        <v>40</v>
      </c>
      <c r="O339" s="77"/>
      <c r="P339" s="191">
        <f>O339*H339</f>
        <v>0</v>
      </c>
      <c r="Q339" s="191">
        <v>2.2563399999999998</v>
      </c>
      <c r="R339" s="191">
        <f>Q339*H339</f>
        <v>2.2563399999999998</v>
      </c>
      <c r="S339" s="191">
        <v>0</v>
      </c>
      <c r="T339" s="192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93" t="s">
        <v>96</v>
      </c>
      <c r="AT339" s="193" t="s">
        <v>237</v>
      </c>
      <c r="AU339" s="193" t="s">
        <v>84</v>
      </c>
      <c r="AY339" s="19" t="s">
        <v>235</v>
      </c>
      <c r="BE339" s="194">
        <f>IF(N339="základní",J339,0)</f>
        <v>0</v>
      </c>
      <c r="BF339" s="194">
        <f>IF(N339="snížená",J339,0)</f>
        <v>0</v>
      </c>
      <c r="BG339" s="194">
        <f>IF(N339="zákl. přenesená",J339,0)</f>
        <v>0</v>
      </c>
      <c r="BH339" s="194">
        <f>IF(N339="sníž. přenesená",J339,0)</f>
        <v>0</v>
      </c>
      <c r="BI339" s="194">
        <f>IF(N339="nulová",J339,0)</f>
        <v>0</v>
      </c>
      <c r="BJ339" s="19" t="s">
        <v>82</v>
      </c>
      <c r="BK339" s="194">
        <f>ROUND(I339*H339,2)</f>
        <v>0</v>
      </c>
      <c r="BL339" s="19" t="s">
        <v>96</v>
      </c>
      <c r="BM339" s="193" t="s">
        <v>1685</v>
      </c>
    </row>
    <row r="340" s="2" customFormat="1">
      <c r="A340" s="38"/>
      <c r="B340" s="39"/>
      <c r="C340" s="38"/>
      <c r="D340" s="195" t="s">
        <v>242</v>
      </c>
      <c r="E340" s="38"/>
      <c r="F340" s="196" t="s">
        <v>946</v>
      </c>
      <c r="G340" s="38"/>
      <c r="H340" s="38"/>
      <c r="I340" s="197"/>
      <c r="J340" s="38"/>
      <c r="K340" s="38"/>
      <c r="L340" s="39"/>
      <c r="M340" s="198"/>
      <c r="N340" s="199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242</v>
      </c>
      <c r="AU340" s="19" t="s">
        <v>84</v>
      </c>
    </row>
    <row r="341" s="2" customFormat="1">
      <c r="A341" s="38"/>
      <c r="B341" s="39"/>
      <c r="C341" s="38"/>
      <c r="D341" s="195" t="s">
        <v>262</v>
      </c>
      <c r="E341" s="38"/>
      <c r="F341" s="223" t="s">
        <v>296</v>
      </c>
      <c r="G341" s="38"/>
      <c r="H341" s="38"/>
      <c r="I341" s="197"/>
      <c r="J341" s="38"/>
      <c r="K341" s="38"/>
      <c r="L341" s="39"/>
      <c r="M341" s="198"/>
      <c r="N341" s="199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262</v>
      </c>
      <c r="AU341" s="19" t="s">
        <v>84</v>
      </c>
    </row>
    <row r="342" s="13" customFormat="1">
      <c r="A342" s="13"/>
      <c r="B342" s="200"/>
      <c r="C342" s="13"/>
      <c r="D342" s="195" t="s">
        <v>248</v>
      </c>
      <c r="E342" s="201" t="s">
        <v>1</v>
      </c>
      <c r="F342" s="202" t="s">
        <v>888</v>
      </c>
      <c r="G342" s="13"/>
      <c r="H342" s="201" t="s">
        <v>1</v>
      </c>
      <c r="I342" s="203"/>
      <c r="J342" s="13"/>
      <c r="K342" s="13"/>
      <c r="L342" s="200"/>
      <c r="M342" s="204"/>
      <c r="N342" s="205"/>
      <c r="O342" s="205"/>
      <c r="P342" s="205"/>
      <c r="Q342" s="205"/>
      <c r="R342" s="205"/>
      <c r="S342" s="205"/>
      <c r="T342" s="206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1" t="s">
        <v>248</v>
      </c>
      <c r="AU342" s="201" t="s">
        <v>84</v>
      </c>
      <c r="AV342" s="13" t="s">
        <v>82</v>
      </c>
      <c r="AW342" s="13" t="s">
        <v>32</v>
      </c>
      <c r="AX342" s="13" t="s">
        <v>75</v>
      </c>
      <c r="AY342" s="201" t="s">
        <v>235</v>
      </c>
    </row>
    <row r="343" s="14" customFormat="1">
      <c r="A343" s="14"/>
      <c r="B343" s="207"/>
      <c r="C343" s="14"/>
      <c r="D343" s="195" t="s">
        <v>248</v>
      </c>
      <c r="E343" s="208" t="s">
        <v>1</v>
      </c>
      <c r="F343" s="209" t="s">
        <v>947</v>
      </c>
      <c r="G343" s="14"/>
      <c r="H343" s="210">
        <v>1</v>
      </c>
      <c r="I343" s="211"/>
      <c r="J343" s="14"/>
      <c r="K343" s="14"/>
      <c r="L343" s="207"/>
      <c r="M343" s="212"/>
      <c r="N343" s="213"/>
      <c r="O343" s="213"/>
      <c r="P343" s="213"/>
      <c r="Q343" s="213"/>
      <c r="R343" s="213"/>
      <c r="S343" s="213"/>
      <c r="T343" s="2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08" t="s">
        <v>248</v>
      </c>
      <c r="AU343" s="208" t="s">
        <v>84</v>
      </c>
      <c r="AV343" s="14" t="s">
        <v>84</v>
      </c>
      <c r="AW343" s="14" t="s">
        <v>32</v>
      </c>
      <c r="AX343" s="14" t="s">
        <v>82</v>
      </c>
      <c r="AY343" s="208" t="s">
        <v>235</v>
      </c>
    </row>
    <row r="344" s="2" customFormat="1" ht="24.15" customHeight="1">
      <c r="A344" s="38"/>
      <c r="B344" s="181"/>
      <c r="C344" s="182" t="s">
        <v>524</v>
      </c>
      <c r="D344" s="182" t="s">
        <v>237</v>
      </c>
      <c r="E344" s="183" t="s">
        <v>1686</v>
      </c>
      <c r="F344" s="184" t="s">
        <v>949</v>
      </c>
      <c r="G344" s="185" t="s">
        <v>358</v>
      </c>
      <c r="H344" s="186">
        <v>3.2000000000000002</v>
      </c>
      <c r="I344" s="187"/>
      <c r="J344" s="188">
        <f>ROUND(I344*H344,2)</f>
        <v>0</v>
      </c>
      <c r="K344" s="184" t="s">
        <v>1</v>
      </c>
      <c r="L344" s="39"/>
      <c r="M344" s="189" t="s">
        <v>1</v>
      </c>
      <c r="N344" s="190" t="s">
        <v>40</v>
      </c>
      <c r="O344" s="77"/>
      <c r="P344" s="191">
        <f>O344*H344</f>
        <v>0</v>
      </c>
      <c r="Q344" s="191">
        <v>2.2563399999999998</v>
      </c>
      <c r="R344" s="191">
        <f>Q344*H344</f>
        <v>7.220288</v>
      </c>
      <c r="S344" s="191">
        <v>0</v>
      </c>
      <c r="T344" s="19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3" t="s">
        <v>96</v>
      </c>
      <c r="AT344" s="193" t="s">
        <v>237</v>
      </c>
      <c r="AU344" s="193" t="s">
        <v>84</v>
      </c>
      <c r="AY344" s="19" t="s">
        <v>235</v>
      </c>
      <c r="BE344" s="194">
        <f>IF(N344="základní",J344,0)</f>
        <v>0</v>
      </c>
      <c r="BF344" s="194">
        <f>IF(N344="snížená",J344,0)</f>
        <v>0</v>
      </c>
      <c r="BG344" s="194">
        <f>IF(N344="zákl. přenesená",J344,0)</f>
        <v>0</v>
      </c>
      <c r="BH344" s="194">
        <f>IF(N344="sníž. přenesená",J344,0)</f>
        <v>0</v>
      </c>
      <c r="BI344" s="194">
        <f>IF(N344="nulová",J344,0)</f>
        <v>0</v>
      </c>
      <c r="BJ344" s="19" t="s">
        <v>82</v>
      </c>
      <c r="BK344" s="194">
        <f>ROUND(I344*H344,2)</f>
        <v>0</v>
      </c>
      <c r="BL344" s="19" t="s">
        <v>96</v>
      </c>
      <c r="BM344" s="193" t="s">
        <v>1687</v>
      </c>
    </row>
    <row r="345" s="2" customFormat="1">
      <c r="A345" s="38"/>
      <c r="B345" s="39"/>
      <c r="C345" s="38"/>
      <c r="D345" s="195" t="s">
        <v>242</v>
      </c>
      <c r="E345" s="38"/>
      <c r="F345" s="196" t="s">
        <v>951</v>
      </c>
      <c r="G345" s="38"/>
      <c r="H345" s="38"/>
      <c r="I345" s="197"/>
      <c r="J345" s="38"/>
      <c r="K345" s="38"/>
      <c r="L345" s="39"/>
      <c r="M345" s="198"/>
      <c r="N345" s="199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242</v>
      </c>
      <c r="AU345" s="19" t="s">
        <v>84</v>
      </c>
    </row>
    <row r="346" s="2" customFormat="1">
      <c r="A346" s="38"/>
      <c r="B346" s="39"/>
      <c r="C346" s="38"/>
      <c r="D346" s="195" t="s">
        <v>262</v>
      </c>
      <c r="E346" s="38"/>
      <c r="F346" s="223" t="s">
        <v>296</v>
      </c>
      <c r="G346" s="38"/>
      <c r="H346" s="38"/>
      <c r="I346" s="197"/>
      <c r="J346" s="38"/>
      <c r="K346" s="38"/>
      <c r="L346" s="39"/>
      <c r="M346" s="198"/>
      <c r="N346" s="199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262</v>
      </c>
      <c r="AU346" s="19" t="s">
        <v>84</v>
      </c>
    </row>
    <row r="347" s="13" customFormat="1">
      <c r="A347" s="13"/>
      <c r="B347" s="200"/>
      <c r="C347" s="13"/>
      <c r="D347" s="195" t="s">
        <v>248</v>
      </c>
      <c r="E347" s="201" t="s">
        <v>1</v>
      </c>
      <c r="F347" s="202" t="s">
        <v>888</v>
      </c>
      <c r="G347" s="13"/>
      <c r="H347" s="201" t="s">
        <v>1</v>
      </c>
      <c r="I347" s="203"/>
      <c r="J347" s="13"/>
      <c r="K347" s="13"/>
      <c r="L347" s="200"/>
      <c r="M347" s="204"/>
      <c r="N347" s="205"/>
      <c r="O347" s="205"/>
      <c r="P347" s="205"/>
      <c r="Q347" s="205"/>
      <c r="R347" s="205"/>
      <c r="S347" s="205"/>
      <c r="T347" s="206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01" t="s">
        <v>248</v>
      </c>
      <c r="AU347" s="201" t="s">
        <v>84</v>
      </c>
      <c r="AV347" s="13" t="s">
        <v>82</v>
      </c>
      <c r="AW347" s="13" t="s">
        <v>32</v>
      </c>
      <c r="AX347" s="13" t="s">
        <v>75</v>
      </c>
      <c r="AY347" s="201" t="s">
        <v>235</v>
      </c>
    </row>
    <row r="348" s="14" customFormat="1">
      <c r="A348" s="14"/>
      <c r="B348" s="207"/>
      <c r="C348" s="14"/>
      <c r="D348" s="195" t="s">
        <v>248</v>
      </c>
      <c r="E348" s="208" t="s">
        <v>1</v>
      </c>
      <c r="F348" s="209" t="s">
        <v>952</v>
      </c>
      <c r="G348" s="14"/>
      <c r="H348" s="210">
        <v>3.2000000000000002</v>
      </c>
      <c r="I348" s="211"/>
      <c r="J348" s="14"/>
      <c r="K348" s="14"/>
      <c r="L348" s="207"/>
      <c r="M348" s="212"/>
      <c r="N348" s="213"/>
      <c r="O348" s="213"/>
      <c r="P348" s="213"/>
      <c r="Q348" s="213"/>
      <c r="R348" s="213"/>
      <c r="S348" s="213"/>
      <c r="T348" s="2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8" t="s">
        <v>248</v>
      </c>
      <c r="AU348" s="208" t="s">
        <v>84</v>
      </c>
      <c r="AV348" s="14" t="s">
        <v>84</v>
      </c>
      <c r="AW348" s="14" t="s">
        <v>32</v>
      </c>
      <c r="AX348" s="14" t="s">
        <v>82</v>
      </c>
      <c r="AY348" s="208" t="s">
        <v>235</v>
      </c>
    </row>
    <row r="349" s="2" customFormat="1" ht="24.15" customHeight="1">
      <c r="A349" s="38"/>
      <c r="B349" s="181"/>
      <c r="C349" s="182" t="s">
        <v>531</v>
      </c>
      <c r="D349" s="182" t="s">
        <v>237</v>
      </c>
      <c r="E349" s="183" t="s">
        <v>953</v>
      </c>
      <c r="F349" s="184" t="s">
        <v>954</v>
      </c>
      <c r="G349" s="185" t="s">
        <v>240</v>
      </c>
      <c r="H349" s="186">
        <v>7.1399999999999997</v>
      </c>
      <c r="I349" s="187"/>
      <c r="J349" s="188">
        <f>ROUND(I349*H349,2)</f>
        <v>0</v>
      </c>
      <c r="K349" s="184" t="s">
        <v>246</v>
      </c>
      <c r="L349" s="39"/>
      <c r="M349" s="189" t="s">
        <v>1</v>
      </c>
      <c r="N349" s="190" t="s">
        <v>40</v>
      </c>
      <c r="O349" s="77"/>
      <c r="P349" s="191">
        <f>O349*H349</f>
        <v>0</v>
      </c>
      <c r="Q349" s="191">
        <v>0.0026900000000000001</v>
      </c>
      <c r="R349" s="191">
        <f>Q349*H349</f>
        <v>0.019206600000000001</v>
      </c>
      <c r="S349" s="191">
        <v>0</v>
      </c>
      <c r="T349" s="192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93" t="s">
        <v>96</v>
      </c>
      <c r="AT349" s="193" t="s">
        <v>237</v>
      </c>
      <c r="AU349" s="193" t="s">
        <v>84</v>
      </c>
      <c r="AY349" s="19" t="s">
        <v>235</v>
      </c>
      <c r="BE349" s="194">
        <f>IF(N349="základní",J349,0)</f>
        <v>0</v>
      </c>
      <c r="BF349" s="194">
        <f>IF(N349="snížená",J349,0)</f>
        <v>0</v>
      </c>
      <c r="BG349" s="194">
        <f>IF(N349="zákl. přenesená",J349,0)</f>
        <v>0</v>
      </c>
      <c r="BH349" s="194">
        <f>IF(N349="sníž. přenesená",J349,0)</f>
        <v>0</v>
      </c>
      <c r="BI349" s="194">
        <f>IF(N349="nulová",J349,0)</f>
        <v>0</v>
      </c>
      <c r="BJ349" s="19" t="s">
        <v>82</v>
      </c>
      <c r="BK349" s="194">
        <f>ROUND(I349*H349,2)</f>
        <v>0</v>
      </c>
      <c r="BL349" s="19" t="s">
        <v>96</v>
      </c>
      <c r="BM349" s="193" t="s">
        <v>1688</v>
      </c>
    </row>
    <row r="350" s="2" customFormat="1">
      <c r="A350" s="38"/>
      <c r="B350" s="39"/>
      <c r="C350" s="38"/>
      <c r="D350" s="195" t="s">
        <v>242</v>
      </c>
      <c r="E350" s="38"/>
      <c r="F350" s="196" t="s">
        <v>956</v>
      </c>
      <c r="G350" s="38"/>
      <c r="H350" s="38"/>
      <c r="I350" s="197"/>
      <c r="J350" s="38"/>
      <c r="K350" s="38"/>
      <c r="L350" s="39"/>
      <c r="M350" s="198"/>
      <c r="N350" s="199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242</v>
      </c>
      <c r="AU350" s="19" t="s">
        <v>84</v>
      </c>
    </row>
    <row r="351" s="2" customFormat="1">
      <c r="A351" s="38"/>
      <c r="B351" s="39"/>
      <c r="C351" s="38"/>
      <c r="D351" s="195" t="s">
        <v>262</v>
      </c>
      <c r="E351" s="38"/>
      <c r="F351" s="223" t="s">
        <v>296</v>
      </c>
      <c r="G351" s="38"/>
      <c r="H351" s="38"/>
      <c r="I351" s="197"/>
      <c r="J351" s="38"/>
      <c r="K351" s="38"/>
      <c r="L351" s="39"/>
      <c r="M351" s="198"/>
      <c r="N351" s="199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262</v>
      </c>
      <c r="AU351" s="19" t="s">
        <v>84</v>
      </c>
    </row>
    <row r="352" s="13" customFormat="1">
      <c r="A352" s="13"/>
      <c r="B352" s="200"/>
      <c r="C352" s="13"/>
      <c r="D352" s="195" t="s">
        <v>248</v>
      </c>
      <c r="E352" s="201" t="s">
        <v>1</v>
      </c>
      <c r="F352" s="202" t="s">
        <v>888</v>
      </c>
      <c r="G352" s="13"/>
      <c r="H352" s="201" t="s">
        <v>1</v>
      </c>
      <c r="I352" s="203"/>
      <c r="J352" s="13"/>
      <c r="K352" s="13"/>
      <c r="L352" s="200"/>
      <c r="M352" s="204"/>
      <c r="N352" s="205"/>
      <c r="O352" s="205"/>
      <c r="P352" s="205"/>
      <c r="Q352" s="205"/>
      <c r="R352" s="205"/>
      <c r="S352" s="205"/>
      <c r="T352" s="206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01" t="s">
        <v>248</v>
      </c>
      <c r="AU352" s="201" t="s">
        <v>84</v>
      </c>
      <c r="AV352" s="13" t="s">
        <v>82</v>
      </c>
      <c r="AW352" s="13" t="s">
        <v>32</v>
      </c>
      <c r="AX352" s="13" t="s">
        <v>75</v>
      </c>
      <c r="AY352" s="201" t="s">
        <v>235</v>
      </c>
    </row>
    <row r="353" s="14" customFormat="1">
      <c r="A353" s="14"/>
      <c r="B353" s="207"/>
      <c r="C353" s="14"/>
      <c r="D353" s="195" t="s">
        <v>248</v>
      </c>
      <c r="E353" s="208" t="s">
        <v>1</v>
      </c>
      <c r="F353" s="209" t="s">
        <v>957</v>
      </c>
      <c r="G353" s="14"/>
      <c r="H353" s="210">
        <v>7.1399999999999997</v>
      </c>
      <c r="I353" s="211"/>
      <c r="J353" s="14"/>
      <c r="K353" s="14"/>
      <c r="L353" s="207"/>
      <c r="M353" s="212"/>
      <c r="N353" s="213"/>
      <c r="O353" s="213"/>
      <c r="P353" s="213"/>
      <c r="Q353" s="213"/>
      <c r="R353" s="213"/>
      <c r="S353" s="213"/>
      <c r="T353" s="2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08" t="s">
        <v>248</v>
      </c>
      <c r="AU353" s="208" t="s">
        <v>84</v>
      </c>
      <c r="AV353" s="14" t="s">
        <v>84</v>
      </c>
      <c r="AW353" s="14" t="s">
        <v>32</v>
      </c>
      <c r="AX353" s="14" t="s">
        <v>82</v>
      </c>
      <c r="AY353" s="208" t="s">
        <v>235</v>
      </c>
    </row>
    <row r="354" s="2" customFormat="1" ht="16.5" customHeight="1">
      <c r="A354" s="38"/>
      <c r="B354" s="181"/>
      <c r="C354" s="182" t="s">
        <v>535</v>
      </c>
      <c r="D354" s="182" t="s">
        <v>237</v>
      </c>
      <c r="E354" s="183" t="s">
        <v>958</v>
      </c>
      <c r="F354" s="184" t="s">
        <v>959</v>
      </c>
      <c r="G354" s="185" t="s">
        <v>240</v>
      </c>
      <c r="H354" s="186">
        <v>7.1399999999999997</v>
      </c>
      <c r="I354" s="187"/>
      <c r="J354" s="188">
        <f>ROUND(I354*H354,2)</f>
        <v>0</v>
      </c>
      <c r="K354" s="184" t="s">
        <v>246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96</v>
      </c>
      <c r="AT354" s="193" t="s">
        <v>237</v>
      </c>
      <c r="AU354" s="193" t="s">
        <v>84</v>
      </c>
      <c r="AY354" s="19" t="s">
        <v>235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96</v>
      </c>
      <c r="BM354" s="193" t="s">
        <v>1689</v>
      </c>
    </row>
    <row r="355" s="2" customFormat="1">
      <c r="A355" s="38"/>
      <c r="B355" s="39"/>
      <c r="C355" s="38"/>
      <c r="D355" s="195" t="s">
        <v>242</v>
      </c>
      <c r="E355" s="38"/>
      <c r="F355" s="196" t="s">
        <v>961</v>
      </c>
      <c r="G355" s="38"/>
      <c r="H355" s="38"/>
      <c r="I355" s="197"/>
      <c r="J355" s="38"/>
      <c r="K355" s="38"/>
      <c r="L355" s="39"/>
      <c r="M355" s="198"/>
      <c r="N355" s="199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242</v>
      </c>
      <c r="AU355" s="19" t="s">
        <v>84</v>
      </c>
    </row>
    <row r="356" s="2" customFormat="1" ht="24.15" customHeight="1">
      <c r="A356" s="38"/>
      <c r="B356" s="181"/>
      <c r="C356" s="182" t="s">
        <v>539</v>
      </c>
      <c r="D356" s="182" t="s">
        <v>237</v>
      </c>
      <c r="E356" s="183" t="s">
        <v>962</v>
      </c>
      <c r="F356" s="184" t="s">
        <v>963</v>
      </c>
      <c r="G356" s="185" t="s">
        <v>294</v>
      </c>
      <c r="H356" s="186">
        <v>2</v>
      </c>
      <c r="I356" s="187"/>
      <c r="J356" s="188">
        <f>ROUND(I356*H356,2)</f>
        <v>0</v>
      </c>
      <c r="K356" s="184" t="s">
        <v>1</v>
      </c>
      <c r="L356" s="39"/>
      <c r="M356" s="189" t="s">
        <v>1</v>
      </c>
      <c r="N356" s="190" t="s">
        <v>40</v>
      </c>
      <c r="O356" s="77"/>
      <c r="P356" s="191">
        <f>O356*H356</f>
        <v>0</v>
      </c>
      <c r="Q356" s="191">
        <v>0.108</v>
      </c>
      <c r="R356" s="191">
        <f>Q356*H356</f>
        <v>0.216</v>
      </c>
      <c r="S356" s="191">
        <v>0</v>
      </c>
      <c r="T356" s="192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3" t="s">
        <v>96</v>
      </c>
      <c r="AT356" s="193" t="s">
        <v>237</v>
      </c>
      <c r="AU356" s="193" t="s">
        <v>84</v>
      </c>
      <c r="AY356" s="19" t="s">
        <v>235</v>
      </c>
      <c r="BE356" s="194">
        <f>IF(N356="základní",J356,0)</f>
        <v>0</v>
      </c>
      <c r="BF356" s="194">
        <f>IF(N356="snížená",J356,0)</f>
        <v>0</v>
      </c>
      <c r="BG356" s="194">
        <f>IF(N356="zákl. přenesená",J356,0)</f>
        <v>0</v>
      </c>
      <c r="BH356" s="194">
        <f>IF(N356="sníž. přenesená",J356,0)</f>
        <v>0</v>
      </c>
      <c r="BI356" s="194">
        <f>IF(N356="nulová",J356,0)</f>
        <v>0</v>
      </c>
      <c r="BJ356" s="19" t="s">
        <v>82</v>
      </c>
      <c r="BK356" s="194">
        <f>ROUND(I356*H356,2)</f>
        <v>0</v>
      </c>
      <c r="BL356" s="19" t="s">
        <v>96</v>
      </c>
      <c r="BM356" s="193" t="s">
        <v>1690</v>
      </c>
    </row>
    <row r="357" s="2" customFormat="1">
      <c r="A357" s="38"/>
      <c r="B357" s="39"/>
      <c r="C357" s="38"/>
      <c r="D357" s="195" t="s">
        <v>242</v>
      </c>
      <c r="E357" s="38"/>
      <c r="F357" s="196" t="s">
        <v>963</v>
      </c>
      <c r="G357" s="38"/>
      <c r="H357" s="38"/>
      <c r="I357" s="197"/>
      <c r="J357" s="38"/>
      <c r="K357" s="38"/>
      <c r="L357" s="39"/>
      <c r="M357" s="198"/>
      <c r="N357" s="199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242</v>
      </c>
      <c r="AU357" s="19" t="s">
        <v>84</v>
      </c>
    </row>
    <row r="358" s="2" customFormat="1">
      <c r="A358" s="38"/>
      <c r="B358" s="39"/>
      <c r="C358" s="38"/>
      <c r="D358" s="195" t="s">
        <v>262</v>
      </c>
      <c r="E358" s="38"/>
      <c r="F358" s="223" t="s">
        <v>296</v>
      </c>
      <c r="G358" s="38"/>
      <c r="H358" s="38"/>
      <c r="I358" s="197"/>
      <c r="J358" s="38"/>
      <c r="K358" s="38"/>
      <c r="L358" s="39"/>
      <c r="M358" s="198"/>
      <c r="N358" s="199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262</v>
      </c>
      <c r="AU358" s="19" t="s">
        <v>84</v>
      </c>
    </row>
    <row r="359" s="13" customFormat="1">
      <c r="A359" s="13"/>
      <c r="B359" s="200"/>
      <c r="C359" s="13"/>
      <c r="D359" s="195" t="s">
        <v>248</v>
      </c>
      <c r="E359" s="201" t="s">
        <v>1</v>
      </c>
      <c r="F359" s="202" t="s">
        <v>965</v>
      </c>
      <c r="G359" s="13"/>
      <c r="H359" s="201" t="s">
        <v>1</v>
      </c>
      <c r="I359" s="203"/>
      <c r="J359" s="13"/>
      <c r="K359" s="13"/>
      <c r="L359" s="200"/>
      <c r="M359" s="204"/>
      <c r="N359" s="205"/>
      <c r="O359" s="205"/>
      <c r="P359" s="205"/>
      <c r="Q359" s="205"/>
      <c r="R359" s="205"/>
      <c r="S359" s="205"/>
      <c r="T359" s="206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01" t="s">
        <v>248</v>
      </c>
      <c r="AU359" s="201" t="s">
        <v>84</v>
      </c>
      <c r="AV359" s="13" t="s">
        <v>82</v>
      </c>
      <c r="AW359" s="13" t="s">
        <v>32</v>
      </c>
      <c r="AX359" s="13" t="s">
        <v>75</v>
      </c>
      <c r="AY359" s="201" t="s">
        <v>235</v>
      </c>
    </row>
    <row r="360" s="14" customFormat="1">
      <c r="A360" s="14"/>
      <c r="B360" s="207"/>
      <c r="C360" s="14"/>
      <c r="D360" s="195" t="s">
        <v>248</v>
      </c>
      <c r="E360" s="208" t="s">
        <v>1</v>
      </c>
      <c r="F360" s="209" t="s">
        <v>84</v>
      </c>
      <c r="G360" s="14"/>
      <c r="H360" s="210">
        <v>2</v>
      </c>
      <c r="I360" s="211"/>
      <c r="J360" s="14"/>
      <c r="K360" s="14"/>
      <c r="L360" s="207"/>
      <c r="M360" s="212"/>
      <c r="N360" s="213"/>
      <c r="O360" s="213"/>
      <c r="P360" s="213"/>
      <c r="Q360" s="213"/>
      <c r="R360" s="213"/>
      <c r="S360" s="213"/>
      <c r="T360" s="2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8" t="s">
        <v>248</v>
      </c>
      <c r="AU360" s="208" t="s">
        <v>84</v>
      </c>
      <c r="AV360" s="14" t="s">
        <v>84</v>
      </c>
      <c r="AW360" s="14" t="s">
        <v>32</v>
      </c>
      <c r="AX360" s="14" t="s">
        <v>82</v>
      </c>
      <c r="AY360" s="208" t="s">
        <v>235</v>
      </c>
    </row>
    <row r="361" s="2" customFormat="1" ht="16.5" customHeight="1">
      <c r="A361" s="38"/>
      <c r="B361" s="181"/>
      <c r="C361" s="232" t="s">
        <v>543</v>
      </c>
      <c r="D361" s="232" t="s">
        <v>465</v>
      </c>
      <c r="E361" s="233" t="s">
        <v>966</v>
      </c>
      <c r="F361" s="234" t="s">
        <v>967</v>
      </c>
      <c r="G361" s="235" t="s">
        <v>527</v>
      </c>
      <c r="H361" s="236">
        <v>2</v>
      </c>
      <c r="I361" s="237"/>
      <c r="J361" s="238">
        <f>ROUND(I361*H361,2)</f>
        <v>0</v>
      </c>
      <c r="K361" s="234" t="s">
        <v>246</v>
      </c>
      <c r="L361" s="239"/>
      <c r="M361" s="240" t="s">
        <v>1</v>
      </c>
      <c r="N361" s="241" t="s">
        <v>40</v>
      </c>
      <c r="O361" s="77"/>
      <c r="P361" s="191">
        <f>O361*H361</f>
        <v>0</v>
      </c>
      <c r="Q361" s="191">
        <v>1.1200000000000001</v>
      </c>
      <c r="R361" s="191">
        <f>Q361*H361</f>
        <v>2.2400000000000002</v>
      </c>
      <c r="S361" s="191">
        <v>0</v>
      </c>
      <c r="T361" s="192">
        <f>S361*H361</f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93" t="s">
        <v>291</v>
      </c>
      <c r="AT361" s="193" t="s">
        <v>465</v>
      </c>
      <c r="AU361" s="193" t="s">
        <v>84</v>
      </c>
      <c r="AY361" s="19" t="s">
        <v>235</v>
      </c>
      <c r="BE361" s="194">
        <f>IF(N361="základní",J361,0)</f>
        <v>0</v>
      </c>
      <c r="BF361" s="194">
        <f>IF(N361="snížená",J361,0)</f>
        <v>0</v>
      </c>
      <c r="BG361" s="194">
        <f>IF(N361="zákl. přenesená",J361,0)</f>
        <v>0</v>
      </c>
      <c r="BH361" s="194">
        <f>IF(N361="sníž. přenesená",J361,0)</f>
        <v>0</v>
      </c>
      <c r="BI361" s="194">
        <f>IF(N361="nulová",J361,0)</f>
        <v>0</v>
      </c>
      <c r="BJ361" s="19" t="s">
        <v>82</v>
      </c>
      <c r="BK361" s="194">
        <f>ROUND(I361*H361,2)</f>
        <v>0</v>
      </c>
      <c r="BL361" s="19" t="s">
        <v>96</v>
      </c>
      <c r="BM361" s="193" t="s">
        <v>1691</v>
      </c>
    </row>
    <row r="362" s="2" customFormat="1">
      <c r="A362" s="38"/>
      <c r="B362" s="39"/>
      <c r="C362" s="38"/>
      <c r="D362" s="195" t="s">
        <v>242</v>
      </c>
      <c r="E362" s="38"/>
      <c r="F362" s="196" t="s">
        <v>967</v>
      </c>
      <c r="G362" s="38"/>
      <c r="H362" s="38"/>
      <c r="I362" s="197"/>
      <c r="J362" s="38"/>
      <c r="K362" s="38"/>
      <c r="L362" s="39"/>
      <c r="M362" s="198"/>
      <c r="N362" s="199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242</v>
      </c>
      <c r="AU362" s="19" t="s">
        <v>84</v>
      </c>
    </row>
    <row r="363" s="2" customFormat="1" ht="24.15" customHeight="1">
      <c r="A363" s="38"/>
      <c r="B363" s="181"/>
      <c r="C363" s="182" t="s">
        <v>547</v>
      </c>
      <c r="D363" s="182" t="s">
        <v>237</v>
      </c>
      <c r="E363" s="183" t="s">
        <v>969</v>
      </c>
      <c r="F363" s="184" t="s">
        <v>970</v>
      </c>
      <c r="G363" s="185" t="s">
        <v>294</v>
      </c>
      <c r="H363" s="186">
        <v>2</v>
      </c>
      <c r="I363" s="187"/>
      <c r="J363" s="188">
        <f>ROUND(I363*H363,2)</f>
        <v>0</v>
      </c>
      <c r="K363" s="184" t="s">
        <v>1</v>
      </c>
      <c r="L363" s="39"/>
      <c r="M363" s="189" t="s">
        <v>1</v>
      </c>
      <c r="N363" s="190" t="s">
        <v>40</v>
      </c>
      <c r="O363" s="77"/>
      <c r="P363" s="191">
        <f>O363*H363</f>
        <v>0</v>
      </c>
      <c r="Q363" s="191">
        <v>0.108</v>
      </c>
      <c r="R363" s="191">
        <f>Q363*H363</f>
        <v>0.216</v>
      </c>
      <c r="S363" s="191">
        <v>0</v>
      </c>
      <c r="T363" s="192">
        <f>S363*H363</f>
        <v>0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93" t="s">
        <v>96</v>
      </c>
      <c r="AT363" s="193" t="s">
        <v>237</v>
      </c>
      <c r="AU363" s="193" t="s">
        <v>84</v>
      </c>
      <c r="AY363" s="19" t="s">
        <v>235</v>
      </c>
      <c r="BE363" s="194">
        <f>IF(N363="základní",J363,0)</f>
        <v>0</v>
      </c>
      <c r="BF363" s="194">
        <f>IF(N363="snížená",J363,0)</f>
        <v>0</v>
      </c>
      <c r="BG363" s="194">
        <f>IF(N363="zákl. přenesená",J363,0)</f>
        <v>0</v>
      </c>
      <c r="BH363" s="194">
        <f>IF(N363="sníž. přenesená",J363,0)</f>
        <v>0</v>
      </c>
      <c r="BI363" s="194">
        <f>IF(N363="nulová",J363,0)</f>
        <v>0</v>
      </c>
      <c r="BJ363" s="19" t="s">
        <v>82</v>
      </c>
      <c r="BK363" s="194">
        <f>ROUND(I363*H363,2)</f>
        <v>0</v>
      </c>
      <c r="BL363" s="19" t="s">
        <v>96</v>
      </c>
      <c r="BM363" s="193" t="s">
        <v>1692</v>
      </c>
    </row>
    <row r="364" s="2" customFormat="1">
      <c r="A364" s="38"/>
      <c r="B364" s="39"/>
      <c r="C364" s="38"/>
      <c r="D364" s="195" t="s">
        <v>242</v>
      </c>
      <c r="E364" s="38"/>
      <c r="F364" s="196" t="s">
        <v>970</v>
      </c>
      <c r="G364" s="38"/>
      <c r="H364" s="38"/>
      <c r="I364" s="197"/>
      <c r="J364" s="38"/>
      <c r="K364" s="38"/>
      <c r="L364" s="39"/>
      <c r="M364" s="198"/>
      <c r="N364" s="199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242</v>
      </c>
      <c r="AU364" s="19" t="s">
        <v>84</v>
      </c>
    </row>
    <row r="365" s="2" customFormat="1">
      <c r="A365" s="38"/>
      <c r="B365" s="39"/>
      <c r="C365" s="38"/>
      <c r="D365" s="195" t="s">
        <v>262</v>
      </c>
      <c r="E365" s="38"/>
      <c r="F365" s="223" t="s">
        <v>296</v>
      </c>
      <c r="G365" s="38"/>
      <c r="H365" s="38"/>
      <c r="I365" s="197"/>
      <c r="J365" s="38"/>
      <c r="K365" s="38"/>
      <c r="L365" s="39"/>
      <c r="M365" s="198"/>
      <c r="N365" s="199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262</v>
      </c>
      <c r="AU365" s="19" t="s">
        <v>84</v>
      </c>
    </row>
    <row r="366" s="13" customFormat="1">
      <c r="A366" s="13"/>
      <c r="B366" s="200"/>
      <c r="C366" s="13"/>
      <c r="D366" s="195" t="s">
        <v>248</v>
      </c>
      <c r="E366" s="201" t="s">
        <v>1</v>
      </c>
      <c r="F366" s="202" t="s">
        <v>972</v>
      </c>
      <c r="G366" s="13"/>
      <c r="H366" s="201" t="s">
        <v>1</v>
      </c>
      <c r="I366" s="203"/>
      <c r="J366" s="13"/>
      <c r="K366" s="13"/>
      <c r="L366" s="200"/>
      <c r="M366" s="204"/>
      <c r="N366" s="205"/>
      <c r="O366" s="205"/>
      <c r="P366" s="205"/>
      <c r="Q366" s="205"/>
      <c r="R366" s="205"/>
      <c r="S366" s="205"/>
      <c r="T366" s="206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01" t="s">
        <v>248</v>
      </c>
      <c r="AU366" s="201" t="s">
        <v>84</v>
      </c>
      <c r="AV366" s="13" t="s">
        <v>82</v>
      </c>
      <c r="AW366" s="13" t="s">
        <v>32</v>
      </c>
      <c r="AX366" s="13" t="s">
        <v>75</v>
      </c>
      <c r="AY366" s="201" t="s">
        <v>235</v>
      </c>
    </row>
    <row r="367" s="14" customFormat="1">
      <c r="A367" s="14"/>
      <c r="B367" s="207"/>
      <c r="C367" s="14"/>
      <c r="D367" s="195" t="s">
        <v>248</v>
      </c>
      <c r="E367" s="208" t="s">
        <v>1</v>
      </c>
      <c r="F367" s="209" t="s">
        <v>84</v>
      </c>
      <c r="G367" s="14"/>
      <c r="H367" s="210">
        <v>2</v>
      </c>
      <c r="I367" s="211"/>
      <c r="J367" s="14"/>
      <c r="K367" s="14"/>
      <c r="L367" s="207"/>
      <c r="M367" s="212"/>
      <c r="N367" s="213"/>
      <c r="O367" s="213"/>
      <c r="P367" s="213"/>
      <c r="Q367" s="213"/>
      <c r="R367" s="213"/>
      <c r="S367" s="213"/>
      <c r="T367" s="2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08" t="s">
        <v>248</v>
      </c>
      <c r="AU367" s="208" t="s">
        <v>84</v>
      </c>
      <c r="AV367" s="14" t="s">
        <v>84</v>
      </c>
      <c r="AW367" s="14" t="s">
        <v>32</v>
      </c>
      <c r="AX367" s="14" t="s">
        <v>82</v>
      </c>
      <c r="AY367" s="208" t="s">
        <v>235</v>
      </c>
    </row>
    <row r="368" s="2" customFormat="1" ht="16.5" customHeight="1">
      <c r="A368" s="38"/>
      <c r="B368" s="181"/>
      <c r="C368" s="232" t="s">
        <v>552</v>
      </c>
      <c r="D368" s="232" t="s">
        <v>465</v>
      </c>
      <c r="E368" s="233" t="s">
        <v>973</v>
      </c>
      <c r="F368" s="234" t="s">
        <v>974</v>
      </c>
      <c r="G368" s="235" t="s">
        <v>527</v>
      </c>
      <c r="H368" s="236">
        <v>2</v>
      </c>
      <c r="I368" s="237"/>
      <c r="J368" s="238">
        <f>ROUND(I368*H368,2)</f>
        <v>0</v>
      </c>
      <c r="K368" s="234" t="s">
        <v>246</v>
      </c>
      <c r="L368" s="239"/>
      <c r="M368" s="240" t="s">
        <v>1</v>
      </c>
      <c r="N368" s="241" t="s">
        <v>40</v>
      </c>
      <c r="O368" s="77"/>
      <c r="P368" s="191">
        <f>O368*H368</f>
        <v>0</v>
      </c>
      <c r="Q368" s="191">
        <v>0.75</v>
      </c>
      <c r="R368" s="191">
        <f>Q368*H368</f>
        <v>1.5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291</v>
      </c>
      <c r="AT368" s="193" t="s">
        <v>465</v>
      </c>
      <c r="AU368" s="193" t="s">
        <v>84</v>
      </c>
      <c r="AY368" s="19" t="s">
        <v>235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96</v>
      </c>
      <c r="BM368" s="193" t="s">
        <v>1693</v>
      </c>
    </row>
    <row r="369" s="2" customFormat="1">
      <c r="A369" s="38"/>
      <c r="B369" s="39"/>
      <c r="C369" s="38"/>
      <c r="D369" s="195" t="s">
        <v>242</v>
      </c>
      <c r="E369" s="38"/>
      <c r="F369" s="196" t="s">
        <v>974</v>
      </c>
      <c r="G369" s="38"/>
      <c r="H369" s="38"/>
      <c r="I369" s="197"/>
      <c r="J369" s="38"/>
      <c r="K369" s="38"/>
      <c r="L369" s="39"/>
      <c r="M369" s="198"/>
      <c r="N369" s="199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242</v>
      </c>
      <c r="AU369" s="19" t="s">
        <v>84</v>
      </c>
    </row>
    <row r="370" s="2" customFormat="1" ht="24.15" customHeight="1">
      <c r="A370" s="38"/>
      <c r="B370" s="181"/>
      <c r="C370" s="182" t="s">
        <v>556</v>
      </c>
      <c r="D370" s="182" t="s">
        <v>237</v>
      </c>
      <c r="E370" s="183" t="s">
        <v>980</v>
      </c>
      <c r="F370" s="184" t="s">
        <v>981</v>
      </c>
      <c r="G370" s="185" t="s">
        <v>438</v>
      </c>
      <c r="H370" s="186">
        <v>2.2000000000000002</v>
      </c>
      <c r="I370" s="187"/>
      <c r="J370" s="188">
        <f>ROUND(I370*H370,2)</f>
        <v>0</v>
      </c>
      <c r="K370" s="184" t="s">
        <v>246</v>
      </c>
      <c r="L370" s="39"/>
      <c r="M370" s="189" t="s">
        <v>1</v>
      </c>
      <c r="N370" s="190" t="s">
        <v>40</v>
      </c>
      <c r="O370" s="77"/>
      <c r="P370" s="191">
        <f>O370*H370</f>
        <v>0</v>
      </c>
      <c r="Q370" s="191">
        <v>0.099510000000000001</v>
      </c>
      <c r="R370" s="191">
        <f>Q370*H370</f>
        <v>0.21892200000000003</v>
      </c>
      <c r="S370" s="191">
        <v>0</v>
      </c>
      <c r="T370" s="192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3" t="s">
        <v>96</v>
      </c>
      <c r="AT370" s="193" t="s">
        <v>237</v>
      </c>
      <c r="AU370" s="193" t="s">
        <v>84</v>
      </c>
      <c r="AY370" s="19" t="s">
        <v>235</v>
      </c>
      <c r="BE370" s="194">
        <f>IF(N370="základní",J370,0)</f>
        <v>0</v>
      </c>
      <c r="BF370" s="194">
        <f>IF(N370="snížená",J370,0)</f>
        <v>0</v>
      </c>
      <c r="BG370" s="194">
        <f>IF(N370="zákl. přenesená",J370,0)</f>
        <v>0</v>
      </c>
      <c r="BH370" s="194">
        <f>IF(N370="sníž. přenesená",J370,0)</f>
        <v>0</v>
      </c>
      <c r="BI370" s="194">
        <f>IF(N370="nulová",J370,0)</f>
        <v>0</v>
      </c>
      <c r="BJ370" s="19" t="s">
        <v>82</v>
      </c>
      <c r="BK370" s="194">
        <f>ROUND(I370*H370,2)</f>
        <v>0</v>
      </c>
      <c r="BL370" s="19" t="s">
        <v>96</v>
      </c>
      <c r="BM370" s="193" t="s">
        <v>1694</v>
      </c>
    </row>
    <row r="371" s="2" customFormat="1">
      <c r="A371" s="38"/>
      <c r="B371" s="39"/>
      <c r="C371" s="38"/>
      <c r="D371" s="195" t="s">
        <v>242</v>
      </c>
      <c r="E371" s="38"/>
      <c r="F371" s="196" t="s">
        <v>983</v>
      </c>
      <c r="G371" s="38"/>
      <c r="H371" s="38"/>
      <c r="I371" s="197"/>
      <c r="J371" s="38"/>
      <c r="K371" s="38"/>
      <c r="L371" s="39"/>
      <c r="M371" s="198"/>
      <c r="N371" s="199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242</v>
      </c>
      <c r="AU371" s="19" t="s">
        <v>84</v>
      </c>
    </row>
    <row r="372" s="2" customFormat="1">
      <c r="A372" s="38"/>
      <c r="B372" s="39"/>
      <c r="C372" s="38"/>
      <c r="D372" s="195" t="s">
        <v>262</v>
      </c>
      <c r="E372" s="38"/>
      <c r="F372" s="223" t="s">
        <v>296</v>
      </c>
      <c r="G372" s="38"/>
      <c r="H372" s="38"/>
      <c r="I372" s="197"/>
      <c r="J372" s="38"/>
      <c r="K372" s="38"/>
      <c r="L372" s="39"/>
      <c r="M372" s="198"/>
      <c r="N372" s="199"/>
      <c r="O372" s="77"/>
      <c r="P372" s="77"/>
      <c r="Q372" s="77"/>
      <c r="R372" s="77"/>
      <c r="S372" s="77"/>
      <c r="T372" s="7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19" t="s">
        <v>262</v>
      </c>
      <c r="AU372" s="19" t="s">
        <v>84</v>
      </c>
    </row>
    <row r="373" s="13" customFormat="1">
      <c r="A373" s="13"/>
      <c r="B373" s="200"/>
      <c r="C373" s="13"/>
      <c r="D373" s="195" t="s">
        <v>248</v>
      </c>
      <c r="E373" s="201" t="s">
        <v>1</v>
      </c>
      <c r="F373" s="202" t="s">
        <v>888</v>
      </c>
      <c r="G373" s="13"/>
      <c r="H373" s="201" t="s">
        <v>1</v>
      </c>
      <c r="I373" s="203"/>
      <c r="J373" s="13"/>
      <c r="K373" s="13"/>
      <c r="L373" s="200"/>
      <c r="M373" s="204"/>
      <c r="N373" s="205"/>
      <c r="O373" s="205"/>
      <c r="P373" s="205"/>
      <c r="Q373" s="205"/>
      <c r="R373" s="205"/>
      <c r="S373" s="205"/>
      <c r="T373" s="206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01" t="s">
        <v>248</v>
      </c>
      <c r="AU373" s="201" t="s">
        <v>84</v>
      </c>
      <c r="AV373" s="13" t="s">
        <v>82</v>
      </c>
      <c r="AW373" s="13" t="s">
        <v>32</v>
      </c>
      <c r="AX373" s="13" t="s">
        <v>75</v>
      </c>
      <c r="AY373" s="201" t="s">
        <v>235</v>
      </c>
    </row>
    <row r="374" s="14" customFormat="1">
      <c r="A374" s="14"/>
      <c r="B374" s="207"/>
      <c r="C374" s="14"/>
      <c r="D374" s="195" t="s">
        <v>248</v>
      </c>
      <c r="E374" s="208" t="s">
        <v>1</v>
      </c>
      <c r="F374" s="209" t="s">
        <v>1695</v>
      </c>
      <c r="G374" s="14"/>
      <c r="H374" s="210">
        <v>2.2000000000000002</v>
      </c>
      <c r="I374" s="211"/>
      <c r="J374" s="14"/>
      <c r="K374" s="14"/>
      <c r="L374" s="207"/>
      <c r="M374" s="212"/>
      <c r="N374" s="213"/>
      <c r="O374" s="213"/>
      <c r="P374" s="213"/>
      <c r="Q374" s="213"/>
      <c r="R374" s="213"/>
      <c r="S374" s="213"/>
      <c r="T374" s="2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8" t="s">
        <v>248</v>
      </c>
      <c r="AU374" s="208" t="s">
        <v>84</v>
      </c>
      <c r="AV374" s="14" t="s">
        <v>84</v>
      </c>
      <c r="AW374" s="14" t="s">
        <v>32</v>
      </c>
      <c r="AX374" s="14" t="s">
        <v>82</v>
      </c>
      <c r="AY374" s="208" t="s">
        <v>235</v>
      </c>
    </row>
    <row r="375" s="2" customFormat="1" ht="16.5" customHeight="1">
      <c r="A375" s="38"/>
      <c r="B375" s="181"/>
      <c r="C375" s="232" t="s">
        <v>563</v>
      </c>
      <c r="D375" s="232" t="s">
        <v>465</v>
      </c>
      <c r="E375" s="233" t="s">
        <v>985</v>
      </c>
      <c r="F375" s="234" t="s">
        <v>986</v>
      </c>
      <c r="G375" s="235" t="s">
        <v>438</v>
      </c>
      <c r="H375" s="236">
        <v>2.2000000000000002</v>
      </c>
      <c r="I375" s="237"/>
      <c r="J375" s="238">
        <f>ROUND(I375*H375,2)</f>
        <v>0</v>
      </c>
      <c r="K375" s="234" t="s">
        <v>246</v>
      </c>
      <c r="L375" s="239"/>
      <c r="M375" s="240" t="s">
        <v>1</v>
      </c>
      <c r="N375" s="241" t="s">
        <v>40</v>
      </c>
      <c r="O375" s="77"/>
      <c r="P375" s="191">
        <f>O375*H375</f>
        <v>0</v>
      </c>
      <c r="Q375" s="191">
        <v>1</v>
      </c>
      <c r="R375" s="191">
        <f>Q375*H375</f>
        <v>2.2000000000000002</v>
      </c>
      <c r="S375" s="191">
        <v>0</v>
      </c>
      <c r="T375" s="192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93" t="s">
        <v>291</v>
      </c>
      <c r="AT375" s="193" t="s">
        <v>465</v>
      </c>
      <c r="AU375" s="193" t="s">
        <v>84</v>
      </c>
      <c r="AY375" s="19" t="s">
        <v>235</v>
      </c>
      <c r="BE375" s="194">
        <f>IF(N375="základní",J375,0)</f>
        <v>0</v>
      </c>
      <c r="BF375" s="194">
        <f>IF(N375="snížená",J375,0)</f>
        <v>0</v>
      </c>
      <c r="BG375" s="194">
        <f>IF(N375="zákl. přenesená",J375,0)</f>
        <v>0</v>
      </c>
      <c r="BH375" s="194">
        <f>IF(N375="sníž. přenesená",J375,0)</f>
        <v>0</v>
      </c>
      <c r="BI375" s="194">
        <f>IF(N375="nulová",J375,0)</f>
        <v>0</v>
      </c>
      <c r="BJ375" s="19" t="s">
        <v>82</v>
      </c>
      <c r="BK375" s="194">
        <f>ROUND(I375*H375,2)</f>
        <v>0</v>
      </c>
      <c r="BL375" s="19" t="s">
        <v>96</v>
      </c>
      <c r="BM375" s="193" t="s">
        <v>1696</v>
      </c>
    </row>
    <row r="376" s="2" customFormat="1">
      <c r="A376" s="38"/>
      <c r="B376" s="39"/>
      <c r="C376" s="38"/>
      <c r="D376" s="195" t="s">
        <v>242</v>
      </c>
      <c r="E376" s="38"/>
      <c r="F376" s="196" t="s">
        <v>986</v>
      </c>
      <c r="G376" s="38"/>
      <c r="H376" s="38"/>
      <c r="I376" s="197"/>
      <c r="J376" s="38"/>
      <c r="K376" s="38"/>
      <c r="L376" s="39"/>
      <c r="M376" s="198"/>
      <c r="N376" s="199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242</v>
      </c>
      <c r="AU376" s="19" t="s">
        <v>84</v>
      </c>
    </row>
    <row r="377" s="2" customFormat="1" ht="24.15" customHeight="1">
      <c r="A377" s="38"/>
      <c r="B377" s="181"/>
      <c r="C377" s="182" t="s">
        <v>568</v>
      </c>
      <c r="D377" s="182" t="s">
        <v>237</v>
      </c>
      <c r="E377" s="183" t="s">
        <v>988</v>
      </c>
      <c r="F377" s="184" t="s">
        <v>989</v>
      </c>
      <c r="G377" s="185" t="s">
        <v>438</v>
      </c>
      <c r="H377" s="186">
        <v>2.2000000000000002</v>
      </c>
      <c r="I377" s="187"/>
      <c r="J377" s="188">
        <f>ROUND(I377*H377,2)</f>
        <v>0</v>
      </c>
      <c r="K377" s="184" t="s">
        <v>246</v>
      </c>
      <c r="L377" s="39"/>
      <c r="M377" s="189" t="s">
        <v>1</v>
      </c>
      <c r="N377" s="190" t="s">
        <v>40</v>
      </c>
      <c r="O377" s="77"/>
      <c r="P377" s="191">
        <f>O377*H377</f>
        <v>0</v>
      </c>
      <c r="Q377" s="191">
        <v>0</v>
      </c>
      <c r="R377" s="191">
        <f>Q377*H377</f>
        <v>0</v>
      </c>
      <c r="S377" s="191">
        <v>0</v>
      </c>
      <c r="T377" s="192">
        <f>S377*H377</f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193" t="s">
        <v>96</v>
      </c>
      <c r="AT377" s="193" t="s">
        <v>237</v>
      </c>
      <c r="AU377" s="193" t="s">
        <v>84</v>
      </c>
      <c r="AY377" s="19" t="s">
        <v>235</v>
      </c>
      <c r="BE377" s="194">
        <f>IF(N377="základní",J377,0)</f>
        <v>0</v>
      </c>
      <c r="BF377" s="194">
        <f>IF(N377="snížená",J377,0)</f>
        <v>0</v>
      </c>
      <c r="BG377" s="194">
        <f>IF(N377="zákl. přenesená",J377,0)</f>
        <v>0</v>
      </c>
      <c r="BH377" s="194">
        <f>IF(N377="sníž. přenesená",J377,0)</f>
        <v>0</v>
      </c>
      <c r="BI377" s="194">
        <f>IF(N377="nulová",J377,0)</f>
        <v>0</v>
      </c>
      <c r="BJ377" s="19" t="s">
        <v>82</v>
      </c>
      <c r="BK377" s="194">
        <f>ROUND(I377*H377,2)</f>
        <v>0</v>
      </c>
      <c r="BL377" s="19" t="s">
        <v>96</v>
      </c>
      <c r="BM377" s="193" t="s">
        <v>1697</v>
      </c>
    </row>
    <row r="378" s="2" customFormat="1">
      <c r="A378" s="38"/>
      <c r="B378" s="39"/>
      <c r="C378" s="38"/>
      <c r="D378" s="195" t="s">
        <v>242</v>
      </c>
      <c r="E378" s="38"/>
      <c r="F378" s="196" t="s">
        <v>991</v>
      </c>
      <c r="G378" s="38"/>
      <c r="H378" s="38"/>
      <c r="I378" s="197"/>
      <c r="J378" s="38"/>
      <c r="K378" s="38"/>
      <c r="L378" s="39"/>
      <c r="M378" s="198"/>
      <c r="N378" s="199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242</v>
      </c>
      <c r="AU378" s="19" t="s">
        <v>84</v>
      </c>
    </row>
    <row r="379" s="12" customFormat="1" ht="22.8" customHeight="1">
      <c r="A379" s="12"/>
      <c r="B379" s="168"/>
      <c r="C379" s="12"/>
      <c r="D379" s="169" t="s">
        <v>74</v>
      </c>
      <c r="E379" s="179" t="s">
        <v>96</v>
      </c>
      <c r="F379" s="179" t="s">
        <v>508</v>
      </c>
      <c r="G379" s="12"/>
      <c r="H379" s="12"/>
      <c r="I379" s="171"/>
      <c r="J379" s="180">
        <f>BK379</f>
        <v>0</v>
      </c>
      <c r="K379" s="12"/>
      <c r="L379" s="168"/>
      <c r="M379" s="173"/>
      <c r="N379" s="174"/>
      <c r="O379" s="174"/>
      <c r="P379" s="175">
        <f>SUM(P380:P409)</f>
        <v>0</v>
      </c>
      <c r="Q379" s="174"/>
      <c r="R379" s="175">
        <f>SUM(R380:R409)</f>
        <v>0.31859999999999999</v>
      </c>
      <c r="S379" s="174"/>
      <c r="T379" s="176">
        <f>SUM(T380:T409)</f>
        <v>0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169" t="s">
        <v>82</v>
      </c>
      <c r="AT379" s="177" t="s">
        <v>74</v>
      </c>
      <c r="AU379" s="177" t="s">
        <v>82</v>
      </c>
      <c r="AY379" s="169" t="s">
        <v>235</v>
      </c>
      <c r="BK379" s="178">
        <f>SUM(BK380:BK409)</f>
        <v>0</v>
      </c>
    </row>
    <row r="380" s="2" customFormat="1" ht="21.75" customHeight="1">
      <c r="A380" s="38"/>
      <c r="B380" s="181"/>
      <c r="C380" s="182" t="s">
        <v>573</v>
      </c>
      <c r="D380" s="182" t="s">
        <v>237</v>
      </c>
      <c r="E380" s="183" t="s">
        <v>510</v>
      </c>
      <c r="F380" s="184" t="s">
        <v>511</v>
      </c>
      <c r="G380" s="185" t="s">
        <v>358</v>
      </c>
      <c r="H380" s="186">
        <v>37.905000000000001</v>
      </c>
      <c r="I380" s="187"/>
      <c r="J380" s="188">
        <f>ROUND(I380*H380,2)</f>
        <v>0</v>
      </c>
      <c r="K380" s="184" t="s">
        <v>246</v>
      </c>
      <c r="L380" s="39"/>
      <c r="M380" s="189" t="s">
        <v>1</v>
      </c>
      <c r="N380" s="190" t="s">
        <v>40</v>
      </c>
      <c r="O380" s="77"/>
      <c r="P380" s="191">
        <f>O380*H380</f>
        <v>0</v>
      </c>
      <c r="Q380" s="191">
        <v>0</v>
      </c>
      <c r="R380" s="191">
        <f>Q380*H380</f>
        <v>0</v>
      </c>
      <c r="S380" s="191">
        <v>0</v>
      </c>
      <c r="T380" s="192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3" t="s">
        <v>96</v>
      </c>
      <c r="AT380" s="193" t="s">
        <v>237</v>
      </c>
      <c r="AU380" s="193" t="s">
        <v>84</v>
      </c>
      <c r="AY380" s="19" t="s">
        <v>235</v>
      </c>
      <c r="BE380" s="194">
        <f>IF(N380="základní",J380,0)</f>
        <v>0</v>
      </c>
      <c r="BF380" s="194">
        <f>IF(N380="snížená",J380,0)</f>
        <v>0</v>
      </c>
      <c r="BG380" s="194">
        <f>IF(N380="zákl. přenesená",J380,0)</f>
        <v>0</v>
      </c>
      <c r="BH380" s="194">
        <f>IF(N380="sníž. přenesená",J380,0)</f>
        <v>0</v>
      </c>
      <c r="BI380" s="194">
        <f>IF(N380="nulová",J380,0)</f>
        <v>0</v>
      </c>
      <c r="BJ380" s="19" t="s">
        <v>82</v>
      </c>
      <c r="BK380" s="194">
        <f>ROUND(I380*H380,2)</f>
        <v>0</v>
      </c>
      <c r="BL380" s="19" t="s">
        <v>96</v>
      </c>
      <c r="BM380" s="193" t="s">
        <v>512</v>
      </c>
    </row>
    <row r="381" s="2" customFormat="1">
      <c r="A381" s="38"/>
      <c r="B381" s="39"/>
      <c r="C381" s="38"/>
      <c r="D381" s="195" t="s">
        <v>242</v>
      </c>
      <c r="E381" s="38"/>
      <c r="F381" s="196" t="s">
        <v>513</v>
      </c>
      <c r="G381" s="38"/>
      <c r="H381" s="38"/>
      <c r="I381" s="197"/>
      <c r="J381" s="38"/>
      <c r="K381" s="38"/>
      <c r="L381" s="39"/>
      <c r="M381" s="198"/>
      <c r="N381" s="199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242</v>
      </c>
      <c r="AU381" s="19" t="s">
        <v>84</v>
      </c>
    </row>
    <row r="382" s="2" customFormat="1">
      <c r="A382" s="38"/>
      <c r="B382" s="39"/>
      <c r="C382" s="38"/>
      <c r="D382" s="195" t="s">
        <v>262</v>
      </c>
      <c r="E382" s="38"/>
      <c r="F382" s="223" t="s">
        <v>296</v>
      </c>
      <c r="G382" s="38"/>
      <c r="H382" s="38"/>
      <c r="I382" s="197"/>
      <c r="J382" s="38"/>
      <c r="K382" s="38"/>
      <c r="L382" s="39"/>
      <c r="M382" s="198"/>
      <c r="N382" s="199"/>
      <c r="O382" s="77"/>
      <c r="P382" s="77"/>
      <c r="Q382" s="77"/>
      <c r="R382" s="77"/>
      <c r="S382" s="77"/>
      <c r="T382" s="7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19" t="s">
        <v>262</v>
      </c>
      <c r="AU382" s="19" t="s">
        <v>84</v>
      </c>
    </row>
    <row r="383" s="14" customFormat="1">
      <c r="A383" s="14"/>
      <c r="B383" s="207"/>
      <c r="C383" s="14"/>
      <c r="D383" s="195" t="s">
        <v>248</v>
      </c>
      <c r="E383" s="208" t="s">
        <v>1</v>
      </c>
      <c r="F383" s="209" t="s">
        <v>1698</v>
      </c>
      <c r="G383" s="14"/>
      <c r="H383" s="210">
        <v>37.905000000000001</v>
      </c>
      <c r="I383" s="211"/>
      <c r="J383" s="14"/>
      <c r="K383" s="14"/>
      <c r="L383" s="207"/>
      <c r="M383" s="212"/>
      <c r="N383" s="213"/>
      <c r="O383" s="213"/>
      <c r="P383" s="213"/>
      <c r="Q383" s="213"/>
      <c r="R383" s="213"/>
      <c r="S383" s="213"/>
      <c r="T383" s="2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08" t="s">
        <v>248</v>
      </c>
      <c r="AU383" s="208" t="s">
        <v>84</v>
      </c>
      <c r="AV383" s="14" t="s">
        <v>84</v>
      </c>
      <c r="AW383" s="14" t="s">
        <v>32</v>
      </c>
      <c r="AX383" s="14" t="s">
        <v>82</v>
      </c>
      <c r="AY383" s="208" t="s">
        <v>235</v>
      </c>
    </row>
    <row r="384" s="2" customFormat="1" ht="16.5" customHeight="1">
      <c r="A384" s="38"/>
      <c r="B384" s="181"/>
      <c r="C384" s="182" t="s">
        <v>578</v>
      </c>
      <c r="D384" s="182" t="s">
        <v>237</v>
      </c>
      <c r="E384" s="183" t="s">
        <v>517</v>
      </c>
      <c r="F384" s="184" t="s">
        <v>518</v>
      </c>
      <c r="G384" s="185" t="s">
        <v>358</v>
      </c>
      <c r="H384" s="186">
        <v>4.25</v>
      </c>
      <c r="I384" s="187"/>
      <c r="J384" s="188">
        <f>ROUND(I384*H384,2)</f>
        <v>0</v>
      </c>
      <c r="K384" s="184" t="s">
        <v>1</v>
      </c>
      <c r="L384" s="39"/>
      <c r="M384" s="189" t="s">
        <v>1</v>
      </c>
      <c r="N384" s="190" t="s">
        <v>40</v>
      </c>
      <c r="O384" s="77"/>
      <c r="P384" s="191">
        <f>O384*H384</f>
        <v>0</v>
      </c>
      <c r="Q384" s="191">
        <v>0</v>
      </c>
      <c r="R384" s="191">
        <f>Q384*H384</f>
        <v>0</v>
      </c>
      <c r="S384" s="191">
        <v>0</v>
      </c>
      <c r="T384" s="192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93" t="s">
        <v>96</v>
      </c>
      <c r="AT384" s="193" t="s">
        <v>237</v>
      </c>
      <c r="AU384" s="193" t="s">
        <v>84</v>
      </c>
      <c r="AY384" s="19" t="s">
        <v>235</v>
      </c>
      <c r="BE384" s="194">
        <f>IF(N384="základní",J384,0)</f>
        <v>0</v>
      </c>
      <c r="BF384" s="194">
        <f>IF(N384="snížená",J384,0)</f>
        <v>0</v>
      </c>
      <c r="BG384" s="194">
        <f>IF(N384="zákl. přenesená",J384,0)</f>
        <v>0</v>
      </c>
      <c r="BH384" s="194">
        <f>IF(N384="sníž. přenesená",J384,0)</f>
        <v>0</v>
      </c>
      <c r="BI384" s="194">
        <f>IF(N384="nulová",J384,0)</f>
        <v>0</v>
      </c>
      <c r="BJ384" s="19" t="s">
        <v>82</v>
      </c>
      <c r="BK384" s="194">
        <f>ROUND(I384*H384,2)</f>
        <v>0</v>
      </c>
      <c r="BL384" s="19" t="s">
        <v>96</v>
      </c>
      <c r="BM384" s="193" t="s">
        <v>519</v>
      </c>
    </row>
    <row r="385" s="2" customFormat="1">
      <c r="A385" s="38"/>
      <c r="B385" s="39"/>
      <c r="C385" s="38"/>
      <c r="D385" s="195" t="s">
        <v>242</v>
      </c>
      <c r="E385" s="38"/>
      <c r="F385" s="196" t="s">
        <v>513</v>
      </c>
      <c r="G385" s="38"/>
      <c r="H385" s="38"/>
      <c r="I385" s="197"/>
      <c r="J385" s="38"/>
      <c r="K385" s="38"/>
      <c r="L385" s="39"/>
      <c r="M385" s="198"/>
      <c r="N385" s="199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242</v>
      </c>
      <c r="AU385" s="19" t="s">
        <v>84</v>
      </c>
    </row>
    <row r="386" s="2" customFormat="1">
      <c r="A386" s="38"/>
      <c r="B386" s="39"/>
      <c r="C386" s="38"/>
      <c r="D386" s="195" t="s">
        <v>262</v>
      </c>
      <c r="E386" s="38"/>
      <c r="F386" s="223" t="s">
        <v>296</v>
      </c>
      <c r="G386" s="38"/>
      <c r="H386" s="38"/>
      <c r="I386" s="197"/>
      <c r="J386" s="38"/>
      <c r="K386" s="38"/>
      <c r="L386" s="39"/>
      <c r="M386" s="198"/>
      <c r="N386" s="199"/>
      <c r="O386" s="77"/>
      <c r="P386" s="77"/>
      <c r="Q386" s="77"/>
      <c r="R386" s="77"/>
      <c r="S386" s="77"/>
      <c r="T386" s="7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T386" s="19" t="s">
        <v>262</v>
      </c>
      <c r="AU386" s="19" t="s">
        <v>84</v>
      </c>
    </row>
    <row r="387" s="13" customFormat="1">
      <c r="A387" s="13"/>
      <c r="B387" s="200"/>
      <c r="C387" s="13"/>
      <c r="D387" s="195" t="s">
        <v>248</v>
      </c>
      <c r="E387" s="201" t="s">
        <v>1</v>
      </c>
      <c r="F387" s="202" t="s">
        <v>992</v>
      </c>
      <c r="G387" s="13"/>
      <c r="H387" s="201" t="s">
        <v>1</v>
      </c>
      <c r="I387" s="203"/>
      <c r="J387" s="13"/>
      <c r="K387" s="13"/>
      <c r="L387" s="200"/>
      <c r="M387" s="204"/>
      <c r="N387" s="205"/>
      <c r="O387" s="205"/>
      <c r="P387" s="205"/>
      <c r="Q387" s="205"/>
      <c r="R387" s="205"/>
      <c r="S387" s="205"/>
      <c r="T387" s="206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01" t="s">
        <v>248</v>
      </c>
      <c r="AU387" s="201" t="s">
        <v>84</v>
      </c>
      <c r="AV387" s="13" t="s">
        <v>82</v>
      </c>
      <c r="AW387" s="13" t="s">
        <v>32</v>
      </c>
      <c r="AX387" s="13" t="s">
        <v>75</v>
      </c>
      <c r="AY387" s="201" t="s">
        <v>235</v>
      </c>
    </row>
    <row r="388" s="14" customFormat="1">
      <c r="A388" s="14"/>
      <c r="B388" s="207"/>
      <c r="C388" s="14"/>
      <c r="D388" s="195" t="s">
        <v>248</v>
      </c>
      <c r="E388" s="208" t="s">
        <v>1</v>
      </c>
      <c r="F388" s="209" t="s">
        <v>1699</v>
      </c>
      <c r="G388" s="14"/>
      <c r="H388" s="210">
        <v>3.125</v>
      </c>
      <c r="I388" s="211"/>
      <c r="J388" s="14"/>
      <c r="K388" s="14"/>
      <c r="L388" s="207"/>
      <c r="M388" s="212"/>
      <c r="N388" s="213"/>
      <c r="O388" s="213"/>
      <c r="P388" s="213"/>
      <c r="Q388" s="213"/>
      <c r="R388" s="213"/>
      <c r="S388" s="213"/>
      <c r="T388" s="2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8" t="s">
        <v>248</v>
      </c>
      <c r="AU388" s="208" t="s">
        <v>84</v>
      </c>
      <c r="AV388" s="14" t="s">
        <v>84</v>
      </c>
      <c r="AW388" s="14" t="s">
        <v>32</v>
      </c>
      <c r="AX388" s="14" t="s">
        <v>75</v>
      </c>
      <c r="AY388" s="208" t="s">
        <v>235</v>
      </c>
    </row>
    <row r="389" s="13" customFormat="1">
      <c r="A389" s="13"/>
      <c r="B389" s="200"/>
      <c r="C389" s="13"/>
      <c r="D389" s="195" t="s">
        <v>248</v>
      </c>
      <c r="E389" s="201" t="s">
        <v>1</v>
      </c>
      <c r="F389" s="202" t="s">
        <v>522</v>
      </c>
      <c r="G389" s="13"/>
      <c r="H389" s="201" t="s">
        <v>1</v>
      </c>
      <c r="I389" s="203"/>
      <c r="J389" s="13"/>
      <c r="K389" s="13"/>
      <c r="L389" s="200"/>
      <c r="M389" s="204"/>
      <c r="N389" s="205"/>
      <c r="O389" s="205"/>
      <c r="P389" s="205"/>
      <c r="Q389" s="205"/>
      <c r="R389" s="205"/>
      <c r="S389" s="205"/>
      <c r="T389" s="206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01" t="s">
        <v>248</v>
      </c>
      <c r="AU389" s="201" t="s">
        <v>84</v>
      </c>
      <c r="AV389" s="13" t="s">
        <v>82</v>
      </c>
      <c r="AW389" s="13" t="s">
        <v>32</v>
      </c>
      <c r="AX389" s="13" t="s">
        <v>75</v>
      </c>
      <c r="AY389" s="201" t="s">
        <v>235</v>
      </c>
    </row>
    <row r="390" s="14" customFormat="1">
      <c r="A390" s="14"/>
      <c r="B390" s="207"/>
      <c r="C390" s="14"/>
      <c r="D390" s="195" t="s">
        <v>248</v>
      </c>
      <c r="E390" s="208" t="s">
        <v>1</v>
      </c>
      <c r="F390" s="209" t="s">
        <v>1478</v>
      </c>
      <c r="G390" s="14"/>
      <c r="H390" s="210">
        <v>1.125</v>
      </c>
      <c r="I390" s="211"/>
      <c r="J390" s="14"/>
      <c r="K390" s="14"/>
      <c r="L390" s="207"/>
      <c r="M390" s="212"/>
      <c r="N390" s="213"/>
      <c r="O390" s="213"/>
      <c r="P390" s="213"/>
      <c r="Q390" s="213"/>
      <c r="R390" s="213"/>
      <c r="S390" s="213"/>
      <c r="T390" s="2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08" t="s">
        <v>248</v>
      </c>
      <c r="AU390" s="208" t="s">
        <v>84</v>
      </c>
      <c r="AV390" s="14" t="s">
        <v>84</v>
      </c>
      <c r="AW390" s="14" t="s">
        <v>32</v>
      </c>
      <c r="AX390" s="14" t="s">
        <v>75</v>
      </c>
      <c r="AY390" s="208" t="s">
        <v>235</v>
      </c>
    </row>
    <row r="391" s="15" customFormat="1">
      <c r="A391" s="15"/>
      <c r="B391" s="215"/>
      <c r="C391" s="15"/>
      <c r="D391" s="195" t="s">
        <v>248</v>
      </c>
      <c r="E391" s="216" t="s">
        <v>1</v>
      </c>
      <c r="F391" s="217" t="s">
        <v>253</v>
      </c>
      <c r="G391" s="15"/>
      <c r="H391" s="218">
        <v>4.25</v>
      </c>
      <c r="I391" s="219"/>
      <c r="J391" s="15"/>
      <c r="K391" s="15"/>
      <c r="L391" s="215"/>
      <c r="M391" s="220"/>
      <c r="N391" s="221"/>
      <c r="O391" s="221"/>
      <c r="P391" s="221"/>
      <c r="Q391" s="221"/>
      <c r="R391" s="221"/>
      <c r="S391" s="221"/>
      <c r="T391" s="222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16" t="s">
        <v>248</v>
      </c>
      <c r="AU391" s="216" t="s">
        <v>84</v>
      </c>
      <c r="AV391" s="15" t="s">
        <v>96</v>
      </c>
      <c r="AW391" s="15" t="s">
        <v>32</v>
      </c>
      <c r="AX391" s="15" t="s">
        <v>82</v>
      </c>
      <c r="AY391" s="216" t="s">
        <v>235</v>
      </c>
    </row>
    <row r="392" s="2" customFormat="1" ht="21.75" customHeight="1">
      <c r="A392" s="38"/>
      <c r="B392" s="181"/>
      <c r="C392" s="182" t="s">
        <v>584</v>
      </c>
      <c r="D392" s="182" t="s">
        <v>237</v>
      </c>
      <c r="E392" s="183" t="s">
        <v>525</v>
      </c>
      <c r="F392" s="184" t="s">
        <v>526</v>
      </c>
      <c r="G392" s="185" t="s">
        <v>527</v>
      </c>
      <c r="H392" s="186">
        <v>6</v>
      </c>
      <c r="I392" s="187"/>
      <c r="J392" s="188">
        <f>ROUND(I392*H392,2)</f>
        <v>0</v>
      </c>
      <c r="K392" s="184" t="s">
        <v>246</v>
      </c>
      <c r="L392" s="39"/>
      <c r="M392" s="189" t="s">
        <v>1</v>
      </c>
      <c r="N392" s="190" t="s">
        <v>40</v>
      </c>
      <c r="O392" s="77"/>
      <c r="P392" s="191">
        <f>O392*H392</f>
        <v>0</v>
      </c>
      <c r="Q392" s="191">
        <v>0.0066</v>
      </c>
      <c r="R392" s="191">
        <f>Q392*H392</f>
        <v>0.039599999999999996</v>
      </c>
      <c r="S392" s="191">
        <v>0</v>
      </c>
      <c r="T392" s="192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93" t="s">
        <v>96</v>
      </c>
      <c r="AT392" s="193" t="s">
        <v>237</v>
      </c>
      <c r="AU392" s="193" t="s">
        <v>84</v>
      </c>
      <c r="AY392" s="19" t="s">
        <v>235</v>
      </c>
      <c r="BE392" s="194">
        <f>IF(N392="základní",J392,0)</f>
        <v>0</v>
      </c>
      <c r="BF392" s="194">
        <f>IF(N392="snížená",J392,0)</f>
        <v>0</v>
      </c>
      <c r="BG392" s="194">
        <f>IF(N392="zákl. přenesená",J392,0)</f>
        <v>0</v>
      </c>
      <c r="BH392" s="194">
        <f>IF(N392="sníž. přenesená",J392,0)</f>
        <v>0</v>
      </c>
      <c r="BI392" s="194">
        <f>IF(N392="nulová",J392,0)</f>
        <v>0</v>
      </c>
      <c r="BJ392" s="19" t="s">
        <v>82</v>
      </c>
      <c r="BK392" s="194">
        <f>ROUND(I392*H392,2)</f>
        <v>0</v>
      </c>
      <c r="BL392" s="19" t="s">
        <v>96</v>
      </c>
      <c r="BM392" s="193" t="s">
        <v>528</v>
      </c>
    </row>
    <row r="393" s="2" customFormat="1">
      <c r="A393" s="38"/>
      <c r="B393" s="39"/>
      <c r="C393" s="38"/>
      <c r="D393" s="195" t="s">
        <v>242</v>
      </c>
      <c r="E393" s="38"/>
      <c r="F393" s="196" t="s">
        <v>529</v>
      </c>
      <c r="G393" s="38"/>
      <c r="H393" s="38"/>
      <c r="I393" s="197"/>
      <c r="J393" s="38"/>
      <c r="K393" s="38"/>
      <c r="L393" s="39"/>
      <c r="M393" s="198"/>
      <c r="N393" s="199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242</v>
      </c>
      <c r="AU393" s="19" t="s">
        <v>84</v>
      </c>
    </row>
    <row r="394" s="2" customFormat="1">
      <c r="A394" s="38"/>
      <c r="B394" s="39"/>
      <c r="C394" s="38"/>
      <c r="D394" s="195" t="s">
        <v>262</v>
      </c>
      <c r="E394" s="38"/>
      <c r="F394" s="223" t="s">
        <v>296</v>
      </c>
      <c r="G394" s="38"/>
      <c r="H394" s="38"/>
      <c r="I394" s="197"/>
      <c r="J394" s="38"/>
      <c r="K394" s="38"/>
      <c r="L394" s="39"/>
      <c r="M394" s="198"/>
      <c r="N394" s="199"/>
      <c r="O394" s="77"/>
      <c r="P394" s="77"/>
      <c r="Q394" s="77"/>
      <c r="R394" s="77"/>
      <c r="S394" s="77"/>
      <c r="T394" s="7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T394" s="19" t="s">
        <v>262</v>
      </c>
      <c r="AU394" s="19" t="s">
        <v>84</v>
      </c>
    </row>
    <row r="395" s="14" customFormat="1">
      <c r="A395" s="14"/>
      <c r="B395" s="207"/>
      <c r="C395" s="14"/>
      <c r="D395" s="195" t="s">
        <v>248</v>
      </c>
      <c r="E395" s="208" t="s">
        <v>1</v>
      </c>
      <c r="F395" s="209" t="s">
        <v>1700</v>
      </c>
      <c r="G395" s="14"/>
      <c r="H395" s="210">
        <v>6</v>
      </c>
      <c r="I395" s="211"/>
      <c r="J395" s="14"/>
      <c r="K395" s="14"/>
      <c r="L395" s="207"/>
      <c r="M395" s="212"/>
      <c r="N395" s="213"/>
      <c r="O395" s="213"/>
      <c r="P395" s="213"/>
      <c r="Q395" s="213"/>
      <c r="R395" s="213"/>
      <c r="S395" s="213"/>
      <c r="T395" s="2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8" t="s">
        <v>248</v>
      </c>
      <c r="AU395" s="208" t="s">
        <v>84</v>
      </c>
      <c r="AV395" s="14" t="s">
        <v>84</v>
      </c>
      <c r="AW395" s="14" t="s">
        <v>32</v>
      </c>
      <c r="AX395" s="14" t="s">
        <v>82</v>
      </c>
      <c r="AY395" s="208" t="s">
        <v>235</v>
      </c>
    </row>
    <row r="396" s="2" customFormat="1" ht="24.15" customHeight="1">
      <c r="A396" s="38"/>
      <c r="B396" s="181"/>
      <c r="C396" s="232" t="s">
        <v>589</v>
      </c>
      <c r="D396" s="232" t="s">
        <v>465</v>
      </c>
      <c r="E396" s="233" t="s">
        <v>536</v>
      </c>
      <c r="F396" s="234" t="s">
        <v>537</v>
      </c>
      <c r="G396" s="235" t="s">
        <v>527</v>
      </c>
      <c r="H396" s="236">
        <v>4</v>
      </c>
      <c r="I396" s="237"/>
      <c r="J396" s="238">
        <f>ROUND(I396*H396,2)</f>
        <v>0</v>
      </c>
      <c r="K396" s="234" t="s">
        <v>246</v>
      </c>
      <c r="L396" s="239"/>
      <c r="M396" s="240" t="s">
        <v>1</v>
      </c>
      <c r="N396" s="241" t="s">
        <v>40</v>
      </c>
      <c r="O396" s="77"/>
      <c r="P396" s="191">
        <f>O396*H396</f>
        <v>0</v>
      </c>
      <c r="Q396" s="191">
        <v>0.040000000000000001</v>
      </c>
      <c r="R396" s="191">
        <f>Q396*H396</f>
        <v>0.16</v>
      </c>
      <c r="S396" s="191">
        <v>0</v>
      </c>
      <c r="T396" s="192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3" t="s">
        <v>291</v>
      </c>
      <c r="AT396" s="193" t="s">
        <v>465</v>
      </c>
      <c r="AU396" s="193" t="s">
        <v>84</v>
      </c>
      <c r="AY396" s="19" t="s">
        <v>235</v>
      </c>
      <c r="BE396" s="194">
        <f>IF(N396="základní",J396,0)</f>
        <v>0</v>
      </c>
      <c r="BF396" s="194">
        <f>IF(N396="snížená",J396,0)</f>
        <v>0</v>
      </c>
      <c r="BG396" s="194">
        <f>IF(N396="zákl. přenesená",J396,0)</f>
        <v>0</v>
      </c>
      <c r="BH396" s="194">
        <f>IF(N396="sníž. přenesená",J396,0)</f>
        <v>0</v>
      </c>
      <c r="BI396" s="194">
        <f>IF(N396="nulová",J396,0)</f>
        <v>0</v>
      </c>
      <c r="BJ396" s="19" t="s">
        <v>82</v>
      </c>
      <c r="BK396" s="194">
        <f>ROUND(I396*H396,2)</f>
        <v>0</v>
      </c>
      <c r="BL396" s="19" t="s">
        <v>96</v>
      </c>
      <c r="BM396" s="193" t="s">
        <v>1093</v>
      </c>
    </row>
    <row r="397" s="2" customFormat="1">
      <c r="A397" s="38"/>
      <c r="B397" s="39"/>
      <c r="C397" s="38"/>
      <c r="D397" s="195" t="s">
        <v>242</v>
      </c>
      <c r="E397" s="38"/>
      <c r="F397" s="196" t="s">
        <v>537</v>
      </c>
      <c r="G397" s="38"/>
      <c r="H397" s="38"/>
      <c r="I397" s="197"/>
      <c r="J397" s="38"/>
      <c r="K397" s="38"/>
      <c r="L397" s="39"/>
      <c r="M397" s="198"/>
      <c r="N397" s="199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242</v>
      </c>
      <c r="AU397" s="19" t="s">
        <v>84</v>
      </c>
    </row>
    <row r="398" s="2" customFormat="1" ht="24.15" customHeight="1">
      <c r="A398" s="38"/>
      <c r="B398" s="181"/>
      <c r="C398" s="232" t="s">
        <v>594</v>
      </c>
      <c r="D398" s="232" t="s">
        <v>465</v>
      </c>
      <c r="E398" s="233" t="s">
        <v>540</v>
      </c>
      <c r="F398" s="234" t="s">
        <v>541</v>
      </c>
      <c r="G398" s="235" t="s">
        <v>527</v>
      </c>
      <c r="H398" s="236">
        <v>1</v>
      </c>
      <c r="I398" s="237"/>
      <c r="J398" s="238">
        <f>ROUND(I398*H398,2)</f>
        <v>0</v>
      </c>
      <c r="K398" s="234" t="s">
        <v>246</v>
      </c>
      <c r="L398" s="239"/>
      <c r="M398" s="240" t="s">
        <v>1</v>
      </c>
      <c r="N398" s="241" t="s">
        <v>40</v>
      </c>
      <c r="O398" s="77"/>
      <c r="P398" s="191">
        <f>O398*H398</f>
        <v>0</v>
      </c>
      <c r="Q398" s="191">
        <v>0.050999999999999997</v>
      </c>
      <c r="R398" s="191">
        <f>Q398*H398</f>
        <v>0.050999999999999997</v>
      </c>
      <c r="S398" s="191">
        <v>0</v>
      </c>
      <c r="T398" s="19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93" t="s">
        <v>291</v>
      </c>
      <c r="AT398" s="193" t="s">
        <v>465</v>
      </c>
      <c r="AU398" s="193" t="s">
        <v>84</v>
      </c>
      <c r="AY398" s="19" t="s">
        <v>235</v>
      </c>
      <c r="BE398" s="194">
        <f>IF(N398="základní",J398,0)</f>
        <v>0</v>
      </c>
      <c r="BF398" s="194">
        <f>IF(N398="snížená",J398,0)</f>
        <v>0</v>
      </c>
      <c r="BG398" s="194">
        <f>IF(N398="zákl. přenesená",J398,0)</f>
        <v>0</v>
      </c>
      <c r="BH398" s="194">
        <f>IF(N398="sníž. přenesená",J398,0)</f>
        <v>0</v>
      </c>
      <c r="BI398" s="194">
        <f>IF(N398="nulová",J398,0)</f>
        <v>0</v>
      </c>
      <c r="BJ398" s="19" t="s">
        <v>82</v>
      </c>
      <c r="BK398" s="194">
        <f>ROUND(I398*H398,2)</f>
        <v>0</v>
      </c>
      <c r="BL398" s="19" t="s">
        <v>96</v>
      </c>
      <c r="BM398" s="193" t="s">
        <v>1094</v>
      </c>
    </row>
    <row r="399" s="2" customFormat="1">
      <c r="A399" s="38"/>
      <c r="B399" s="39"/>
      <c r="C399" s="38"/>
      <c r="D399" s="195" t="s">
        <v>242</v>
      </c>
      <c r="E399" s="38"/>
      <c r="F399" s="196" t="s">
        <v>541</v>
      </c>
      <c r="G399" s="38"/>
      <c r="H399" s="38"/>
      <c r="I399" s="197"/>
      <c r="J399" s="38"/>
      <c r="K399" s="38"/>
      <c r="L399" s="39"/>
      <c r="M399" s="198"/>
      <c r="N399" s="199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242</v>
      </c>
      <c r="AU399" s="19" t="s">
        <v>84</v>
      </c>
    </row>
    <row r="400" s="2" customFormat="1" ht="24.15" customHeight="1">
      <c r="A400" s="38"/>
      <c r="B400" s="181"/>
      <c r="C400" s="232" t="s">
        <v>597</v>
      </c>
      <c r="D400" s="232" t="s">
        <v>465</v>
      </c>
      <c r="E400" s="233" t="s">
        <v>544</v>
      </c>
      <c r="F400" s="234" t="s">
        <v>545</v>
      </c>
      <c r="G400" s="235" t="s">
        <v>527</v>
      </c>
      <c r="H400" s="236">
        <v>1</v>
      </c>
      <c r="I400" s="237"/>
      <c r="J400" s="238">
        <f>ROUND(I400*H400,2)</f>
        <v>0</v>
      </c>
      <c r="K400" s="234" t="s">
        <v>246</v>
      </c>
      <c r="L400" s="239"/>
      <c r="M400" s="240" t="s">
        <v>1</v>
      </c>
      <c r="N400" s="241" t="s">
        <v>40</v>
      </c>
      <c r="O400" s="77"/>
      <c r="P400" s="191">
        <f>O400*H400</f>
        <v>0</v>
      </c>
      <c r="Q400" s="191">
        <v>0.068000000000000005</v>
      </c>
      <c r="R400" s="191">
        <f>Q400*H400</f>
        <v>0.068000000000000005</v>
      </c>
      <c r="S400" s="191">
        <v>0</v>
      </c>
      <c r="T400" s="19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93" t="s">
        <v>291</v>
      </c>
      <c r="AT400" s="193" t="s">
        <v>465</v>
      </c>
      <c r="AU400" s="193" t="s">
        <v>84</v>
      </c>
      <c r="AY400" s="19" t="s">
        <v>235</v>
      </c>
      <c r="BE400" s="194">
        <f>IF(N400="základní",J400,0)</f>
        <v>0</v>
      </c>
      <c r="BF400" s="194">
        <f>IF(N400="snížená",J400,0)</f>
        <v>0</v>
      </c>
      <c r="BG400" s="194">
        <f>IF(N400="zákl. přenesená",J400,0)</f>
        <v>0</v>
      </c>
      <c r="BH400" s="194">
        <f>IF(N400="sníž. přenesená",J400,0)</f>
        <v>0</v>
      </c>
      <c r="BI400" s="194">
        <f>IF(N400="nulová",J400,0)</f>
        <v>0</v>
      </c>
      <c r="BJ400" s="19" t="s">
        <v>82</v>
      </c>
      <c r="BK400" s="194">
        <f>ROUND(I400*H400,2)</f>
        <v>0</v>
      </c>
      <c r="BL400" s="19" t="s">
        <v>96</v>
      </c>
      <c r="BM400" s="193" t="s">
        <v>546</v>
      </c>
    </row>
    <row r="401" s="2" customFormat="1">
      <c r="A401" s="38"/>
      <c r="B401" s="39"/>
      <c r="C401" s="38"/>
      <c r="D401" s="195" t="s">
        <v>242</v>
      </c>
      <c r="E401" s="38"/>
      <c r="F401" s="196" t="s">
        <v>545</v>
      </c>
      <c r="G401" s="38"/>
      <c r="H401" s="38"/>
      <c r="I401" s="197"/>
      <c r="J401" s="38"/>
      <c r="K401" s="38"/>
      <c r="L401" s="39"/>
      <c r="M401" s="198"/>
      <c r="N401" s="199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242</v>
      </c>
      <c r="AU401" s="19" t="s">
        <v>84</v>
      </c>
    </row>
    <row r="402" s="2" customFormat="1" ht="24.15" customHeight="1">
      <c r="A402" s="38"/>
      <c r="B402" s="181"/>
      <c r="C402" s="182" t="s">
        <v>604</v>
      </c>
      <c r="D402" s="182" t="s">
        <v>237</v>
      </c>
      <c r="E402" s="183" t="s">
        <v>557</v>
      </c>
      <c r="F402" s="184" t="s">
        <v>558</v>
      </c>
      <c r="G402" s="185" t="s">
        <v>358</v>
      </c>
      <c r="H402" s="186">
        <v>2.8130000000000002</v>
      </c>
      <c r="I402" s="187"/>
      <c r="J402" s="188">
        <f>ROUND(I402*H402,2)</f>
        <v>0</v>
      </c>
      <c r="K402" s="184" t="s">
        <v>246</v>
      </c>
      <c r="L402" s="39"/>
      <c r="M402" s="189" t="s">
        <v>1</v>
      </c>
      <c r="N402" s="190" t="s">
        <v>40</v>
      </c>
      <c r="O402" s="77"/>
      <c r="P402" s="191">
        <f>O402*H402</f>
        <v>0</v>
      </c>
      <c r="Q402" s="191">
        <v>0</v>
      </c>
      <c r="R402" s="191">
        <f>Q402*H402</f>
        <v>0</v>
      </c>
      <c r="S402" s="191">
        <v>0</v>
      </c>
      <c r="T402" s="19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93" t="s">
        <v>96</v>
      </c>
      <c r="AT402" s="193" t="s">
        <v>237</v>
      </c>
      <c r="AU402" s="193" t="s">
        <v>84</v>
      </c>
      <c r="AY402" s="19" t="s">
        <v>235</v>
      </c>
      <c r="BE402" s="194">
        <f>IF(N402="základní",J402,0)</f>
        <v>0</v>
      </c>
      <c r="BF402" s="194">
        <f>IF(N402="snížená",J402,0)</f>
        <v>0</v>
      </c>
      <c r="BG402" s="194">
        <f>IF(N402="zákl. přenesená",J402,0)</f>
        <v>0</v>
      </c>
      <c r="BH402" s="194">
        <f>IF(N402="sníž. přenesená",J402,0)</f>
        <v>0</v>
      </c>
      <c r="BI402" s="194">
        <f>IF(N402="nulová",J402,0)</f>
        <v>0</v>
      </c>
      <c r="BJ402" s="19" t="s">
        <v>82</v>
      </c>
      <c r="BK402" s="194">
        <f>ROUND(I402*H402,2)</f>
        <v>0</v>
      </c>
      <c r="BL402" s="19" t="s">
        <v>96</v>
      </c>
      <c r="BM402" s="193" t="s">
        <v>559</v>
      </c>
    </row>
    <row r="403" s="2" customFormat="1">
      <c r="A403" s="38"/>
      <c r="B403" s="39"/>
      <c r="C403" s="38"/>
      <c r="D403" s="195" t="s">
        <v>242</v>
      </c>
      <c r="E403" s="38"/>
      <c r="F403" s="196" t="s">
        <v>560</v>
      </c>
      <c r="G403" s="38"/>
      <c r="H403" s="38"/>
      <c r="I403" s="197"/>
      <c r="J403" s="38"/>
      <c r="K403" s="38"/>
      <c r="L403" s="39"/>
      <c r="M403" s="198"/>
      <c r="N403" s="199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242</v>
      </c>
      <c r="AU403" s="19" t="s">
        <v>84</v>
      </c>
    </row>
    <row r="404" s="2" customFormat="1">
      <c r="A404" s="38"/>
      <c r="B404" s="39"/>
      <c r="C404" s="38"/>
      <c r="D404" s="195" t="s">
        <v>262</v>
      </c>
      <c r="E404" s="38"/>
      <c r="F404" s="223" t="s">
        <v>296</v>
      </c>
      <c r="G404" s="38"/>
      <c r="H404" s="38"/>
      <c r="I404" s="197"/>
      <c r="J404" s="38"/>
      <c r="K404" s="38"/>
      <c r="L404" s="39"/>
      <c r="M404" s="198"/>
      <c r="N404" s="199"/>
      <c r="O404" s="77"/>
      <c r="P404" s="77"/>
      <c r="Q404" s="77"/>
      <c r="R404" s="77"/>
      <c r="S404" s="77"/>
      <c r="T404" s="7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T404" s="19" t="s">
        <v>262</v>
      </c>
      <c r="AU404" s="19" t="s">
        <v>84</v>
      </c>
    </row>
    <row r="405" s="13" customFormat="1">
      <c r="A405" s="13"/>
      <c r="B405" s="200"/>
      <c r="C405" s="13"/>
      <c r="D405" s="195" t="s">
        <v>248</v>
      </c>
      <c r="E405" s="201" t="s">
        <v>1</v>
      </c>
      <c r="F405" s="202" t="s">
        <v>992</v>
      </c>
      <c r="G405" s="13"/>
      <c r="H405" s="201" t="s">
        <v>1</v>
      </c>
      <c r="I405" s="203"/>
      <c r="J405" s="13"/>
      <c r="K405" s="13"/>
      <c r="L405" s="200"/>
      <c r="M405" s="204"/>
      <c r="N405" s="205"/>
      <c r="O405" s="205"/>
      <c r="P405" s="205"/>
      <c r="Q405" s="205"/>
      <c r="R405" s="205"/>
      <c r="S405" s="205"/>
      <c r="T405" s="206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01" t="s">
        <v>248</v>
      </c>
      <c r="AU405" s="201" t="s">
        <v>84</v>
      </c>
      <c r="AV405" s="13" t="s">
        <v>82</v>
      </c>
      <c r="AW405" s="13" t="s">
        <v>32</v>
      </c>
      <c r="AX405" s="13" t="s">
        <v>75</v>
      </c>
      <c r="AY405" s="201" t="s">
        <v>235</v>
      </c>
    </row>
    <row r="406" s="14" customFormat="1">
      <c r="A406" s="14"/>
      <c r="B406" s="207"/>
      <c r="C406" s="14"/>
      <c r="D406" s="195" t="s">
        <v>248</v>
      </c>
      <c r="E406" s="208" t="s">
        <v>1</v>
      </c>
      <c r="F406" s="209" t="s">
        <v>1701</v>
      </c>
      <c r="G406" s="14"/>
      <c r="H406" s="210">
        <v>1.6879999999999999</v>
      </c>
      <c r="I406" s="211"/>
      <c r="J406" s="14"/>
      <c r="K406" s="14"/>
      <c r="L406" s="207"/>
      <c r="M406" s="212"/>
      <c r="N406" s="213"/>
      <c r="O406" s="213"/>
      <c r="P406" s="213"/>
      <c r="Q406" s="213"/>
      <c r="R406" s="213"/>
      <c r="S406" s="213"/>
      <c r="T406" s="2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8" t="s">
        <v>248</v>
      </c>
      <c r="AU406" s="208" t="s">
        <v>84</v>
      </c>
      <c r="AV406" s="14" t="s">
        <v>84</v>
      </c>
      <c r="AW406" s="14" t="s">
        <v>32</v>
      </c>
      <c r="AX406" s="14" t="s">
        <v>75</v>
      </c>
      <c r="AY406" s="208" t="s">
        <v>235</v>
      </c>
    </row>
    <row r="407" s="13" customFormat="1">
      <c r="A407" s="13"/>
      <c r="B407" s="200"/>
      <c r="C407" s="13"/>
      <c r="D407" s="195" t="s">
        <v>248</v>
      </c>
      <c r="E407" s="201" t="s">
        <v>1</v>
      </c>
      <c r="F407" s="202" t="s">
        <v>522</v>
      </c>
      <c r="G407" s="13"/>
      <c r="H407" s="201" t="s">
        <v>1</v>
      </c>
      <c r="I407" s="203"/>
      <c r="J407" s="13"/>
      <c r="K407" s="13"/>
      <c r="L407" s="200"/>
      <c r="M407" s="204"/>
      <c r="N407" s="205"/>
      <c r="O407" s="205"/>
      <c r="P407" s="205"/>
      <c r="Q407" s="205"/>
      <c r="R407" s="205"/>
      <c r="S407" s="205"/>
      <c r="T407" s="206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01" t="s">
        <v>248</v>
      </c>
      <c r="AU407" s="201" t="s">
        <v>84</v>
      </c>
      <c r="AV407" s="13" t="s">
        <v>82</v>
      </c>
      <c r="AW407" s="13" t="s">
        <v>32</v>
      </c>
      <c r="AX407" s="13" t="s">
        <v>75</v>
      </c>
      <c r="AY407" s="201" t="s">
        <v>235</v>
      </c>
    </row>
    <row r="408" s="14" customFormat="1">
      <c r="A408" s="14"/>
      <c r="B408" s="207"/>
      <c r="C408" s="14"/>
      <c r="D408" s="195" t="s">
        <v>248</v>
      </c>
      <c r="E408" s="208" t="s">
        <v>1</v>
      </c>
      <c r="F408" s="209" t="s">
        <v>1478</v>
      </c>
      <c r="G408" s="14"/>
      <c r="H408" s="210">
        <v>1.125</v>
      </c>
      <c r="I408" s="211"/>
      <c r="J408" s="14"/>
      <c r="K408" s="14"/>
      <c r="L408" s="207"/>
      <c r="M408" s="212"/>
      <c r="N408" s="213"/>
      <c r="O408" s="213"/>
      <c r="P408" s="213"/>
      <c r="Q408" s="213"/>
      <c r="R408" s="213"/>
      <c r="S408" s="213"/>
      <c r="T408" s="2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8" t="s">
        <v>248</v>
      </c>
      <c r="AU408" s="208" t="s">
        <v>84</v>
      </c>
      <c r="AV408" s="14" t="s">
        <v>84</v>
      </c>
      <c r="AW408" s="14" t="s">
        <v>32</v>
      </c>
      <c r="AX408" s="14" t="s">
        <v>75</v>
      </c>
      <c r="AY408" s="208" t="s">
        <v>235</v>
      </c>
    </row>
    <row r="409" s="15" customFormat="1">
      <c r="A409" s="15"/>
      <c r="B409" s="215"/>
      <c r="C409" s="15"/>
      <c r="D409" s="195" t="s">
        <v>248</v>
      </c>
      <c r="E409" s="216" t="s">
        <v>1</v>
      </c>
      <c r="F409" s="217" t="s">
        <v>253</v>
      </c>
      <c r="G409" s="15"/>
      <c r="H409" s="218">
        <v>2.8129999999999997</v>
      </c>
      <c r="I409" s="219"/>
      <c r="J409" s="15"/>
      <c r="K409" s="15"/>
      <c r="L409" s="215"/>
      <c r="M409" s="220"/>
      <c r="N409" s="221"/>
      <c r="O409" s="221"/>
      <c r="P409" s="221"/>
      <c r="Q409" s="221"/>
      <c r="R409" s="221"/>
      <c r="S409" s="221"/>
      <c r="T409" s="222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16" t="s">
        <v>248</v>
      </c>
      <c r="AU409" s="216" t="s">
        <v>84</v>
      </c>
      <c r="AV409" s="15" t="s">
        <v>96</v>
      </c>
      <c r="AW409" s="15" t="s">
        <v>32</v>
      </c>
      <c r="AX409" s="15" t="s">
        <v>82</v>
      </c>
      <c r="AY409" s="216" t="s">
        <v>235</v>
      </c>
    </row>
    <row r="410" s="12" customFormat="1" ht="22.8" customHeight="1">
      <c r="A410" s="12"/>
      <c r="B410" s="168"/>
      <c r="C410" s="12"/>
      <c r="D410" s="169" t="s">
        <v>74</v>
      </c>
      <c r="E410" s="179" t="s">
        <v>269</v>
      </c>
      <c r="F410" s="179" t="s">
        <v>562</v>
      </c>
      <c r="G410" s="12"/>
      <c r="H410" s="12"/>
      <c r="I410" s="171"/>
      <c r="J410" s="180">
        <f>BK410</f>
        <v>0</v>
      </c>
      <c r="K410" s="12"/>
      <c r="L410" s="168"/>
      <c r="M410" s="173"/>
      <c r="N410" s="174"/>
      <c r="O410" s="174"/>
      <c r="P410" s="175">
        <f>SUM(P411:P428)</f>
        <v>0</v>
      </c>
      <c r="Q410" s="174"/>
      <c r="R410" s="175">
        <f>SUM(R411:R428)</f>
        <v>0</v>
      </c>
      <c r="S410" s="174"/>
      <c r="T410" s="176">
        <f>SUM(T411:T428)</f>
        <v>0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R410" s="169" t="s">
        <v>82</v>
      </c>
      <c r="AT410" s="177" t="s">
        <v>74</v>
      </c>
      <c r="AU410" s="177" t="s">
        <v>82</v>
      </c>
      <c r="AY410" s="169" t="s">
        <v>235</v>
      </c>
      <c r="BK410" s="178">
        <f>SUM(BK411:BK428)</f>
        <v>0</v>
      </c>
    </row>
    <row r="411" s="2" customFormat="1" ht="24.15" customHeight="1">
      <c r="A411" s="38"/>
      <c r="B411" s="181"/>
      <c r="C411" s="182" t="s">
        <v>609</v>
      </c>
      <c r="D411" s="182" t="s">
        <v>237</v>
      </c>
      <c r="E411" s="183" t="s">
        <v>605</v>
      </c>
      <c r="F411" s="184" t="s">
        <v>606</v>
      </c>
      <c r="G411" s="185" t="s">
        <v>240</v>
      </c>
      <c r="H411" s="186">
        <v>223.56</v>
      </c>
      <c r="I411" s="187"/>
      <c r="J411" s="188">
        <f>ROUND(I411*H411,2)</f>
        <v>0</v>
      </c>
      <c r="K411" s="184" t="s">
        <v>246</v>
      </c>
      <c r="L411" s="39"/>
      <c r="M411" s="189" t="s">
        <v>1</v>
      </c>
      <c r="N411" s="190" t="s">
        <v>40</v>
      </c>
      <c r="O411" s="77"/>
      <c r="P411" s="191">
        <f>O411*H411</f>
        <v>0</v>
      </c>
      <c r="Q411" s="191">
        <v>0</v>
      </c>
      <c r="R411" s="191">
        <f>Q411*H411</f>
        <v>0</v>
      </c>
      <c r="S411" s="191">
        <v>0</v>
      </c>
      <c r="T411" s="192">
        <f>S411*H411</f>
        <v>0</v>
      </c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R411" s="193" t="s">
        <v>96</v>
      </c>
      <c r="AT411" s="193" t="s">
        <v>237</v>
      </c>
      <c r="AU411" s="193" t="s">
        <v>84</v>
      </c>
      <c r="AY411" s="19" t="s">
        <v>235</v>
      </c>
      <c r="BE411" s="194">
        <f>IF(N411="základní",J411,0)</f>
        <v>0</v>
      </c>
      <c r="BF411" s="194">
        <f>IF(N411="snížená",J411,0)</f>
        <v>0</v>
      </c>
      <c r="BG411" s="194">
        <f>IF(N411="zákl. přenesená",J411,0)</f>
        <v>0</v>
      </c>
      <c r="BH411" s="194">
        <f>IF(N411="sníž. přenesená",J411,0)</f>
        <v>0</v>
      </c>
      <c r="BI411" s="194">
        <f>IF(N411="nulová",J411,0)</f>
        <v>0</v>
      </c>
      <c r="BJ411" s="19" t="s">
        <v>82</v>
      </c>
      <c r="BK411" s="194">
        <f>ROUND(I411*H411,2)</f>
        <v>0</v>
      </c>
      <c r="BL411" s="19" t="s">
        <v>96</v>
      </c>
      <c r="BM411" s="193" t="s">
        <v>607</v>
      </c>
    </row>
    <row r="412" s="2" customFormat="1">
      <c r="A412" s="38"/>
      <c r="B412" s="39"/>
      <c r="C412" s="38"/>
      <c r="D412" s="195" t="s">
        <v>242</v>
      </c>
      <c r="E412" s="38"/>
      <c r="F412" s="196" t="s">
        <v>608</v>
      </c>
      <c r="G412" s="38"/>
      <c r="H412" s="38"/>
      <c r="I412" s="197"/>
      <c r="J412" s="38"/>
      <c r="K412" s="38"/>
      <c r="L412" s="39"/>
      <c r="M412" s="198"/>
      <c r="N412" s="199"/>
      <c r="O412" s="77"/>
      <c r="P412" s="77"/>
      <c r="Q412" s="77"/>
      <c r="R412" s="77"/>
      <c r="S412" s="77"/>
      <c r="T412" s="7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T412" s="19" t="s">
        <v>242</v>
      </c>
      <c r="AU412" s="19" t="s">
        <v>84</v>
      </c>
    </row>
    <row r="413" s="2" customFormat="1" ht="21.75" customHeight="1">
      <c r="A413" s="38"/>
      <c r="B413" s="181"/>
      <c r="C413" s="182" t="s">
        <v>612</v>
      </c>
      <c r="D413" s="182" t="s">
        <v>237</v>
      </c>
      <c r="E413" s="183" t="s">
        <v>610</v>
      </c>
      <c r="F413" s="184" t="s">
        <v>570</v>
      </c>
      <c r="G413" s="185" t="s">
        <v>240</v>
      </c>
      <c r="H413" s="186">
        <v>223.56</v>
      </c>
      <c r="I413" s="187"/>
      <c r="J413" s="188">
        <f>ROUND(I413*H413,2)</f>
        <v>0</v>
      </c>
      <c r="K413" s="184" t="s">
        <v>246</v>
      </c>
      <c r="L413" s="39"/>
      <c r="M413" s="189" t="s">
        <v>1</v>
      </c>
      <c r="N413" s="190" t="s">
        <v>40</v>
      </c>
      <c r="O413" s="77"/>
      <c r="P413" s="191">
        <f>O413*H413</f>
        <v>0</v>
      </c>
      <c r="Q413" s="191">
        <v>0</v>
      </c>
      <c r="R413" s="191">
        <f>Q413*H413</f>
        <v>0</v>
      </c>
      <c r="S413" s="191">
        <v>0</v>
      </c>
      <c r="T413" s="192">
        <f>S413*H413</f>
        <v>0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193" t="s">
        <v>96</v>
      </c>
      <c r="AT413" s="193" t="s">
        <v>237</v>
      </c>
      <c r="AU413" s="193" t="s">
        <v>84</v>
      </c>
      <c r="AY413" s="19" t="s">
        <v>235</v>
      </c>
      <c r="BE413" s="194">
        <f>IF(N413="základní",J413,0)</f>
        <v>0</v>
      </c>
      <c r="BF413" s="194">
        <f>IF(N413="snížená",J413,0)</f>
        <v>0</v>
      </c>
      <c r="BG413" s="194">
        <f>IF(N413="zákl. přenesená",J413,0)</f>
        <v>0</v>
      </c>
      <c r="BH413" s="194">
        <f>IF(N413="sníž. přenesená",J413,0)</f>
        <v>0</v>
      </c>
      <c r="BI413" s="194">
        <f>IF(N413="nulová",J413,0)</f>
        <v>0</v>
      </c>
      <c r="BJ413" s="19" t="s">
        <v>82</v>
      </c>
      <c r="BK413" s="194">
        <f>ROUND(I413*H413,2)</f>
        <v>0</v>
      </c>
      <c r="BL413" s="19" t="s">
        <v>96</v>
      </c>
      <c r="BM413" s="193" t="s">
        <v>611</v>
      </c>
    </row>
    <row r="414" s="2" customFormat="1">
      <c r="A414" s="38"/>
      <c r="B414" s="39"/>
      <c r="C414" s="38"/>
      <c r="D414" s="195" t="s">
        <v>242</v>
      </c>
      <c r="E414" s="38"/>
      <c r="F414" s="196" t="s">
        <v>572</v>
      </c>
      <c r="G414" s="38"/>
      <c r="H414" s="38"/>
      <c r="I414" s="197"/>
      <c r="J414" s="38"/>
      <c r="K414" s="38"/>
      <c r="L414" s="39"/>
      <c r="M414" s="198"/>
      <c r="N414" s="199"/>
      <c r="O414" s="77"/>
      <c r="P414" s="77"/>
      <c r="Q414" s="77"/>
      <c r="R414" s="77"/>
      <c r="S414" s="77"/>
      <c r="T414" s="7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T414" s="19" t="s">
        <v>242</v>
      </c>
      <c r="AU414" s="19" t="s">
        <v>84</v>
      </c>
    </row>
    <row r="415" s="2" customFormat="1" ht="24.15" customHeight="1">
      <c r="A415" s="38"/>
      <c r="B415" s="181"/>
      <c r="C415" s="182" t="s">
        <v>615</v>
      </c>
      <c r="D415" s="182" t="s">
        <v>237</v>
      </c>
      <c r="E415" s="183" t="s">
        <v>613</v>
      </c>
      <c r="F415" s="184" t="s">
        <v>575</v>
      </c>
      <c r="G415" s="185" t="s">
        <v>240</v>
      </c>
      <c r="H415" s="186">
        <v>223.56</v>
      </c>
      <c r="I415" s="187"/>
      <c r="J415" s="188">
        <f>ROUND(I415*H415,2)</f>
        <v>0</v>
      </c>
      <c r="K415" s="184" t="s">
        <v>246</v>
      </c>
      <c r="L415" s="39"/>
      <c r="M415" s="189" t="s">
        <v>1</v>
      </c>
      <c r="N415" s="190" t="s">
        <v>40</v>
      </c>
      <c r="O415" s="77"/>
      <c r="P415" s="191">
        <f>O415*H415</f>
        <v>0</v>
      </c>
      <c r="Q415" s="191">
        <v>0</v>
      </c>
      <c r="R415" s="191">
        <f>Q415*H415</f>
        <v>0</v>
      </c>
      <c r="S415" s="191">
        <v>0</v>
      </c>
      <c r="T415" s="192">
        <f>S415*H415</f>
        <v>0</v>
      </c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R415" s="193" t="s">
        <v>96</v>
      </c>
      <c r="AT415" s="193" t="s">
        <v>237</v>
      </c>
      <c r="AU415" s="193" t="s">
        <v>84</v>
      </c>
      <c r="AY415" s="19" t="s">
        <v>235</v>
      </c>
      <c r="BE415" s="194">
        <f>IF(N415="základní",J415,0)</f>
        <v>0</v>
      </c>
      <c r="BF415" s="194">
        <f>IF(N415="snížená",J415,0)</f>
        <v>0</v>
      </c>
      <c r="BG415" s="194">
        <f>IF(N415="zákl. přenesená",J415,0)</f>
        <v>0</v>
      </c>
      <c r="BH415" s="194">
        <f>IF(N415="sníž. přenesená",J415,0)</f>
        <v>0</v>
      </c>
      <c r="BI415" s="194">
        <f>IF(N415="nulová",J415,0)</f>
        <v>0</v>
      </c>
      <c r="BJ415" s="19" t="s">
        <v>82</v>
      </c>
      <c r="BK415" s="194">
        <f>ROUND(I415*H415,2)</f>
        <v>0</v>
      </c>
      <c r="BL415" s="19" t="s">
        <v>96</v>
      </c>
      <c r="BM415" s="193" t="s">
        <v>614</v>
      </c>
    </row>
    <row r="416" s="2" customFormat="1">
      <c r="A416" s="38"/>
      <c r="B416" s="39"/>
      <c r="C416" s="38"/>
      <c r="D416" s="195" t="s">
        <v>242</v>
      </c>
      <c r="E416" s="38"/>
      <c r="F416" s="196" t="s">
        <v>577</v>
      </c>
      <c r="G416" s="38"/>
      <c r="H416" s="38"/>
      <c r="I416" s="197"/>
      <c r="J416" s="38"/>
      <c r="K416" s="38"/>
      <c r="L416" s="39"/>
      <c r="M416" s="198"/>
      <c r="N416" s="199"/>
      <c r="O416" s="77"/>
      <c r="P416" s="77"/>
      <c r="Q416" s="77"/>
      <c r="R416" s="77"/>
      <c r="S416" s="77"/>
      <c r="T416" s="7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T416" s="19" t="s">
        <v>242</v>
      </c>
      <c r="AU416" s="19" t="s">
        <v>84</v>
      </c>
    </row>
    <row r="417" s="2" customFormat="1" ht="33" customHeight="1">
      <c r="A417" s="38"/>
      <c r="B417" s="181"/>
      <c r="C417" s="182" t="s">
        <v>621</v>
      </c>
      <c r="D417" s="182" t="s">
        <v>237</v>
      </c>
      <c r="E417" s="183" t="s">
        <v>616</v>
      </c>
      <c r="F417" s="184" t="s">
        <v>995</v>
      </c>
      <c r="G417" s="185" t="s">
        <v>240</v>
      </c>
      <c r="H417" s="186">
        <v>223.56</v>
      </c>
      <c r="I417" s="187"/>
      <c r="J417" s="188">
        <f>ROUND(I417*H417,2)</f>
        <v>0</v>
      </c>
      <c r="K417" s="184" t="s">
        <v>246</v>
      </c>
      <c r="L417" s="39"/>
      <c r="M417" s="189" t="s">
        <v>1</v>
      </c>
      <c r="N417" s="190" t="s">
        <v>40</v>
      </c>
      <c r="O417" s="77"/>
      <c r="P417" s="191">
        <f>O417*H417</f>
        <v>0</v>
      </c>
      <c r="Q417" s="191">
        <v>0</v>
      </c>
      <c r="R417" s="191">
        <f>Q417*H417</f>
        <v>0</v>
      </c>
      <c r="S417" s="191">
        <v>0</v>
      </c>
      <c r="T417" s="192">
        <f>S417*H417</f>
        <v>0</v>
      </c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R417" s="193" t="s">
        <v>96</v>
      </c>
      <c r="AT417" s="193" t="s">
        <v>237</v>
      </c>
      <c r="AU417" s="193" t="s">
        <v>84</v>
      </c>
      <c r="AY417" s="19" t="s">
        <v>235</v>
      </c>
      <c r="BE417" s="194">
        <f>IF(N417="základní",J417,0)</f>
        <v>0</v>
      </c>
      <c r="BF417" s="194">
        <f>IF(N417="snížená",J417,0)</f>
        <v>0</v>
      </c>
      <c r="BG417" s="194">
        <f>IF(N417="zákl. přenesená",J417,0)</f>
        <v>0</v>
      </c>
      <c r="BH417" s="194">
        <f>IF(N417="sníž. přenesená",J417,0)</f>
        <v>0</v>
      </c>
      <c r="BI417" s="194">
        <f>IF(N417="nulová",J417,0)</f>
        <v>0</v>
      </c>
      <c r="BJ417" s="19" t="s">
        <v>82</v>
      </c>
      <c r="BK417" s="194">
        <f>ROUND(I417*H417,2)</f>
        <v>0</v>
      </c>
      <c r="BL417" s="19" t="s">
        <v>96</v>
      </c>
      <c r="BM417" s="193" t="s">
        <v>618</v>
      </c>
    </row>
    <row r="418" s="2" customFormat="1">
      <c r="A418" s="38"/>
      <c r="B418" s="39"/>
      <c r="C418" s="38"/>
      <c r="D418" s="195" t="s">
        <v>242</v>
      </c>
      <c r="E418" s="38"/>
      <c r="F418" s="196" t="s">
        <v>619</v>
      </c>
      <c r="G418" s="38"/>
      <c r="H418" s="38"/>
      <c r="I418" s="197"/>
      <c r="J418" s="38"/>
      <c r="K418" s="38"/>
      <c r="L418" s="39"/>
      <c r="M418" s="198"/>
      <c r="N418" s="199"/>
      <c r="O418" s="77"/>
      <c r="P418" s="77"/>
      <c r="Q418" s="77"/>
      <c r="R418" s="77"/>
      <c r="S418" s="77"/>
      <c r="T418" s="7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T418" s="19" t="s">
        <v>242</v>
      </c>
      <c r="AU418" s="19" t="s">
        <v>84</v>
      </c>
    </row>
    <row r="419" s="2" customFormat="1">
      <c r="A419" s="38"/>
      <c r="B419" s="39"/>
      <c r="C419" s="38"/>
      <c r="D419" s="195" t="s">
        <v>262</v>
      </c>
      <c r="E419" s="38"/>
      <c r="F419" s="223" t="s">
        <v>1604</v>
      </c>
      <c r="G419" s="38"/>
      <c r="H419" s="38"/>
      <c r="I419" s="197"/>
      <c r="J419" s="38"/>
      <c r="K419" s="38"/>
      <c r="L419" s="39"/>
      <c r="M419" s="198"/>
      <c r="N419" s="199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262</v>
      </c>
      <c r="AU419" s="19" t="s">
        <v>84</v>
      </c>
    </row>
    <row r="420" s="13" customFormat="1">
      <c r="A420" s="13"/>
      <c r="B420" s="200"/>
      <c r="C420" s="13"/>
      <c r="D420" s="195" t="s">
        <v>248</v>
      </c>
      <c r="E420" s="201" t="s">
        <v>1</v>
      </c>
      <c r="F420" s="202" t="s">
        <v>996</v>
      </c>
      <c r="G420" s="13"/>
      <c r="H420" s="201" t="s">
        <v>1</v>
      </c>
      <c r="I420" s="203"/>
      <c r="J420" s="13"/>
      <c r="K420" s="13"/>
      <c r="L420" s="200"/>
      <c r="M420" s="204"/>
      <c r="N420" s="205"/>
      <c r="O420" s="205"/>
      <c r="P420" s="205"/>
      <c r="Q420" s="205"/>
      <c r="R420" s="205"/>
      <c r="S420" s="205"/>
      <c r="T420" s="206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01" t="s">
        <v>248</v>
      </c>
      <c r="AU420" s="201" t="s">
        <v>84</v>
      </c>
      <c r="AV420" s="13" t="s">
        <v>82</v>
      </c>
      <c r="AW420" s="13" t="s">
        <v>32</v>
      </c>
      <c r="AX420" s="13" t="s">
        <v>75</v>
      </c>
      <c r="AY420" s="201" t="s">
        <v>235</v>
      </c>
    </row>
    <row r="421" s="14" customFormat="1">
      <c r="A421" s="14"/>
      <c r="B421" s="207"/>
      <c r="C421" s="14"/>
      <c r="D421" s="195" t="s">
        <v>248</v>
      </c>
      <c r="E421" s="208" t="s">
        <v>1</v>
      </c>
      <c r="F421" s="209" t="s">
        <v>1702</v>
      </c>
      <c r="G421" s="14"/>
      <c r="H421" s="210">
        <v>223.56</v>
      </c>
      <c r="I421" s="211"/>
      <c r="J421" s="14"/>
      <c r="K421" s="14"/>
      <c r="L421" s="207"/>
      <c r="M421" s="212"/>
      <c r="N421" s="213"/>
      <c r="O421" s="213"/>
      <c r="P421" s="213"/>
      <c r="Q421" s="213"/>
      <c r="R421" s="213"/>
      <c r="S421" s="213"/>
      <c r="T421" s="2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08" t="s">
        <v>248</v>
      </c>
      <c r="AU421" s="208" t="s">
        <v>84</v>
      </c>
      <c r="AV421" s="14" t="s">
        <v>84</v>
      </c>
      <c r="AW421" s="14" t="s">
        <v>32</v>
      </c>
      <c r="AX421" s="14" t="s">
        <v>82</v>
      </c>
      <c r="AY421" s="208" t="s">
        <v>235</v>
      </c>
    </row>
    <row r="422" s="2" customFormat="1" ht="21.75" customHeight="1">
      <c r="A422" s="38"/>
      <c r="B422" s="181"/>
      <c r="C422" s="182" t="s">
        <v>624</v>
      </c>
      <c r="D422" s="182" t="s">
        <v>237</v>
      </c>
      <c r="E422" s="183" t="s">
        <v>622</v>
      </c>
      <c r="F422" s="184" t="s">
        <v>586</v>
      </c>
      <c r="G422" s="185" t="s">
        <v>240</v>
      </c>
      <c r="H422" s="186">
        <v>607.5</v>
      </c>
      <c r="I422" s="187"/>
      <c r="J422" s="188">
        <f>ROUND(I422*H422,2)</f>
        <v>0</v>
      </c>
      <c r="K422" s="184" t="s">
        <v>246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</v>
      </c>
      <c r="R422" s="191">
        <f>Q422*H422</f>
        <v>0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96</v>
      </c>
      <c r="AT422" s="193" t="s">
        <v>237</v>
      </c>
      <c r="AU422" s="193" t="s">
        <v>84</v>
      </c>
      <c r="AY422" s="19" t="s">
        <v>235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96</v>
      </c>
      <c r="BM422" s="193" t="s">
        <v>623</v>
      </c>
    </row>
    <row r="423" s="2" customFormat="1">
      <c r="A423" s="38"/>
      <c r="B423" s="39"/>
      <c r="C423" s="38"/>
      <c r="D423" s="195" t="s">
        <v>242</v>
      </c>
      <c r="E423" s="38"/>
      <c r="F423" s="196" t="s">
        <v>588</v>
      </c>
      <c r="G423" s="38"/>
      <c r="H423" s="38"/>
      <c r="I423" s="197"/>
      <c r="J423" s="38"/>
      <c r="K423" s="38"/>
      <c r="L423" s="39"/>
      <c r="M423" s="198"/>
      <c r="N423" s="199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242</v>
      </c>
      <c r="AU423" s="19" t="s">
        <v>84</v>
      </c>
    </row>
    <row r="424" s="2" customFormat="1" ht="33" customHeight="1">
      <c r="A424" s="38"/>
      <c r="B424" s="181"/>
      <c r="C424" s="182" t="s">
        <v>630</v>
      </c>
      <c r="D424" s="182" t="s">
        <v>237</v>
      </c>
      <c r="E424" s="183" t="s">
        <v>625</v>
      </c>
      <c r="F424" s="184" t="s">
        <v>998</v>
      </c>
      <c r="G424" s="185" t="s">
        <v>240</v>
      </c>
      <c r="H424" s="186">
        <v>607.5</v>
      </c>
      <c r="I424" s="187"/>
      <c r="J424" s="188">
        <f>ROUND(I424*H424,2)</f>
        <v>0</v>
      </c>
      <c r="K424" s="184" t="s">
        <v>246</v>
      </c>
      <c r="L424" s="39"/>
      <c r="M424" s="189" t="s">
        <v>1</v>
      </c>
      <c r="N424" s="190" t="s">
        <v>40</v>
      </c>
      <c r="O424" s="77"/>
      <c r="P424" s="191">
        <f>O424*H424</f>
        <v>0</v>
      </c>
      <c r="Q424" s="191">
        <v>0</v>
      </c>
      <c r="R424" s="191">
        <f>Q424*H424</f>
        <v>0</v>
      </c>
      <c r="S424" s="191">
        <v>0</v>
      </c>
      <c r="T424" s="192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3" t="s">
        <v>96</v>
      </c>
      <c r="AT424" s="193" t="s">
        <v>237</v>
      </c>
      <c r="AU424" s="193" t="s">
        <v>84</v>
      </c>
      <c r="AY424" s="19" t="s">
        <v>235</v>
      </c>
      <c r="BE424" s="194">
        <f>IF(N424="základní",J424,0)</f>
        <v>0</v>
      </c>
      <c r="BF424" s="194">
        <f>IF(N424="snížená",J424,0)</f>
        <v>0</v>
      </c>
      <c r="BG424" s="194">
        <f>IF(N424="zákl. přenesená",J424,0)</f>
        <v>0</v>
      </c>
      <c r="BH424" s="194">
        <f>IF(N424="sníž. přenesená",J424,0)</f>
        <v>0</v>
      </c>
      <c r="BI424" s="194">
        <f>IF(N424="nulová",J424,0)</f>
        <v>0</v>
      </c>
      <c r="BJ424" s="19" t="s">
        <v>82</v>
      </c>
      <c r="BK424" s="194">
        <f>ROUND(I424*H424,2)</f>
        <v>0</v>
      </c>
      <c r="BL424" s="19" t="s">
        <v>96</v>
      </c>
      <c r="BM424" s="193" t="s">
        <v>627</v>
      </c>
    </row>
    <row r="425" s="2" customFormat="1">
      <c r="A425" s="38"/>
      <c r="B425" s="39"/>
      <c r="C425" s="38"/>
      <c r="D425" s="195" t="s">
        <v>242</v>
      </c>
      <c r="E425" s="38"/>
      <c r="F425" s="196" t="s">
        <v>601</v>
      </c>
      <c r="G425" s="38"/>
      <c r="H425" s="38"/>
      <c r="I425" s="197"/>
      <c r="J425" s="38"/>
      <c r="K425" s="38"/>
      <c r="L425" s="39"/>
      <c r="M425" s="198"/>
      <c r="N425" s="199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242</v>
      </c>
      <c r="AU425" s="19" t="s">
        <v>84</v>
      </c>
    </row>
    <row r="426" s="2" customFormat="1">
      <c r="A426" s="38"/>
      <c r="B426" s="39"/>
      <c r="C426" s="38"/>
      <c r="D426" s="195" t="s">
        <v>262</v>
      </c>
      <c r="E426" s="38"/>
      <c r="F426" s="223" t="s">
        <v>1604</v>
      </c>
      <c r="G426" s="38"/>
      <c r="H426" s="38"/>
      <c r="I426" s="197"/>
      <c r="J426" s="38"/>
      <c r="K426" s="38"/>
      <c r="L426" s="39"/>
      <c r="M426" s="198"/>
      <c r="N426" s="199"/>
      <c r="O426" s="77"/>
      <c r="P426" s="77"/>
      <c r="Q426" s="77"/>
      <c r="R426" s="77"/>
      <c r="S426" s="77"/>
      <c r="T426" s="7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T426" s="19" t="s">
        <v>262</v>
      </c>
      <c r="AU426" s="19" t="s">
        <v>84</v>
      </c>
    </row>
    <row r="427" s="13" customFormat="1">
      <c r="A427" s="13"/>
      <c r="B427" s="200"/>
      <c r="C427" s="13"/>
      <c r="D427" s="195" t="s">
        <v>248</v>
      </c>
      <c r="E427" s="201" t="s">
        <v>1</v>
      </c>
      <c r="F427" s="202" t="s">
        <v>602</v>
      </c>
      <c r="G427" s="13"/>
      <c r="H427" s="201" t="s">
        <v>1</v>
      </c>
      <c r="I427" s="203"/>
      <c r="J427" s="13"/>
      <c r="K427" s="13"/>
      <c r="L427" s="200"/>
      <c r="M427" s="204"/>
      <c r="N427" s="205"/>
      <c r="O427" s="205"/>
      <c r="P427" s="205"/>
      <c r="Q427" s="205"/>
      <c r="R427" s="205"/>
      <c r="S427" s="205"/>
      <c r="T427" s="206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01" t="s">
        <v>248</v>
      </c>
      <c r="AU427" s="201" t="s">
        <v>84</v>
      </c>
      <c r="AV427" s="13" t="s">
        <v>82</v>
      </c>
      <c r="AW427" s="13" t="s">
        <v>32</v>
      </c>
      <c r="AX427" s="13" t="s">
        <v>75</v>
      </c>
      <c r="AY427" s="201" t="s">
        <v>235</v>
      </c>
    </row>
    <row r="428" s="14" customFormat="1">
      <c r="A428" s="14"/>
      <c r="B428" s="207"/>
      <c r="C428" s="14"/>
      <c r="D428" s="195" t="s">
        <v>248</v>
      </c>
      <c r="E428" s="208" t="s">
        <v>1</v>
      </c>
      <c r="F428" s="209" t="s">
        <v>1703</v>
      </c>
      <c r="G428" s="14"/>
      <c r="H428" s="210">
        <v>607.5</v>
      </c>
      <c r="I428" s="211"/>
      <c r="J428" s="14"/>
      <c r="K428" s="14"/>
      <c r="L428" s="207"/>
      <c r="M428" s="212"/>
      <c r="N428" s="213"/>
      <c r="O428" s="213"/>
      <c r="P428" s="213"/>
      <c r="Q428" s="213"/>
      <c r="R428" s="213"/>
      <c r="S428" s="213"/>
      <c r="T428" s="2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08" t="s">
        <v>248</v>
      </c>
      <c r="AU428" s="208" t="s">
        <v>84</v>
      </c>
      <c r="AV428" s="14" t="s">
        <v>84</v>
      </c>
      <c r="AW428" s="14" t="s">
        <v>32</v>
      </c>
      <c r="AX428" s="14" t="s">
        <v>82</v>
      </c>
      <c r="AY428" s="208" t="s">
        <v>235</v>
      </c>
    </row>
    <row r="429" s="12" customFormat="1" ht="22.8" customHeight="1">
      <c r="A429" s="12"/>
      <c r="B429" s="168"/>
      <c r="C429" s="12"/>
      <c r="D429" s="169" t="s">
        <v>74</v>
      </c>
      <c r="E429" s="179" t="s">
        <v>291</v>
      </c>
      <c r="F429" s="179" t="s">
        <v>629</v>
      </c>
      <c r="G429" s="12"/>
      <c r="H429" s="12"/>
      <c r="I429" s="171"/>
      <c r="J429" s="180">
        <f>BK429</f>
        <v>0</v>
      </c>
      <c r="K429" s="12"/>
      <c r="L429" s="168"/>
      <c r="M429" s="173"/>
      <c r="N429" s="174"/>
      <c r="O429" s="174"/>
      <c r="P429" s="175">
        <f>SUM(P430:P501)</f>
        <v>0</v>
      </c>
      <c r="Q429" s="174"/>
      <c r="R429" s="175">
        <f>SUM(R430:R501)</f>
        <v>23.850780000000004</v>
      </c>
      <c r="S429" s="174"/>
      <c r="T429" s="176">
        <f>SUM(T430:T501)</f>
        <v>0</v>
      </c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R429" s="169" t="s">
        <v>82</v>
      </c>
      <c r="AT429" s="177" t="s">
        <v>74</v>
      </c>
      <c r="AU429" s="177" t="s">
        <v>82</v>
      </c>
      <c r="AY429" s="169" t="s">
        <v>235</v>
      </c>
      <c r="BK429" s="178">
        <f>SUM(BK430:BK501)</f>
        <v>0</v>
      </c>
    </row>
    <row r="430" s="2" customFormat="1" ht="24.15" customHeight="1">
      <c r="A430" s="38"/>
      <c r="B430" s="181"/>
      <c r="C430" s="182" t="s">
        <v>636</v>
      </c>
      <c r="D430" s="182" t="s">
        <v>237</v>
      </c>
      <c r="E430" s="183" t="s">
        <v>642</v>
      </c>
      <c r="F430" s="184" t="s">
        <v>643</v>
      </c>
      <c r="G430" s="185" t="s">
        <v>323</v>
      </c>
      <c r="H430" s="186">
        <v>361</v>
      </c>
      <c r="I430" s="187"/>
      <c r="J430" s="188">
        <f>ROUND(I430*H430,2)</f>
        <v>0</v>
      </c>
      <c r="K430" s="184" t="s">
        <v>246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0.01323</v>
      </c>
      <c r="R430" s="191">
        <f>Q430*H430</f>
        <v>4.7760300000000004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96</v>
      </c>
      <c r="AT430" s="193" t="s">
        <v>237</v>
      </c>
      <c r="AU430" s="193" t="s">
        <v>84</v>
      </c>
      <c r="AY430" s="19" t="s">
        <v>235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96</v>
      </c>
      <c r="BM430" s="193" t="s">
        <v>644</v>
      </c>
    </row>
    <row r="431" s="2" customFormat="1">
      <c r="A431" s="38"/>
      <c r="B431" s="39"/>
      <c r="C431" s="38"/>
      <c r="D431" s="195" t="s">
        <v>242</v>
      </c>
      <c r="E431" s="38"/>
      <c r="F431" s="196" t="s">
        <v>645</v>
      </c>
      <c r="G431" s="38"/>
      <c r="H431" s="38"/>
      <c r="I431" s="197"/>
      <c r="J431" s="38"/>
      <c r="K431" s="38"/>
      <c r="L431" s="39"/>
      <c r="M431" s="198"/>
      <c r="N431" s="199"/>
      <c r="O431" s="77"/>
      <c r="P431" s="77"/>
      <c r="Q431" s="77"/>
      <c r="R431" s="77"/>
      <c r="S431" s="77"/>
      <c r="T431" s="7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19" t="s">
        <v>242</v>
      </c>
      <c r="AU431" s="19" t="s">
        <v>84</v>
      </c>
    </row>
    <row r="432" s="2" customFormat="1">
      <c r="A432" s="38"/>
      <c r="B432" s="39"/>
      <c r="C432" s="38"/>
      <c r="D432" s="195" t="s">
        <v>262</v>
      </c>
      <c r="E432" s="38"/>
      <c r="F432" s="223" t="s">
        <v>1604</v>
      </c>
      <c r="G432" s="38"/>
      <c r="H432" s="38"/>
      <c r="I432" s="197"/>
      <c r="J432" s="38"/>
      <c r="K432" s="38"/>
      <c r="L432" s="39"/>
      <c r="M432" s="198"/>
      <c r="N432" s="199"/>
      <c r="O432" s="77"/>
      <c r="P432" s="77"/>
      <c r="Q432" s="77"/>
      <c r="R432" s="77"/>
      <c r="S432" s="77"/>
      <c r="T432" s="7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T432" s="19" t="s">
        <v>262</v>
      </c>
      <c r="AU432" s="19" t="s">
        <v>84</v>
      </c>
    </row>
    <row r="433" s="14" customFormat="1">
      <c r="A433" s="14"/>
      <c r="B433" s="207"/>
      <c r="C433" s="14"/>
      <c r="D433" s="195" t="s">
        <v>248</v>
      </c>
      <c r="E433" s="208" t="s">
        <v>1</v>
      </c>
      <c r="F433" s="209" t="s">
        <v>1704</v>
      </c>
      <c r="G433" s="14"/>
      <c r="H433" s="210">
        <v>361</v>
      </c>
      <c r="I433" s="211"/>
      <c r="J433" s="14"/>
      <c r="K433" s="14"/>
      <c r="L433" s="207"/>
      <c r="M433" s="212"/>
      <c r="N433" s="213"/>
      <c r="O433" s="213"/>
      <c r="P433" s="213"/>
      <c r="Q433" s="213"/>
      <c r="R433" s="213"/>
      <c r="S433" s="213"/>
      <c r="T433" s="2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08" t="s">
        <v>248</v>
      </c>
      <c r="AU433" s="208" t="s">
        <v>84</v>
      </c>
      <c r="AV433" s="14" t="s">
        <v>84</v>
      </c>
      <c r="AW433" s="14" t="s">
        <v>32</v>
      </c>
      <c r="AX433" s="14" t="s">
        <v>82</v>
      </c>
      <c r="AY433" s="208" t="s">
        <v>235</v>
      </c>
    </row>
    <row r="434" s="2" customFormat="1" ht="33" customHeight="1">
      <c r="A434" s="38"/>
      <c r="B434" s="181"/>
      <c r="C434" s="182" t="s">
        <v>641</v>
      </c>
      <c r="D434" s="182" t="s">
        <v>237</v>
      </c>
      <c r="E434" s="183" t="s">
        <v>648</v>
      </c>
      <c r="F434" s="184" t="s">
        <v>649</v>
      </c>
      <c r="G434" s="185" t="s">
        <v>527</v>
      </c>
      <c r="H434" s="186">
        <v>7</v>
      </c>
      <c r="I434" s="187"/>
      <c r="J434" s="188">
        <f>ROUND(I434*H434,2)</f>
        <v>0</v>
      </c>
      <c r="K434" s="184" t="s">
        <v>246</v>
      </c>
      <c r="L434" s="39"/>
      <c r="M434" s="189" t="s">
        <v>1</v>
      </c>
      <c r="N434" s="190" t="s">
        <v>40</v>
      </c>
      <c r="O434" s="77"/>
      <c r="P434" s="191">
        <f>O434*H434</f>
        <v>0</v>
      </c>
      <c r="Q434" s="191">
        <v>2.0000000000000002E-05</v>
      </c>
      <c r="R434" s="191">
        <f>Q434*H434</f>
        <v>0.00014000000000000002</v>
      </c>
      <c r="S434" s="191">
        <v>0</v>
      </c>
      <c r="T434" s="192">
        <f>S434*H434</f>
        <v>0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193" t="s">
        <v>96</v>
      </c>
      <c r="AT434" s="193" t="s">
        <v>237</v>
      </c>
      <c r="AU434" s="193" t="s">
        <v>84</v>
      </c>
      <c r="AY434" s="19" t="s">
        <v>235</v>
      </c>
      <c r="BE434" s="194">
        <f>IF(N434="základní",J434,0)</f>
        <v>0</v>
      </c>
      <c r="BF434" s="194">
        <f>IF(N434="snížená",J434,0)</f>
        <v>0</v>
      </c>
      <c r="BG434" s="194">
        <f>IF(N434="zákl. přenesená",J434,0)</f>
        <v>0</v>
      </c>
      <c r="BH434" s="194">
        <f>IF(N434="sníž. přenesená",J434,0)</f>
        <v>0</v>
      </c>
      <c r="BI434" s="194">
        <f>IF(N434="nulová",J434,0)</f>
        <v>0</v>
      </c>
      <c r="BJ434" s="19" t="s">
        <v>82</v>
      </c>
      <c r="BK434" s="194">
        <f>ROUND(I434*H434,2)</f>
        <v>0</v>
      </c>
      <c r="BL434" s="19" t="s">
        <v>96</v>
      </c>
      <c r="BM434" s="193" t="s">
        <v>650</v>
      </c>
    </row>
    <row r="435" s="2" customFormat="1">
      <c r="A435" s="38"/>
      <c r="B435" s="39"/>
      <c r="C435" s="38"/>
      <c r="D435" s="195" t="s">
        <v>242</v>
      </c>
      <c r="E435" s="38"/>
      <c r="F435" s="196" t="s">
        <v>651</v>
      </c>
      <c r="G435" s="38"/>
      <c r="H435" s="38"/>
      <c r="I435" s="197"/>
      <c r="J435" s="38"/>
      <c r="K435" s="38"/>
      <c r="L435" s="39"/>
      <c r="M435" s="198"/>
      <c r="N435" s="199"/>
      <c r="O435" s="77"/>
      <c r="P435" s="77"/>
      <c r="Q435" s="77"/>
      <c r="R435" s="77"/>
      <c r="S435" s="77"/>
      <c r="T435" s="7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19" t="s">
        <v>242</v>
      </c>
      <c r="AU435" s="19" t="s">
        <v>84</v>
      </c>
    </row>
    <row r="436" s="2" customFormat="1">
      <c r="A436" s="38"/>
      <c r="B436" s="39"/>
      <c r="C436" s="38"/>
      <c r="D436" s="195" t="s">
        <v>262</v>
      </c>
      <c r="E436" s="38"/>
      <c r="F436" s="223" t="s">
        <v>296</v>
      </c>
      <c r="G436" s="38"/>
      <c r="H436" s="38"/>
      <c r="I436" s="197"/>
      <c r="J436" s="38"/>
      <c r="K436" s="38"/>
      <c r="L436" s="39"/>
      <c r="M436" s="198"/>
      <c r="N436" s="199"/>
      <c r="O436" s="77"/>
      <c r="P436" s="77"/>
      <c r="Q436" s="77"/>
      <c r="R436" s="77"/>
      <c r="S436" s="77"/>
      <c r="T436" s="7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T436" s="19" t="s">
        <v>262</v>
      </c>
      <c r="AU436" s="19" t="s">
        <v>84</v>
      </c>
    </row>
    <row r="437" s="14" customFormat="1">
      <c r="A437" s="14"/>
      <c r="B437" s="207"/>
      <c r="C437" s="14"/>
      <c r="D437" s="195" t="s">
        <v>248</v>
      </c>
      <c r="E437" s="208" t="s">
        <v>1</v>
      </c>
      <c r="F437" s="209" t="s">
        <v>1705</v>
      </c>
      <c r="G437" s="14"/>
      <c r="H437" s="210">
        <v>7</v>
      </c>
      <c r="I437" s="211"/>
      <c r="J437" s="14"/>
      <c r="K437" s="14"/>
      <c r="L437" s="207"/>
      <c r="M437" s="212"/>
      <c r="N437" s="213"/>
      <c r="O437" s="213"/>
      <c r="P437" s="213"/>
      <c r="Q437" s="213"/>
      <c r="R437" s="213"/>
      <c r="S437" s="213"/>
      <c r="T437" s="2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08" t="s">
        <v>248</v>
      </c>
      <c r="AU437" s="208" t="s">
        <v>84</v>
      </c>
      <c r="AV437" s="14" t="s">
        <v>84</v>
      </c>
      <c r="AW437" s="14" t="s">
        <v>32</v>
      </c>
      <c r="AX437" s="14" t="s">
        <v>82</v>
      </c>
      <c r="AY437" s="208" t="s">
        <v>235</v>
      </c>
    </row>
    <row r="438" s="2" customFormat="1" ht="24.15" customHeight="1">
      <c r="A438" s="38"/>
      <c r="B438" s="181"/>
      <c r="C438" s="232" t="s">
        <v>647</v>
      </c>
      <c r="D438" s="232" t="s">
        <v>465</v>
      </c>
      <c r="E438" s="233" t="s">
        <v>654</v>
      </c>
      <c r="F438" s="234" t="s">
        <v>655</v>
      </c>
      <c r="G438" s="235" t="s">
        <v>527</v>
      </c>
      <c r="H438" s="236">
        <v>7</v>
      </c>
      <c r="I438" s="237"/>
      <c r="J438" s="238">
        <f>ROUND(I438*H438,2)</f>
        <v>0</v>
      </c>
      <c r="K438" s="234" t="s">
        <v>246</v>
      </c>
      <c r="L438" s="239"/>
      <c r="M438" s="240" t="s">
        <v>1</v>
      </c>
      <c r="N438" s="241" t="s">
        <v>40</v>
      </c>
      <c r="O438" s="77"/>
      <c r="P438" s="191">
        <f>O438*H438</f>
        <v>0</v>
      </c>
      <c r="Q438" s="191">
        <v>0.0042599999999999999</v>
      </c>
      <c r="R438" s="191">
        <f>Q438*H438</f>
        <v>0.029819999999999999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291</v>
      </c>
      <c r="AT438" s="193" t="s">
        <v>465</v>
      </c>
      <c r="AU438" s="193" t="s">
        <v>84</v>
      </c>
      <c r="AY438" s="19" t="s">
        <v>235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96</v>
      </c>
      <c r="BM438" s="193" t="s">
        <v>656</v>
      </c>
    </row>
    <row r="439" s="2" customFormat="1">
      <c r="A439" s="38"/>
      <c r="B439" s="39"/>
      <c r="C439" s="38"/>
      <c r="D439" s="195" t="s">
        <v>242</v>
      </c>
      <c r="E439" s="38"/>
      <c r="F439" s="196" t="s">
        <v>655</v>
      </c>
      <c r="G439" s="38"/>
      <c r="H439" s="38"/>
      <c r="I439" s="197"/>
      <c r="J439" s="38"/>
      <c r="K439" s="38"/>
      <c r="L439" s="39"/>
      <c r="M439" s="198"/>
      <c r="N439" s="199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242</v>
      </c>
      <c r="AU439" s="19" t="s">
        <v>84</v>
      </c>
    </row>
    <row r="440" s="2" customFormat="1" ht="24.15" customHeight="1">
      <c r="A440" s="38"/>
      <c r="B440" s="181"/>
      <c r="C440" s="182" t="s">
        <v>653</v>
      </c>
      <c r="D440" s="182" t="s">
        <v>237</v>
      </c>
      <c r="E440" s="183" t="s">
        <v>658</v>
      </c>
      <c r="F440" s="184" t="s">
        <v>659</v>
      </c>
      <c r="G440" s="185" t="s">
        <v>323</v>
      </c>
      <c r="H440" s="186">
        <v>411</v>
      </c>
      <c r="I440" s="187"/>
      <c r="J440" s="188">
        <f>ROUND(I440*H440,2)</f>
        <v>0</v>
      </c>
      <c r="K440" s="184" t="s">
        <v>1</v>
      </c>
      <c r="L440" s="39"/>
      <c r="M440" s="189" t="s">
        <v>1</v>
      </c>
      <c r="N440" s="190" t="s">
        <v>40</v>
      </c>
      <c r="O440" s="77"/>
      <c r="P440" s="191">
        <f>O440*H440</f>
        <v>0</v>
      </c>
      <c r="Q440" s="191">
        <v>0</v>
      </c>
      <c r="R440" s="191">
        <f>Q440*H440</f>
        <v>0</v>
      </c>
      <c r="S440" s="191">
        <v>0</v>
      </c>
      <c r="T440" s="192">
        <f>S440*H440</f>
        <v>0</v>
      </c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93" t="s">
        <v>96</v>
      </c>
      <c r="AT440" s="193" t="s">
        <v>237</v>
      </c>
      <c r="AU440" s="193" t="s">
        <v>84</v>
      </c>
      <c r="AY440" s="19" t="s">
        <v>235</v>
      </c>
      <c r="BE440" s="194">
        <f>IF(N440="základní",J440,0)</f>
        <v>0</v>
      </c>
      <c r="BF440" s="194">
        <f>IF(N440="snížená",J440,0)</f>
        <v>0</v>
      </c>
      <c r="BG440" s="194">
        <f>IF(N440="zákl. přenesená",J440,0)</f>
        <v>0</v>
      </c>
      <c r="BH440" s="194">
        <f>IF(N440="sníž. přenesená",J440,0)</f>
        <v>0</v>
      </c>
      <c r="BI440" s="194">
        <f>IF(N440="nulová",J440,0)</f>
        <v>0</v>
      </c>
      <c r="BJ440" s="19" t="s">
        <v>82</v>
      </c>
      <c r="BK440" s="194">
        <f>ROUND(I440*H440,2)</f>
        <v>0</v>
      </c>
      <c r="BL440" s="19" t="s">
        <v>96</v>
      </c>
      <c r="BM440" s="193" t="s">
        <v>660</v>
      </c>
    </row>
    <row r="441" s="2" customFormat="1">
      <c r="A441" s="38"/>
      <c r="B441" s="39"/>
      <c r="C441" s="38"/>
      <c r="D441" s="195" t="s">
        <v>242</v>
      </c>
      <c r="E441" s="38"/>
      <c r="F441" s="196" t="s">
        <v>659</v>
      </c>
      <c r="G441" s="38"/>
      <c r="H441" s="38"/>
      <c r="I441" s="197"/>
      <c r="J441" s="38"/>
      <c r="K441" s="38"/>
      <c r="L441" s="39"/>
      <c r="M441" s="198"/>
      <c r="N441" s="199"/>
      <c r="O441" s="77"/>
      <c r="P441" s="77"/>
      <c r="Q441" s="77"/>
      <c r="R441" s="77"/>
      <c r="S441" s="77"/>
      <c r="T441" s="7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242</v>
      </c>
      <c r="AU441" s="19" t="s">
        <v>84</v>
      </c>
    </row>
    <row r="442" s="14" customFormat="1">
      <c r="A442" s="14"/>
      <c r="B442" s="207"/>
      <c r="C442" s="14"/>
      <c r="D442" s="195" t="s">
        <v>248</v>
      </c>
      <c r="E442" s="208" t="s">
        <v>1</v>
      </c>
      <c r="F442" s="209" t="s">
        <v>1706</v>
      </c>
      <c r="G442" s="14"/>
      <c r="H442" s="210">
        <v>411</v>
      </c>
      <c r="I442" s="211"/>
      <c r="J442" s="14"/>
      <c r="K442" s="14"/>
      <c r="L442" s="207"/>
      <c r="M442" s="212"/>
      <c r="N442" s="213"/>
      <c r="O442" s="213"/>
      <c r="P442" s="213"/>
      <c r="Q442" s="213"/>
      <c r="R442" s="213"/>
      <c r="S442" s="213"/>
      <c r="T442" s="2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8" t="s">
        <v>248</v>
      </c>
      <c r="AU442" s="208" t="s">
        <v>84</v>
      </c>
      <c r="AV442" s="14" t="s">
        <v>84</v>
      </c>
      <c r="AW442" s="14" t="s">
        <v>32</v>
      </c>
      <c r="AX442" s="14" t="s">
        <v>82</v>
      </c>
      <c r="AY442" s="208" t="s">
        <v>235</v>
      </c>
    </row>
    <row r="443" s="2" customFormat="1" ht="16.5" customHeight="1">
      <c r="A443" s="38"/>
      <c r="B443" s="181"/>
      <c r="C443" s="182" t="s">
        <v>657</v>
      </c>
      <c r="D443" s="182" t="s">
        <v>237</v>
      </c>
      <c r="E443" s="183" t="s">
        <v>663</v>
      </c>
      <c r="F443" s="184" t="s">
        <v>664</v>
      </c>
      <c r="G443" s="185" t="s">
        <v>323</v>
      </c>
      <c r="H443" s="186">
        <v>411</v>
      </c>
      <c r="I443" s="187"/>
      <c r="J443" s="188">
        <f>ROUND(I443*H443,2)</f>
        <v>0</v>
      </c>
      <c r="K443" s="184" t="s">
        <v>1</v>
      </c>
      <c r="L443" s="39"/>
      <c r="M443" s="189" t="s">
        <v>1</v>
      </c>
      <c r="N443" s="190" t="s">
        <v>40</v>
      </c>
      <c r="O443" s="77"/>
      <c r="P443" s="191">
        <f>O443*H443</f>
        <v>0</v>
      </c>
      <c r="Q443" s="191">
        <v>0</v>
      </c>
      <c r="R443" s="191">
        <f>Q443*H443</f>
        <v>0</v>
      </c>
      <c r="S443" s="191">
        <v>0</v>
      </c>
      <c r="T443" s="192">
        <f>S443*H443</f>
        <v>0</v>
      </c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R443" s="193" t="s">
        <v>96</v>
      </c>
      <c r="AT443" s="193" t="s">
        <v>237</v>
      </c>
      <c r="AU443" s="193" t="s">
        <v>84</v>
      </c>
      <c r="AY443" s="19" t="s">
        <v>235</v>
      </c>
      <c r="BE443" s="194">
        <f>IF(N443="základní",J443,0)</f>
        <v>0</v>
      </c>
      <c r="BF443" s="194">
        <f>IF(N443="snížená",J443,0)</f>
        <v>0</v>
      </c>
      <c r="BG443" s="194">
        <f>IF(N443="zákl. přenesená",J443,0)</f>
        <v>0</v>
      </c>
      <c r="BH443" s="194">
        <f>IF(N443="sníž. přenesená",J443,0)</f>
        <v>0</v>
      </c>
      <c r="BI443" s="194">
        <f>IF(N443="nulová",J443,0)</f>
        <v>0</v>
      </c>
      <c r="BJ443" s="19" t="s">
        <v>82</v>
      </c>
      <c r="BK443" s="194">
        <f>ROUND(I443*H443,2)</f>
        <v>0</v>
      </c>
      <c r="BL443" s="19" t="s">
        <v>96</v>
      </c>
      <c r="BM443" s="193" t="s">
        <v>665</v>
      </c>
    </row>
    <row r="444" s="2" customFormat="1">
      <c r="A444" s="38"/>
      <c r="B444" s="39"/>
      <c r="C444" s="38"/>
      <c r="D444" s="195" t="s">
        <v>242</v>
      </c>
      <c r="E444" s="38"/>
      <c r="F444" s="196" t="s">
        <v>664</v>
      </c>
      <c r="G444" s="38"/>
      <c r="H444" s="38"/>
      <c r="I444" s="197"/>
      <c r="J444" s="38"/>
      <c r="K444" s="38"/>
      <c r="L444" s="39"/>
      <c r="M444" s="198"/>
      <c r="N444" s="199"/>
      <c r="O444" s="77"/>
      <c r="P444" s="77"/>
      <c r="Q444" s="77"/>
      <c r="R444" s="77"/>
      <c r="S444" s="77"/>
      <c r="T444" s="7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T444" s="19" t="s">
        <v>242</v>
      </c>
      <c r="AU444" s="19" t="s">
        <v>84</v>
      </c>
    </row>
    <row r="445" s="2" customFormat="1">
      <c r="A445" s="38"/>
      <c r="B445" s="39"/>
      <c r="C445" s="38"/>
      <c r="D445" s="195" t="s">
        <v>262</v>
      </c>
      <c r="E445" s="38"/>
      <c r="F445" s="223" t="s">
        <v>666</v>
      </c>
      <c r="G445" s="38"/>
      <c r="H445" s="38"/>
      <c r="I445" s="197"/>
      <c r="J445" s="38"/>
      <c r="K445" s="38"/>
      <c r="L445" s="39"/>
      <c r="M445" s="198"/>
      <c r="N445" s="199"/>
      <c r="O445" s="77"/>
      <c r="P445" s="77"/>
      <c r="Q445" s="77"/>
      <c r="R445" s="77"/>
      <c r="S445" s="77"/>
      <c r="T445" s="7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T445" s="19" t="s">
        <v>262</v>
      </c>
      <c r="AU445" s="19" t="s">
        <v>84</v>
      </c>
    </row>
    <row r="446" s="2" customFormat="1" ht="24.15" customHeight="1">
      <c r="A446" s="38"/>
      <c r="B446" s="181"/>
      <c r="C446" s="182" t="s">
        <v>662</v>
      </c>
      <c r="D446" s="182" t="s">
        <v>237</v>
      </c>
      <c r="E446" s="183" t="s">
        <v>668</v>
      </c>
      <c r="F446" s="184" t="s">
        <v>669</v>
      </c>
      <c r="G446" s="185" t="s">
        <v>670</v>
      </c>
      <c r="H446" s="186">
        <v>10</v>
      </c>
      <c r="I446" s="187"/>
      <c r="J446" s="188">
        <f>ROUND(I446*H446,2)</f>
        <v>0</v>
      </c>
      <c r="K446" s="184" t="s">
        <v>246</v>
      </c>
      <c r="L446" s="39"/>
      <c r="M446" s="189" t="s">
        <v>1</v>
      </c>
      <c r="N446" s="190" t="s">
        <v>40</v>
      </c>
      <c r="O446" s="77"/>
      <c r="P446" s="191">
        <f>O446*H446</f>
        <v>0</v>
      </c>
      <c r="Q446" s="191">
        <v>0.00031</v>
      </c>
      <c r="R446" s="191">
        <f>Q446*H446</f>
        <v>0.0030999999999999999</v>
      </c>
      <c r="S446" s="191">
        <v>0</v>
      </c>
      <c r="T446" s="192">
        <f>S446*H446</f>
        <v>0</v>
      </c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R446" s="193" t="s">
        <v>96</v>
      </c>
      <c r="AT446" s="193" t="s">
        <v>237</v>
      </c>
      <c r="AU446" s="193" t="s">
        <v>84</v>
      </c>
      <c r="AY446" s="19" t="s">
        <v>235</v>
      </c>
      <c r="BE446" s="194">
        <f>IF(N446="základní",J446,0)</f>
        <v>0</v>
      </c>
      <c r="BF446" s="194">
        <f>IF(N446="snížená",J446,0)</f>
        <v>0</v>
      </c>
      <c r="BG446" s="194">
        <f>IF(N446="zákl. přenesená",J446,0)</f>
        <v>0</v>
      </c>
      <c r="BH446" s="194">
        <f>IF(N446="sníž. přenesená",J446,0)</f>
        <v>0</v>
      </c>
      <c r="BI446" s="194">
        <f>IF(N446="nulová",J446,0)</f>
        <v>0</v>
      </c>
      <c r="BJ446" s="19" t="s">
        <v>82</v>
      </c>
      <c r="BK446" s="194">
        <f>ROUND(I446*H446,2)</f>
        <v>0</v>
      </c>
      <c r="BL446" s="19" t="s">
        <v>96</v>
      </c>
      <c r="BM446" s="193" t="s">
        <v>671</v>
      </c>
    </row>
    <row r="447" s="2" customFormat="1">
      <c r="A447" s="38"/>
      <c r="B447" s="39"/>
      <c r="C447" s="38"/>
      <c r="D447" s="195" t="s">
        <v>242</v>
      </c>
      <c r="E447" s="38"/>
      <c r="F447" s="196" t="s">
        <v>672</v>
      </c>
      <c r="G447" s="38"/>
      <c r="H447" s="38"/>
      <c r="I447" s="197"/>
      <c r="J447" s="38"/>
      <c r="K447" s="38"/>
      <c r="L447" s="39"/>
      <c r="M447" s="198"/>
      <c r="N447" s="199"/>
      <c r="O447" s="77"/>
      <c r="P447" s="77"/>
      <c r="Q447" s="77"/>
      <c r="R447" s="77"/>
      <c r="S447" s="77"/>
      <c r="T447" s="7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T447" s="19" t="s">
        <v>242</v>
      </c>
      <c r="AU447" s="19" t="s">
        <v>84</v>
      </c>
    </row>
    <row r="448" s="2" customFormat="1">
      <c r="A448" s="38"/>
      <c r="B448" s="39"/>
      <c r="C448" s="38"/>
      <c r="D448" s="195" t="s">
        <v>262</v>
      </c>
      <c r="E448" s="38"/>
      <c r="F448" s="223" t="s">
        <v>673</v>
      </c>
      <c r="G448" s="38"/>
      <c r="H448" s="38"/>
      <c r="I448" s="197"/>
      <c r="J448" s="38"/>
      <c r="K448" s="38"/>
      <c r="L448" s="39"/>
      <c r="M448" s="198"/>
      <c r="N448" s="199"/>
      <c r="O448" s="77"/>
      <c r="P448" s="77"/>
      <c r="Q448" s="77"/>
      <c r="R448" s="77"/>
      <c r="S448" s="77"/>
      <c r="T448" s="7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T448" s="19" t="s">
        <v>262</v>
      </c>
      <c r="AU448" s="19" t="s">
        <v>84</v>
      </c>
    </row>
    <row r="449" s="13" customFormat="1">
      <c r="A449" s="13"/>
      <c r="B449" s="200"/>
      <c r="C449" s="13"/>
      <c r="D449" s="195" t="s">
        <v>248</v>
      </c>
      <c r="E449" s="201" t="s">
        <v>1</v>
      </c>
      <c r="F449" s="202" t="s">
        <v>674</v>
      </c>
      <c r="G449" s="13"/>
      <c r="H449" s="201" t="s">
        <v>1</v>
      </c>
      <c r="I449" s="203"/>
      <c r="J449" s="13"/>
      <c r="K449" s="13"/>
      <c r="L449" s="200"/>
      <c r="M449" s="204"/>
      <c r="N449" s="205"/>
      <c r="O449" s="205"/>
      <c r="P449" s="205"/>
      <c r="Q449" s="205"/>
      <c r="R449" s="205"/>
      <c r="S449" s="205"/>
      <c r="T449" s="206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01" t="s">
        <v>248</v>
      </c>
      <c r="AU449" s="201" t="s">
        <v>84</v>
      </c>
      <c r="AV449" s="13" t="s">
        <v>82</v>
      </c>
      <c r="AW449" s="13" t="s">
        <v>32</v>
      </c>
      <c r="AX449" s="13" t="s">
        <v>75</v>
      </c>
      <c r="AY449" s="201" t="s">
        <v>235</v>
      </c>
    </row>
    <row r="450" s="14" customFormat="1">
      <c r="A450" s="14"/>
      <c r="B450" s="207"/>
      <c r="C450" s="14"/>
      <c r="D450" s="195" t="s">
        <v>248</v>
      </c>
      <c r="E450" s="208" t="s">
        <v>1</v>
      </c>
      <c r="F450" s="209" t="s">
        <v>1707</v>
      </c>
      <c r="G450" s="14"/>
      <c r="H450" s="210">
        <v>10</v>
      </c>
      <c r="I450" s="211"/>
      <c r="J450" s="14"/>
      <c r="K450" s="14"/>
      <c r="L450" s="207"/>
      <c r="M450" s="212"/>
      <c r="N450" s="213"/>
      <c r="O450" s="213"/>
      <c r="P450" s="213"/>
      <c r="Q450" s="213"/>
      <c r="R450" s="213"/>
      <c r="S450" s="213"/>
      <c r="T450" s="2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08" t="s">
        <v>248</v>
      </c>
      <c r="AU450" s="208" t="s">
        <v>84</v>
      </c>
      <c r="AV450" s="14" t="s">
        <v>84</v>
      </c>
      <c r="AW450" s="14" t="s">
        <v>32</v>
      </c>
      <c r="AX450" s="14" t="s">
        <v>82</v>
      </c>
      <c r="AY450" s="208" t="s">
        <v>235</v>
      </c>
    </row>
    <row r="451" s="2" customFormat="1" ht="24.15" customHeight="1">
      <c r="A451" s="38"/>
      <c r="B451" s="181"/>
      <c r="C451" s="182" t="s">
        <v>667</v>
      </c>
      <c r="D451" s="182" t="s">
        <v>237</v>
      </c>
      <c r="E451" s="183" t="s">
        <v>677</v>
      </c>
      <c r="F451" s="184" t="s">
        <v>678</v>
      </c>
      <c r="G451" s="185" t="s">
        <v>323</v>
      </c>
      <c r="H451" s="186">
        <v>411</v>
      </c>
      <c r="I451" s="187"/>
      <c r="J451" s="188">
        <f>ROUND(I451*H451,2)</f>
        <v>0</v>
      </c>
      <c r="K451" s="184" t="s">
        <v>246</v>
      </c>
      <c r="L451" s="39"/>
      <c r="M451" s="189" t="s">
        <v>1</v>
      </c>
      <c r="N451" s="190" t="s">
        <v>40</v>
      </c>
      <c r="O451" s="77"/>
      <c r="P451" s="191">
        <f>O451*H451</f>
        <v>0</v>
      </c>
      <c r="Q451" s="191">
        <v>0</v>
      </c>
      <c r="R451" s="191">
        <f>Q451*H451</f>
        <v>0</v>
      </c>
      <c r="S451" s="191">
        <v>0</v>
      </c>
      <c r="T451" s="192">
        <f>S451*H451</f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93" t="s">
        <v>96</v>
      </c>
      <c r="AT451" s="193" t="s">
        <v>237</v>
      </c>
      <c r="AU451" s="193" t="s">
        <v>84</v>
      </c>
      <c r="AY451" s="19" t="s">
        <v>235</v>
      </c>
      <c r="BE451" s="194">
        <f>IF(N451="základní",J451,0)</f>
        <v>0</v>
      </c>
      <c r="BF451" s="194">
        <f>IF(N451="snížená",J451,0)</f>
        <v>0</v>
      </c>
      <c r="BG451" s="194">
        <f>IF(N451="zákl. přenesená",J451,0)</f>
        <v>0</v>
      </c>
      <c r="BH451" s="194">
        <f>IF(N451="sníž. přenesená",J451,0)</f>
        <v>0</v>
      </c>
      <c r="BI451" s="194">
        <f>IF(N451="nulová",J451,0)</f>
        <v>0</v>
      </c>
      <c r="BJ451" s="19" t="s">
        <v>82</v>
      </c>
      <c r="BK451" s="194">
        <f>ROUND(I451*H451,2)</f>
        <v>0</v>
      </c>
      <c r="BL451" s="19" t="s">
        <v>96</v>
      </c>
      <c r="BM451" s="193" t="s">
        <v>679</v>
      </c>
    </row>
    <row r="452" s="2" customFormat="1">
      <c r="A452" s="38"/>
      <c r="B452" s="39"/>
      <c r="C452" s="38"/>
      <c r="D452" s="195" t="s">
        <v>242</v>
      </c>
      <c r="E452" s="38"/>
      <c r="F452" s="196" t="s">
        <v>680</v>
      </c>
      <c r="G452" s="38"/>
      <c r="H452" s="38"/>
      <c r="I452" s="197"/>
      <c r="J452" s="38"/>
      <c r="K452" s="38"/>
      <c r="L452" s="39"/>
      <c r="M452" s="198"/>
      <c r="N452" s="199"/>
      <c r="O452" s="77"/>
      <c r="P452" s="77"/>
      <c r="Q452" s="77"/>
      <c r="R452" s="77"/>
      <c r="S452" s="77"/>
      <c r="T452" s="7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T452" s="19" t="s">
        <v>242</v>
      </c>
      <c r="AU452" s="19" t="s">
        <v>84</v>
      </c>
    </row>
    <row r="453" s="2" customFormat="1">
      <c r="A453" s="38"/>
      <c r="B453" s="39"/>
      <c r="C453" s="38"/>
      <c r="D453" s="195" t="s">
        <v>262</v>
      </c>
      <c r="E453" s="38"/>
      <c r="F453" s="223" t="s">
        <v>673</v>
      </c>
      <c r="G453" s="38"/>
      <c r="H453" s="38"/>
      <c r="I453" s="197"/>
      <c r="J453" s="38"/>
      <c r="K453" s="38"/>
      <c r="L453" s="39"/>
      <c r="M453" s="198"/>
      <c r="N453" s="199"/>
      <c r="O453" s="77"/>
      <c r="P453" s="77"/>
      <c r="Q453" s="77"/>
      <c r="R453" s="77"/>
      <c r="S453" s="77"/>
      <c r="T453" s="7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T453" s="19" t="s">
        <v>262</v>
      </c>
      <c r="AU453" s="19" t="s">
        <v>84</v>
      </c>
    </row>
    <row r="454" s="2" customFormat="1" ht="24.15" customHeight="1">
      <c r="A454" s="38"/>
      <c r="B454" s="181"/>
      <c r="C454" s="182" t="s">
        <v>676</v>
      </c>
      <c r="D454" s="182" t="s">
        <v>237</v>
      </c>
      <c r="E454" s="183" t="s">
        <v>682</v>
      </c>
      <c r="F454" s="184" t="s">
        <v>683</v>
      </c>
      <c r="G454" s="185" t="s">
        <v>527</v>
      </c>
      <c r="H454" s="186">
        <v>6</v>
      </c>
      <c r="I454" s="187"/>
      <c r="J454" s="188">
        <f>ROUND(I454*H454,2)</f>
        <v>0</v>
      </c>
      <c r="K454" s="184" t="s">
        <v>246</v>
      </c>
      <c r="L454" s="39"/>
      <c r="M454" s="189" t="s">
        <v>1</v>
      </c>
      <c r="N454" s="190" t="s">
        <v>40</v>
      </c>
      <c r="O454" s="77"/>
      <c r="P454" s="191">
        <f>O454*H454</f>
        <v>0</v>
      </c>
      <c r="Q454" s="191">
        <v>0.010189999999999999</v>
      </c>
      <c r="R454" s="191">
        <f>Q454*H454</f>
        <v>0.06114</v>
      </c>
      <c r="S454" s="191">
        <v>0</v>
      </c>
      <c r="T454" s="192">
        <f>S454*H454</f>
        <v>0</v>
      </c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R454" s="193" t="s">
        <v>96</v>
      </c>
      <c r="AT454" s="193" t="s">
        <v>237</v>
      </c>
      <c r="AU454" s="193" t="s">
        <v>84</v>
      </c>
      <c r="AY454" s="19" t="s">
        <v>235</v>
      </c>
      <c r="BE454" s="194">
        <f>IF(N454="základní",J454,0)</f>
        <v>0</v>
      </c>
      <c r="BF454" s="194">
        <f>IF(N454="snížená",J454,0)</f>
        <v>0</v>
      </c>
      <c r="BG454" s="194">
        <f>IF(N454="zákl. přenesená",J454,0)</f>
        <v>0</v>
      </c>
      <c r="BH454" s="194">
        <f>IF(N454="sníž. přenesená",J454,0)</f>
        <v>0</v>
      </c>
      <c r="BI454" s="194">
        <f>IF(N454="nulová",J454,0)</f>
        <v>0</v>
      </c>
      <c r="BJ454" s="19" t="s">
        <v>82</v>
      </c>
      <c r="BK454" s="194">
        <f>ROUND(I454*H454,2)</f>
        <v>0</v>
      </c>
      <c r="BL454" s="19" t="s">
        <v>96</v>
      </c>
      <c r="BM454" s="193" t="s">
        <v>684</v>
      </c>
    </row>
    <row r="455" s="2" customFormat="1">
      <c r="A455" s="38"/>
      <c r="B455" s="39"/>
      <c r="C455" s="38"/>
      <c r="D455" s="195" t="s">
        <v>242</v>
      </c>
      <c r="E455" s="38"/>
      <c r="F455" s="196" t="s">
        <v>683</v>
      </c>
      <c r="G455" s="38"/>
      <c r="H455" s="38"/>
      <c r="I455" s="197"/>
      <c r="J455" s="38"/>
      <c r="K455" s="38"/>
      <c r="L455" s="39"/>
      <c r="M455" s="198"/>
      <c r="N455" s="199"/>
      <c r="O455" s="77"/>
      <c r="P455" s="77"/>
      <c r="Q455" s="77"/>
      <c r="R455" s="77"/>
      <c r="S455" s="77"/>
      <c r="T455" s="7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T455" s="19" t="s">
        <v>242</v>
      </c>
      <c r="AU455" s="19" t="s">
        <v>84</v>
      </c>
    </row>
    <row r="456" s="2" customFormat="1">
      <c r="A456" s="38"/>
      <c r="B456" s="39"/>
      <c r="C456" s="38"/>
      <c r="D456" s="195" t="s">
        <v>262</v>
      </c>
      <c r="E456" s="38"/>
      <c r="F456" s="223" t="s">
        <v>296</v>
      </c>
      <c r="G456" s="38"/>
      <c r="H456" s="38"/>
      <c r="I456" s="197"/>
      <c r="J456" s="38"/>
      <c r="K456" s="38"/>
      <c r="L456" s="39"/>
      <c r="M456" s="198"/>
      <c r="N456" s="199"/>
      <c r="O456" s="77"/>
      <c r="P456" s="77"/>
      <c r="Q456" s="77"/>
      <c r="R456" s="77"/>
      <c r="S456" s="77"/>
      <c r="T456" s="7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T456" s="19" t="s">
        <v>262</v>
      </c>
      <c r="AU456" s="19" t="s">
        <v>84</v>
      </c>
    </row>
    <row r="457" s="14" customFormat="1">
      <c r="A457" s="14"/>
      <c r="B457" s="207"/>
      <c r="C457" s="14"/>
      <c r="D457" s="195" t="s">
        <v>248</v>
      </c>
      <c r="E457" s="208" t="s">
        <v>1</v>
      </c>
      <c r="F457" s="209" t="s">
        <v>1708</v>
      </c>
      <c r="G457" s="14"/>
      <c r="H457" s="210">
        <v>6</v>
      </c>
      <c r="I457" s="211"/>
      <c r="J457" s="14"/>
      <c r="K457" s="14"/>
      <c r="L457" s="207"/>
      <c r="M457" s="212"/>
      <c r="N457" s="213"/>
      <c r="O457" s="213"/>
      <c r="P457" s="213"/>
      <c r="Q457" s="213"/>
      <c r="R457" s="213"/>
      <c r="S457" s="213"/>
      <c r="T457" s="2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8" t="s">
        <v>248</v>
      </c>
      <c r="AU457" s="208" t="s">
        <v>84</v>
      </c>
      <c r="AV457" s="14" t="s">
        <v>84</v>
      </c>
      <c r="AW457" s="14" t="s">
        <v>32</v>
      </c>
      <c r="AX457" s="14" t="s">
        <v>82</v>
      </c>
      <c r="AY457" s="208" t="s">
        <v>235</v>
      </c>
    </row>
    <row r="458" s="2" customFormat="1" ht="24.15" customHeight="1">
      <c r="A458" s="38"/>
      <c r="B458" s="181"/>
      <c r="C458" s="232" t="s">
        <v>681</v>
      </c>
      <c r="D458" s="232" t="s">
        <v>465</v>
      </c>
      <c r="E458" s="233" t="s">
        <v>687</v>
      </c>
      <c r="F458" s="234" t="s">
        <v>688</v>
      </c>
      <c r="G458" s="235" t="s">
        <v>527</v>
      </c>
      <c r="H458" s="236">
        <v>1</v>
      </c>
      <c r="I458" s="237"/>
      <c r="J458" s="238">
        <f>ROUND(I458*H458,2)</f>
        <v>0</v>
      </c>
      <c r="K458" s="234" t="s">
        <v>246</v>
      </c>
      <c r="L458" s="239"/>
      <c r="M458" s="240" t="s">
        <v>1</v>
      </c>
      <c r="N458" s="241" t="s">
        <v>40</v>
      </c>
      <c r="O458" s="77"/>
      <c r="P458" s="191">
        <f>O458*H458</f>
        <v>0</v>
      </c>
      <c r="Q458" s="191">
        <v>0.254</v>
      </c>
      <c r="R458" s="191">
        <f>Q458*H458</f>
        <v>0.254</v>
      </c>
      <c r="S458" s="191">
        <v>0</v>
      </c>
      <c r="T458" s="192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93" t="s">
        <v>291</v>
      </c>
      <c r="AT458" s="193" t="s">
        <v>465</v>
      </c>
      <c r="AU458" s="193" t="s">
        <v>84</v>
      </c>
      <c r="AY458" s="19" t="s">
        <v>235</v>
      </c>
      <c r="BE458" s="194">
        <f>IF(N458="základní",J458,0)</f>
        <v>0</v>
      </c>
      <c r="BF458" s="194">
        <f>IF(N458="snížená",J458,0)</f>
        <v>0</v>
      </c>
      <c r="BG458" s="194">
        <f>IF(N458="zákl. přenesená",J458,0)</f>
        <v>0</v>
      </c>
      <c r="BH458" s="194">
        <f>IF(N458="sníž. přenesená",J458,0)</f>
        <v>0</v>
      </c>
      <c r="BI458" s="194">
        <f>IF(N458="nulová",J458,0)</f>
        <v>0</v>
      </c>
      <c r="BJ458" s="19" t="s">
        <v>82</v>
      </c>
      <c r="BK458" s="194">
        <f>ROUND(I458*H458,2)</f>
        <v>0</v>
      </c>
      <c r="BL458" s="19" t="s">
        <v>96</v>
      </c>
      <c r="BM458" s="193" t="s">
        <v>1141</v>
      </c>
    </row>
    <row r="459" s="2" customFormat="1">
      <c r="A459" s="38"/>
      <c r="B459" s="39"/>
      <c r="C459" s="38"/>
      <c r="D459" s="195" t="s">
        <v>242</v>
      </c>
      <c r="E459" s="38"/>
      <c r="F459" s="196" t="s">
        <v>690</v>
      </c>
      <c r="G459" s="38"/>
      <c r="H459" s="38"/>
      <c r="I459" s="197"/>
      <c r="J459" s="38"/>
      <c r="K459" s="38"/>
      <c r="L459" s="39"/>
      <c r="M459" s="198"/>
      <c r="N459" s="199"/>
      <c r="O459" s="77"/>
      <c r="P459" s="77"/>
      <c r="Q459" s="77"/>
      <c r="R459" s="77"/>
      <c r="S459" s="77"/>
      <c r="T459" s="7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T459" s="19" t="s">
        <v>242</v>
      </c>
      <c r="AU459" s="19" t="s">
        <v>84</v>
      </c>
    </row>
    <row r="460" s="2" customFormat="1" ht="24.15" customHeight="1">
      <c r="A460" s="38"/>
      <c r="B460" s="181"/>
      <c r="C460" s="232" t="s">
        <v>686</v>
      </c>
      <c r="D460" s="232" t="s">
        <v>465</v>
      </c>
      <c r="E460" s="233" t="s">
        <v>692</v>
      </c>
      <c r="F460" s="234" t="s">
        <v>693</v>
      </c>
      <c r="G460" s="235" t="s">
        <v>527</v>
      </c>
      <c r="H460" s="236">
        <v>4</v>
      </c>
      <c r="I460" s="237"/>
      <c r="J460" s="238">
        <f>ROUND(I460*H460,2)</f>
        <v>0</v>
      </c>
      <c r="K460" s="234" t="s">
        <v>246</v>
      </c>
      <c r="L460" s="239"/>
      <c r="M460" s="240" t="s">
        <v>1</v>
      </c>
      <c r="N460" s="241" t="s">
        <v>40</v>
      </c>
      <c r="O460" s="77"/>
      <c r="P460" s="191">
        <f>O460*H460</f>
        <v>0</v>
      </c>
      <c r="Q460" s="191">
        <v>0.50600000000000001</v>
      </c>
      <c r="R460" s="191">
        <f>Q460*H460</f>
        <v>2.024</v>
      </c>
      <c r="S460" s="191">
        <v>0</v>
      </c>
      <c r="T460" s="192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193" t="s">
        <v>291</v>
      </c>
      <c r="AT460" s="193" t="s">
        <v>465</v>
      </c>
      <c r="AU460" s="193" t="s">
        <v>84</v>
      </c>
      <c r="AY460" s="19" t="s">
        <v>235</v>
      </c>
      <c r="BE460" s="194">
        <f>IF(N460="základní",J460,0)</f>
        <v>0</v>
      </c>
      <c r="BF460" s="194">
        <f>IF(N460="snížená",J460,0)</f>
        <v>0</v>
      </c>
      <c r="BG460" s="194">
        <f>IF(N460="zákl. přenesená",J460,0)</f>
        <v>0</v>
      </c>
      <c r="BH460" s="194">
        <f>IF(N460="sníž. přenesená",J460,0)</f>
        <v>0</v>
      </c>
      <c r="BI460" s="194">
        <f>IF(N460="nulová",J460,0)</f>
        <v>0</v>
      </c>
      <c r="BJ460" s="19" t="s">
        <v>82</v>
      </c>
      <c r="BK460" s="194">
        <f>ROUND(I460*H460,2)</f>
        <v>0</v>
      </c>
      <c r="BL460" s="19" t="s">
        <v>96</v>
      </c>
      <c r="BM460" s="193" t="s">
        <v>694</v>
      </c>
    </row>
    <row r="461" s="2" customFormat="1">
      <c r="A461" s="38"/>
      <c r="B461" s="39"/>
      <c r="C461" s="38"/>
      <c r="D461" s="195" t="s">
        <v>242</v>
      </c>
      <c r="E461" s="38"/>
      <c r="F461" s="196" t="s">
        <v>695</v>
      </c>
      <c r="G461" s="38"/>
      <c r="H461" s="38"/>
      <c r="I461" s="197"/>
      <c r="J461" s="38"/>
      <c r="K461" s="38"/>
      <c r="L461" s="39"/>
      <c r="M461" s="198"/>
      <c r="N461" s="199"/>
      <c r="O461" s="77"/>
      <c r="P461" s="77"/>
      <c r="Q461" s="77"/>
      <c r="R461" s="77"/>
      <c r="S461" s="77"/>
      <c r="T461" s="7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T461" s="19" t="s">
        <v>242</v>
      </c>
      <c r="AU461" s="19" t="s">
        <v>84</v>
      </c>
    </row>
    <row r="462" s="2" customFormat="1" ht="24.15" customHeight="1">
      <c r="A462" s="38"/>
      <c r="B462" s="181"/>
      <c r="C462" s="232" t="s">
        <v>691</v>
      </c>
      <c r="D462" s="232" t="s">
        <v>465</v>
      </c>
      <c r="E462" s="233" t="s">
        <v>697</v>
      </c>
      <c r="F462" s="234" t="s">
        <v>698</v>
      </c>
      <c r="G462" s="235" t="s">
        <v>527</v>
      </c>
      <c r="H462" s="236">
        <v>1</v>
      </c>
      <c r="I462" s="237"/>
      <c r="J462" s="238">
        <f>ROUND(I462*H462,2)</f>
        <v>0</v>
      </c>
      <c r="K462" s="234" t="s">
        <v>246</v>
      </c>
      <c r="L462" s="239"/>
      <c r="M462" s="240" t="s">
        <v>1</v>
      </c>
      <c r="N462" s="241" t="s">
        <v>40</v>
      </c>
      <c r="O462" s="77"/>
      <c r="P462" s="191">
        <f>O462*H462</f>
        <v>0</v>
      </c>
      <c r="Q462" s="191">
        <v>1.0129999999999999</v>
      </c>
      <c r="R462" s="191">
        <f>Q462*H462</f>
        <v>1.0129999999999999</v>
      </c>
      <c r="S462" s="191">
        <v>0</v>
      </c>
      <c r="T462" s="192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291</v>
      </c>
      <c r="AT462" s="193" t="s">
        <v>465</v>
      </c>
      <c r="AU462" s="193" t="s">
        <v>84</v>
      </c>
      <c r="AY462" s="19" t="s">
        <v>235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96</v>
      </c>
      <c r="BM462" s="193" t="s">
        <v>699</v>
      </c>
    </row>
    <row r="463" s="2" customFormat="1">
      <c r="A463" s="38"/>
      <c r="B463" s="39"/>
      <c r="C463" s="38"/>
      <c r="D463" s="195" t="s">
        <v>242</v>
      </c>
      <c r="E463" s="38"/>
      <c r="F463" s="196" t="s">
        <v>700</v>
      </c>
      <c r="G463" s="38"/>
      <c r="H463" s="38"/>
      <c r="I463" s="197"/>
      <c r="J463" s="38"/>
      <c r="K463" s="38"/>
      <c r="L463" s="39"/>
      <c r="M463" s="198"/>
      <c r="N463" s="199"/>
      <c r="O463" s="77"/>
      <c r="P463" s="77"/>
      <c r="Q463" s="77"/>
      <c r="R463" s="77"/>
      <c r="S463" s="77"/>
      <c r="T463" s="7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T463" s="19" t="s">
        <v>242</v>
      </c>
      <c r="AU463" s="19" t="s">
        <v>84</v>
      </c>
    </row>
    <row r="464" s="2" customFormat="1" ht="24.15" customHeight="1">
      <c r="A464" s="38"/>
      <c r="B464" s="181"/>
      <c r="C464" s="182" t="s">
        <v>696</v>
      </c>
      <c r="D464" s="182" t="s">
        <v>237</v>
      </c>
      <c r="E464" s="183" t="s">
        <v>702</v>
      </c>
      <c r="F464" s="184" t="s">
        <v>703</v>
      </c>
      <c r="G464" s="185" t="s">
        <v>527</v>
      </c>
      <c r="H464" s="186">
        <v>5</v>
      </c>
      <c r="I464" s="187"/>
      <c r="J464" s="188">
        <f>ROUND(I464*H464,2)</f>
        <v>0</v>
      </c>
      <c r="K464" s="184" t="s">
        <v>246</v>
      </c>
      <c r="L464" s="39"/>
      <c r="M464" s="189" t="s">
        <v>1</v>
      </c>
      <c r="N464" s="190" t="s">
        <v>40</v>
      </c>
      <c r="O464" s="77"/>
      <c r="P464" s="191">
        <f>O464*H464</f>
        <v>0</v>
      </c>
      <c r="Q464" s="191">
        <v>0.01248</v>
      </c>
      <c r="R464" s="191">
        <f>Q464*H464</f>
        <v>0.062399999999999997</v>
      </c>
      <c r="S464" s="191">
        <v>0</v>
      </c>
      <c r="T464" s="192">
        <f>S464*H464</f>
        <v>0</v>
      </c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R464" s="193" t="s">
        <v>96</v>
      </c>
      <c r="AT464" s="193" t="s">
        <v>237</v>
      </c>
      <c r="AU464" s="193" t="s">
        <v>84</v>
      </c>
      <c r="AY464" s="19" t="s">
        <v>235</v>
      </c>
      <c r="BE464" s="194">
        <f>IF(N464="základní",J464,0)</f>
        <v>0</v>
      </c>
      <c r="BF464" s="194">
        <f>IF(N464="snížená",J464,0)</f>
        <v>0</v>
      </c>
      <c r="BG464" s="194">
        <f>IF(N464="zákl. přenesená",J464,0)</f>
        <v>0</v>
      </c>
      <c r="BH464" s="194">
        <f>IF(N464="sníž. přenesená",J464,0)</f>
        <v>0</v>
      </c>
      <c r="BI464" s="194">
        <f>IF(N464="nulová",J464,0)</f>
        <v>0</v>
      </c>
      <c r="BJ464" s="19" t="s">
        <v>82</v>
      </c>
      <c r="BK464" s="194">
        <f>ROUND(I464*H464,2)</f>
        <v>0</v>
      </c>
      <c r="BL464" s="19" t="s">
        <v>96</v>
      </c>
      <c r="BM464" s="193" t="s">
        <v>704</v>
      </c>
    </row>
    <row r="465" s="2" customFormat="1">
      <c r="A465" s="38"/>
      <c r="B465" s="39"/>
      <c r="C465" s="38"/>
      <c r="D465" s="195" t="s">
        <v>242</v>
      </c>
      <c r="E465" s="38"/>
      <c r="F465" s="196" t="s">
        <v>703</v>
      </c>
      <c r="G465" s="38"/>
      <c r="H465" s="38"/>
      <c r="I465" s="197"/>
      <c r="J465" s="38"/>
      <c r="K465" s="38"/>
      <c r="L465" s="39"/>
      <c r="M465" s="198"/>
      <c r="N465" s="199"/>
      <c r="O465" s="77"/>
      <c r="P465" s="77"/>
      <c r="Q465" s="77"/>
      <c r="R465" s="77"/>
      <c r="S465" s="77"/>
      <c r="T465" s="7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T465" s="19" t="s">
        <v>242</v>
      </c>
      <c r="AU465" s="19" t="s">
        <v>84</v>
      </c>
    </row>
    <row r="466" s="2" customFormat="1">
      <c r="A466" s="38"/>
      <c r="B466" s="39"/>
      <c r="C466" s="38"/>
      <c r="D466" s="195" t="s">
        <v>262</v>
      </c>
      <c r="E466" s="38"/>
      <c r="F466" s="223" t="s">
        <v>296</v>
      </c>
      <c r="G466" s="38"/>
      <c r="H466" s="38"/>
      <c r="I466" s="197"/>
      <c r="J466" s="38"/>
      <c r="K466" s="38"/>
      <c r="L466" s="39"/>
      <c r="M466" s="198"/>
      <c r="N466" s="199"/>
      <c r="O466" s="77"/>
      <c r="P466" s="77"/>
      <c r="Q466" s="77"/>
      <c r="R466" s="77"/>
      <c r="S466" s="77"/>
      <c r="T466" s="7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T466" s="19" t="s">
        <v>262</v>
      </c>
      <c r="AU466" s="19" t="s">
        <v>84</v>
      </c>
    </row>
    <row r="467" s="14" customFormat="1">
      <c r="A467" s="14"/>
      <c r="B467" s="207"/>
      <c r="C467" s="14"/>
      <c r="D467" s="195" t="s">
        <v>248</v>
      </c>
      <c r="E467" s="208" t="s">
        <v>1</v>
      </c>
      <c r="F467" s="209" t="s">
        <v>269</v>
      </c>
      <c r="G467" s="14"/>
      <c r="H467" s="210">
        <v>5</v>
      </c>
      <c r="I467" s="211"/>
      <c r="J467" s="14"/>
      <c r="K467" s="14"/>
      <c r="L467" s="207"/>
      <c r="M467" s="212"/>
      <c r="N467" s="213"/>
      <c r="O467" s="213"/>
      <c r="P467" s="213"/>
      <c r="Q467" s="213"/>
      <c r="R467" s="213"/>
      <c r="S467" s="213"/>
      <c r="T467" s="2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08" t="s">
        <v>248</v>
      </c>
      <c r="AU467" s="208" t="s">
        <v>84</v>
      </c>
      <c r="AV467" s="14" t="s">
        <v>84</v>
      </c>
      <c r="AW467" s="14" t="s">
        <v>32</v>
      </c>
      <c r="AX467" s="14" t="s">
        <v>82</v>
      </c>
      <c r="AY467" s="208" t="s">
        <v>235</v>
      </c>
    </row>
    <row r="468" s="2" customFormat="1" ht="24.15" customHeight="1">
      <c r="A468" s="38"/>
      <c r="B468" s="181"/>
      <c r="C468" s="232" t="s">
        <v>701</v>
      </c>
      <c r="D468" s="232" t="s">
        <v>465</v>
      </c>
      <c r="E468" s="233" t="s">
        <v>706</v>
      </c>
      <c r="F468" s="234" t="s">
        <v>707</v>
      </c>
      <c r="G468" s="235" t="s">
        <v>527</v>
      </c>
      <c r="H468" s="236">
        <v>5</v>
      </c>
      <c r="I468" s="237"/>
      <c r="J468" s="238">
        <f>ROUND(I468*H468,2)</f>
        <v>0</v>
      </c>
      <c r="K468" s="234" t="s">
        <v>246</v>
      </c>
      <c r="L468" s="239"/>
      <c r="M468" s="240" t="s">
        <v>1</v>
      </c>
      <c r="N468" s="241" t="s">
        <v>40</v>
      </c>
      <c r="O468" s="77"/>
      <c r="P468" s="191">
        <f>O468*H468</f>
        <v>0</v>
      </c>
      <c r="Q468" s="191">
        <v>0.54800000000000004</v>
      </c>
      <c r="R468" s="191">
        <f>Q468*H468</f>
        <v>2.7400000000000002</v>
      </c>
      <c r="S468" s="191">
        <v>0</v>
      </c>
      <c r="T468" s="192">
        <f>S468*H468</f>
        <v>0</v>
      </c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R468" s="193" t="s">
        <v>291</v>
      </c>
      <c r="AT468" s="193" t="s">
        <v>465</v>
      </c>
      <c r="AU468" s="193" t="s">
        <v>84</v>
      </c>
      <c r="AY468" s="19" t="s">
        <v>235</v>
      </c>
      <c r="BE468" s="194">
        <f>IF(N468="základní",J468,0)</f>
        <v>0</v>
      </c>
      <c r="BF468" s="194">
        <f>IF(N468="snížená",J468,0)</f>
        <v>0</v>
      </c>
      <c r="BG468" s="194">
        <f>IF(N468="zákl. přenesená",J468,0)</f>
        <v>0</v>
      </c>
      <c r="BH468" s="194">
        <f>IF(N468="sníž. přenesená",J468,0)</f>
        <v>0</v>
      </c>
      <c r="BI468" s="194">
        <f>IF(N468="nulová",J468,0)</f>
        <v>0</v>
      </c>
      <c r="BJ468" s="19" t="s">
        <v>82</v>
      </c>
      <c r="BK468" s="194">
        <f>ROUND(I468*H468,2)</f>
        <v>0</v>
      </c>
      <c r="BL468" s="19" t="s">
        <v>96</v>
      </c>
      <c r="BM468" s="193" t="s">
        <v>708</v>
      </c>
    </row>
    <row r="469" s="2" customFormat="1">
      <c r="A469" s="38"/>
      <c r="B469" s="39"/>
      <c r="C469" s="38"/>
      <c r="D469" s="195" t="s">
        <v>242</v>
      </c>
      <c r="E469" s="38"/>
      <c r="F469" s="196" t="s">
        <v>707</v>
      </c>
      <c r="G469" s="38"/>
      <c r="H469" s="38"/>
      <c r="I469" s="197"/>
      <c r="J469" s="38"/>
      <c r="K469" s="38"/>
      <c r="L469" s="39"/>
      <c r="M469" s="198"/>
      <c r="N469" s="199"/>
      <c r="O469" s="77"/>
      <c r="P469" s="77"/>
      <c r="Q469" s="77"/>
      <c r="R469" s="77"/>
      <c r="S469" s="77"/>
      <c r="T469" s="7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T469" s="19" t="s">
        <v>242</v>
      </c>
      <c r="AU469" s="19" t="s">
        <v>84</v>
      </c>
    </row>
    <row r="470" s="2" customFormat="1" ht="24.15" customHeight="1">
      <c r="A470" s="38"/>
      <c r="B470" s="181"/>
      <c r="C470" s="182" t="s">
        <v>705</v>
      </c>
      <c r="D470" s="182" t="s">
        <v>237</v>
      </c>
      <c r="E470" s="183" t="s">
        <v>710</v>
      </c>
      <c r="F470" s="184" t="s">
        <v>711</v>
      </c>
      <c r="G470" s="185" t="s">
        <v>527</v>
      </c>
      <c r="H470" s="186">
        <v>17</v>
      </c>
      <c r="I470" s="187"/>
      <c r="J470" s="188">
        <f>ROUND(I470*H470,2)</f>
        <v>0</v>
      </c>
      <c r="K470" s="184" t="s">
        <v>246</v>
      </c>
      <c r="L470" s="39"/>
      <c r="M470" s="189" t="s">
        <v>1</v>
      </c>
      <c r="N470" s="190" t="s">
        <v>40</v>
      </c>
      <c r="O470" s="77"/>
      <c r="P470" s="191">
        <f>O470*H470</f>
        <v>0</v>
      </c>
      <c r="Q470" s="191">
        <v>0.028539999999999999</v>
      </c>
      <c r="R470" s="191">
        <f>Q470*H470</f>
        <v>0.48518</v>
      </c>
      <c r="S470" s="191">
        <v>0</v>
      </c>
      <c r="T470" s="192">
        <f>S470*H470</f>
        <v>0</v>
      </c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R470" s="193" t="s">
        <v>96</v>
      </c>
      <c r="AT470" s="193" t="s">
        <v>237</v>
      </c>
      <c r="AU470" s="193" t="s">
        <v>84</v>
      </c>
      <c r="AY470" s="19" t="s">
        <v>235</v>
      </c>
      <c r="BE470" s="194">
        <f>IF(N470="základní",J470,0)</f>
        <v>0</v>
      </c>
      <c r="BF470" s="194">
        <f>IF(N470="snížená",J470,0)</f>
        <v>0</v>
      </c>
      <c r="BG470" s="194">
        <f>IF(N470="zákl. přenesená",J470,0)</f>
        <v>0</v>
      </c>
      <c r="BH470" s="194">
        <f>IF(N470="sníž. přenesená",J470,0)</f>
        <v>0</v>
      </c>
      <c r="BI470" s="194">
        <f>IF(N470="nulová",J470,0)</f>
        <v>0</v>
      </c>
      <c r="BJ470" s="19" t="s">
        <v>82</v>
      </c>
      <c r="BK470" s="194">
        <f>ROUND(I470*H470,2)</f>
        <v>0</v>
      </c>
      <c r="BL470" s="19" t="s">
        <v>96</v>
      </c>
      <c r="BM470" s="193" t="s">
        <v>712</v>
      </c>
    </row>
    <row r="471" s="2" customFormat="1">
      <c r="A471" s="38"/>
      <c r="B471" s="39"/>
      <c r="C471" s="38"/>
      <c r="D471" s="195" t="s">
        <v>242</v>
      </c>
      <c r="E471" s="38"/>
      <c r="F471" s="196" t="s">
        <v>711</v>
      </c>
      <c r="G471" s="38"/>
      <c r="H471" s="38"/>
      <c r="I471" s="197"/>
      <c r="J471" s="38"/>
      <c r="K471" s="38"/>
      <c r="L471" s="39"/>
      <c r="M471" s="198"/>
      <c r="N471" s="199"/>
      <c r="O471" s="77"/>
      <c r="P471" s="77"/>
      <c r="Q471" s="77"/>
      <c r="R471" s="77"/>
      <c r="S471" s="77"/>
      <c r="T471" s="7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T471" s="19" t="s">
        <v>242</v>
      </c>
      <c r="AU471" s="19" t="s">
        <v>84</v>
      </c>
    </row>
    <row r="472" s="2" customFormat="1">
      <c r="A472" s="38"/>
      <c r="B472" s="39"/>
      <c r="C472" s="38"/>
      <c r="D472" s="195" t="s">
        <v>262</v>
      </c>
      <c r="E472" s="38"/>
      <c r="F472" s="223" t="s">
        <v>296</v>
      </c>
      <c r="G472" s="38"/>
      <c r="H472" s="38"/>
      <c r="I472" s="197"/>
      <c r="J472" s="38"/>
      <c r="K472" s="38"/>
      <c r="L472" s="39"/>
      <c r="M472" s="198"/>
      <c r="N472" s="199"/>
      <c r="O472" s="77"/>
      <c r="P472" s="77"/>
      <c r="Q472" s="77"/>
      <c r="R472" s="77"/>
      <c r="S472" s="77"/>
      <c r="T472" s="7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T472" s="19" t="s">
        <v>262</v>
      </c>
      <c r="AU472" s="19" t="s">
        <v>84</v>
      </c>
    </row>
    <row r="473" s="14" customFormat="1">
      <c r="A473" s="14"/>
      <c r="B473" s="207"/>
      <c r="C473" s="14"/>
      <c r="D473" s="195" t="s">
        <v>248</v>
      </c>
      <c r="E473" s="208" t="s">
        <v>1</v>
      </c>
      <c r="F473" s="209" t="s">
        <v>1709</v>
      </c>
      <c r="G473" s="14"/>
      <c r="H473" s="210">
        <v>17</v>
      </c>
      <c r="I473" s="211"/>
      <c r="J473" s="14"/>
      <c r="K473" s="14"/>
      <c r="L473" s="207"/>
      <c r="M473" s="212"/>
      <c r="N473" s="213"/>
      <c r="O473" s="213"/>
      <c r="P473" s="213"/>
      <c r="Q473" s="213"/>
      <c r="R473" s="213"/>
      <c r="S473" s="213"/>
      <c r="T473" s="2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08" t="s">
        <v>248</v>
      </c>
      <c r="AU473" s="208" t="s">
        <v>84</v>
      </c>
      <c r="AV473" s="14" t="s">
        <v>84</v>
      </c>
      <c r="AW473" s="14" t="s">
        <v>32</v>
      </c>
      <c r="AX473" s="14" t="s">
        <v>82</v>
      </c>
      <c r="AY473" s="208" t="s">
        <v>235</v>
      </c>
    </row>
    <row r="474" s="2" customFormat="1" ht="62.7" customHeight="1">
      <c r="A474" s="38"/>
      <c r="B474" s="181"/>
      <c r="C474" s="232" t="s">
        <v>709</v>
      </c>
      <c r="D474" s="232" t="s">
        <v>465</v>
      </c>
      <c r="E474" s="233" t="s">
        <v>715</v>
      </c>
      <c r="F474" s="234" t="s">
        <v>716</v>
      </c>
      <c r="G474" s="235" t="s">
        <v>527</v>
      </c>
      <c r="H474" s="236">
        <v>2</v>
      </c>
      <c r="I474" s="237"/>
      <c r="J474" s="238">
        <f>ROUND(I474*H474,2)</f>
        <v>0</v>
      </c>
      <c r="K474" s="234" t="s">
        <v>1</v>
      </c>
      <c r="L474" s="239"/>
      <c r="M474" s="240" t="s">
        <v>1</v>
      </c>
      <c r="N474" s="241" t="s">
        <v>40</v>
      </c>
      <c r="O474" s="77"/>
      <c r="P474" s="191">
        <f>O474*H474</f>
        <v>0</v>
      </c>
      <c r="Q474" s="191">
        <v>1.8700000000000001</v>
      </c>
      <c r="R474" s="191">
        <f>Q474*H474</f>
        <v>3.7400000000000002</v>
      </c>
      <c r="S474" s="191">
        <v>0</v>
      </c>
      <c r="T474" s="192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93" t="s">
        <v>291</v>
      </c>
      <c r="AT474" s="193" t="s">
        <v>465</v>
      </c>
      <c r="AU474" s="193" t="s">
        <v>84</v>
      </c>
      <c r="AY474" s="19" t="s">
        <v>235</v>
      </c>
      <c r="BE474" s="194">
        <f>IF(N474="základní",J474,0)</f>
        <v>0</v>
      </c>
      <c r="BF474" s="194">
        <f>IF(N474="snížená",J474,0)</f>
        <v>0</v>
      </c>
      <c r="BG474" s="194">
        <f>IF(N474="zákl. přenesená",J474,0)</f>
        <v>0</v>
      </c>
      <c r="BH474" s="194">
        <f>IF(N474="sníž. přenesená",J474,0)</f>
        <v>0</v>
      </c>
      <c r="BI474" s="194">
        <f>IF(N474="nulová",J474,0)</f>
        <v>0</v>
      </c>
      <c r="BJ474" s="19" t="s">
        <v>82</v>
      </c>
      <c r="BK474" s="194">
        <f>ROUND(I474*H474,2)</f>
        <v>0</v>
      </c>
      <c r="BL474" s="19" t="s">
        <v>96</v>
      </c>
      <c r="BM474" s="193" t="s">
        <v>717</v>
      </c>
    </row>
    <row r="475" s="2" customFormat="1">
      <c r="A475" s="38"/>
      <c r="B475" s="39"/>
      <c r="C475" s="38"/>
      <c r="D475" s="195" t="s">
        <v>242</v>
      </c>
      <c r="E475" s="38"/>
      <c r="F475" s="196" t="s">
        <v>716</v>
      </c>
      <c r="G475" s="38"/>
      <c r="H475" s="38"/>
      <c r="I475" s="197"/>
      <c r="J475" s="38"/>
      <c r="K475" s="38"/>
      <c r="L475" s="39"/>
      <c r="M475" s="198"/>
      <c r="N475" s="199"/>
      <c r="O475" s="77"/>
      <c r="P475" s="77"/>
      <c r="Q475" s="77"/>
      <c r="R475" s="77"/>
      <c r="S475" s="77"/>
      <c r="T475" s="7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T475" s="19" t="s">
        <v>242</v>
      </c>
      <c r="AU475" s="19" t="s">
        <v>84</v>
      </c>
    </row>
    <row r="476" s="2" customFormat="1" ht="62.7" customHeight="1">
      <c r="A476" s="38"/>
      <c r="B476" s="181"/>
      <c r="C476" s="232" t="s">
        <v>714</v>
      </c>
      <c r="D476" s="232" t="s">
        <v>465</v>
      </c>
      <c r="E476" s="233" t="s">
        <v>1542</v>
      </c>
      <c r="F476" s="234" t="s">
        <v>1543</v>
      </c>
      <c r="G476" s="235" t="s">
        <v>527</v>
      </c>
      <c r="H476" s="236">
        <v>1</v>
      </c>
      <c r="I476" s="237"/>
      <c r="J476" s="238">
        <f>ROUND(I476*H476,2)</f>
        <v>0</v>
      </c>
      <c r="K476" s="234" t="s">
        <v>1</v>
      </c>
      <c r="L476" s="239"/>
      <c r="M476" s="240" t="s">
        <v>1</v>
      </c>
      <c r="N476" s="241" t="s">
        <v>40</v>
      </c>
      <c r="O476" s="77"/>
      <c r="P476" s="191">
        <f>O476*H476</f>
        <v>0</v>
      </c>
      <c r="Q476" s="191">
        <v>1.8700000000000001</v>
      </c>
      <c r="R476" s="191">
        <f>Q476*H476</f>
        <v>1.8700000000000001</v>
      </c>
      <c r="S476" s="191">
        <v>0</v>
      </c>
      <c r="T476" s="192">
        <f>S476*H476</f>
        <v>0</v>
      </c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R476" s="193" t="s">
        <v>291</v>
      </c>
      <c r="AT476" s="193" t="s">
        <v>465</v>
      </c>
      <c r="AU476" s="193" t="s">
        <v>84</v>
      </c>
      <c r="AY476" s="19" t="s">
        <v>235</v>
      </c>
      <c r="BE476" s="194">
        <f>IF(N476="základní",J476,0)</f>
        <v>0</v>
      </c>
      <c r="BF476" s="194">
        <f>IF(N476="snížená",J476,0)</f>
        <v>0</v>
      </c>
      <c r="BG476" s="194">
        <f>IF(N476="zákl. přenesená",J476,0)</f>
        <v>0</v>
      </c>
      <c r="BH476" s="194">
        <f>IF(N476="sníž. přenesená",J476,0)</f>
        <v>0</v>
      </c>
      <c r="BI476" s="194">
        <f>IF(N476="nulová",J476,0)</f>
        <v>0</v>
      </c>
      <c r="BJ476" s="19" t="s">
        <v>82</v>
      </c>
      <c r="BK476" s="194">
        <f>ROUND(I476*H476,2)</f>
        <v>0</v>
      </c>
      <c r="BL476" s="19" t="s">
        <v>96</v>
      </c>
      <c r="BM476" s="193" t="s">
        <v>1710</v>
      </c>
    </row>
    <row r="477" s="2" customFormat="1">
      <c r="A477" s="38"/>
      <c r="B477" s="39"/>
      <c r="C477" s="38"/>
      <c r="D477" s="195" t="s">
        <v>242</v>
      </c>
      <c r="E477" s="38"/>
      <c r="F477" s="196" t="s">
        <v>1543</v>
      </c>
      <c r="G477" s="38"/>
      <c r="H477" s="38"/>
      <c r="I477" s="197"/>
      <c r="J477" s="38"/>
      <c r="K477" s="38"/>
      <c r="L477" s="39"/>
      <c r="M477" s="198"/>
      <c r="N477" s="199"/>
      <c r="O477" s="77"/>
      <c r="P477" s="77"/>
      <c r="Q477" s="77"/>
      <c r="R477" s="77"/>
      <c r="S477" s="77"/>
      <c r="T477" s="7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T477" s="19" t="s">
        <v>242</v>
      </c>
      <c r="AU477" s="19" t="s">
        <v>84</v>
      </c>
    </row>
    <row r="478" s="2" customFormat="1" ht="62.7" customHeight="1">
      <c r="A478" s="38"/>
      <c r="B478" s="181"/>
      <c r="C478" s="232" t="s">
        <v>718</v>
      </c>
      <c r="D478" s="232" t="s">
        <v>465</v>
      </c>
      <c r="E478" s="233" t="s">
        <v>1711</v>
      </c>
      <c r="F478" s="234" t="s">
        <v>1712</v>
      </c>
      <c r="G478" s="235" t="s">
        <v>527</v>
      </c>
      <c r="H478" s="236">
        <v>2</v>
      </c>
      <c r="I478" s="237"/>
      <c r="J478" s="238">
        <f>ROUND(I478*H478,2)</f>
        <v>0</v>
      </c>
      <c r="K478" s="234" t="s">
        <v>1</v>
      </c>
      <c r="L478" s="239"/>
      <c r="M478" s="240" t="s">
        <v>1</v>
      </c>
      <c r="N478" s="241" t="s">
        <v>40</v>
      </c>
      <c r="O478" s="77"/>
      <c r="P478" s="191">
        <f>O478*H478</f>
        <v>0</v>
      </c>
      <c r="Q478" s="191">
        <v>1.8700000000000001</v>
      </c>
      <c r="R478" s="191">
        <f>Q478*H478</f>
        <v>3.7400000000000002</v>
      </c>
      <c r="S478" s="191">
        <v>0</v>
      </c>
      <c r="T478" s="192">
        <f>S478*H478</f>
        <v>0</v>
      </c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R478" s="193" t="s">
        <v>291</v>
      </c>
      <c r="AT478" s="193" t="s">
        <v>465</v>
      </c>
      <c r="AU478" s="193" t="s">
        <v>84</v>
      </c>
      <c r="AY478" s="19" t="s">
        <v>235</v>
      </c>
      <c r="BE478" s="194">
        <f>IF(N478="základní",J478,0)</f>
        <v>0</v>
      </c>
      <c r="BF478" s="194">
        <f>IF(N478="snížená",J478,0)</f>
        <v>0</v>
      </c>
      <c r="BG478" s="194">
        <f>IF(N478="zákl. přenesená",J478,0)</f>
        <v>0</v>
      </c>
      <c r="BH478" s="194">
        <f>IF(N478="sníž. přenesená",J478,0)</f>
        <v>0</v>
      </c>
      <c r="BI478" s="194">
        <f>IF(N478="nulová",J478,0)</f>
        <v>0</v>
      </c>
      <c r="BJ478" s="19" t="s">
        <v>82</v>
      </c>
      <c r="BK478" s="194">
        <f>ROUND(I478*H478,2)</f>
        <v>0</v>
      </c>
      <c r="BL478" s="19" t="s">
        <v>96</v>
      </c>
      <c r="BM478" s="193" t="s">
        <v>1148</v>
      </c>
    </row>
    <row r="479" s="2" customFormat="1">
      <c r="A479" s="38"/>
      <c r="B479" s="39"/>
      <c r="C479" s="38"/>
      <c r="D479" s="195" t="s">
        <v>242</v>
      </c>
      <c r="E479" s="38"/>
      <c r="F479" s="196" t="s">
        <v>1712</v>
      </c>
      <c r="G479" s="38"/>
      <c r="H479" s="38"/>
      <c r="I479" s="197"/>
      <c r="J479" s="38"/>
      <c r="K479" s="38"/>
      <c r="L479" s="39"/>
      <c r="M479" s="198"/>
      <c r="N479" s="199"/>
      <c r="O479" s="77"/>
      <c r="P479" s="77"/>
      <c r="Q479" s="77"/>
      <c r="R479" s="77"/>
      <c r="S479" s="77"/>
      <c r="T479" s="7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T479" s="19" t="s">
        <v>242</v>
      </c>
      <c r="AU479" s="19" t="s">
        <v>84</v>
      </c>
    </row>
    <row r="480" s="2" customFormat="1" ht="24.15" customHeight="1">
      <c r="A480" s="38"/>
      <c r="B480" s="181"/>
      <c r="C480" s="232" t="s">
        <v>722</v>
      </c>
      <c r="D480" s="232" t="s">
        <v>465</v>
      </c>
      <c r="E480" s="233" t="s">
        <v>723</v>
      </c>
      <c r="F480" s="234" t="s">
        <v>724</v>
      </c>
      <c r="G480" s="235" t="s">
        <v>527</v>
      </c>
      <c r="H480" s="236">
        <v>11</v>
      </c>
      <c r="I480" s="237"/>
      <c r="J480" s="238">
        <f>ROUND(I480*H480,2)</f>
        <v>0</v>
      </c>
      <c r="K480" s="234" t="s">
        <v>246</v>
      </c>
      <c r="L480" s="239"/>
      <c r="M480" s="240" t="s">
        <v>1</v>
      </c>
      <c r="N480" s="241" t="s">
        <v>40</v>
      </c>
      <c r="O480" s="77"/>
      <c r="P480" s="191">
        <f>O480*H480</f>
        <v>0</v>
      </c>
      <c r="Q480" s="191">
        <v>0.002</v>
      </c>
      <c r="R480" s="191">
        <f>Q480*H480</f>
        <v>0.021999999999999999</v>
      </c>
      <c r="S480" s="191">
        <v>0</v>
      </c>
      <c r="T480" s="192">
        <f>S480*H480</f>
        <v>0</v>
      </c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R480" s="193" t="s">
        <v>291</v>
      </c>
      <c r="AT480" s="193" t="s">
        <v>465</v>
      </c>
      <c r="AU480" s="193" t="s">
        <v>84</v>
      </c>
      <c r="AY480" s="19" t="s">
        <v>235</v>
      </c>
      <c r="BE480" s="194">
        <f>IF(N480="základní",J480,0)</f>
        <v>0</v>
      </c>
      <c r="BF480" s="194">
        <f>IF(N480="snížená",J480,0)</f>
        <v>0</v>
      </c>
      <c r="BG480" s="194">
        <f>IF(N480="zákl. přenesená",J480,0)</f>
        <v>0</v>
      </c>
      <c r="BH480" s="194">
        <f>IF(N480="sníž. přenesená",J480,0)</f>
        <v>0</v>
      </c>
      <c r="BI480" s="194">
        <f>IF(N480="nulová",J480,0)</f>
        <v>0</v>
      </c>
      <c r="BJ480" s="19" t="s">
        <v>82</v>
      </c>
      <c r="BK480" s="194">
        <f>ROUND(I480*H480,2)</f>
        <v>0</v>
      </c>
      <c r="BL480" s="19" t="s">
        <v>96</v>
      </c>
      <c r="BM480" s="193" t="s">
        <v>725</v>
      </c>
    </row>
    <row r="481" s="2" customFormat="1">
      <c r="A481" s="38"/>
      <c r="B481" s="39"/>
      <c r="C481" s="38"/>
      <c r="D481" s="195" t="s">
        <v>242</v>
      </c>
      <c r="E481" s="38"/>
      <c r="F481" s="196" t="s">
        <v>724</v>
      </c>
      <c r="G481" s="38"/>
      <c r="H481" s="38"/>
      <c r="I481" s="197"/>
      <c r="J481" s="38"/>
      <c r="K481" s="38"/>
      <c r="L481" s="39"/>
      <c r="M481" s="198"/>
      <c r="N481" s="199"/>
      <c r="O481" s="77"/>
      <c r="P481" s="77"/>
      <c r="Q481" s="77"/>
      <c r="R481" s="77"/>
      <c r="S481" s="77"/>
      <c r="T481" s="7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T481" s="19" t="s">
        <v>242</v>
      </c>
      <c r="AU481" s="19" t="s">
        <v>84</v>
      </c>
    </row>
    <row r="482" s="2" customFormat="1" ht="24.15" customHeight="1">
      <c r="A482" s="38"/>
      <c r="B482" s="181"/>
      <c r="C482" s="182" t="s">
        <v>726</v>
      </c>
      <c r="D482" s="182" t="s">
        <v>237</v>
      </c>
      <c r="E482" s="183" t="s">
        <v>727</v>
      </c>
      <c r="F482" s="184" t="s">
        <v>728</v>
      </c>
      <c r="G482" s="185" t="s">
        <v>527</v>
      </c>
      <c r="H482" s="186">
        <v>5</v>
      </c>
      <c r="I482" s="187"/>
      <c r="J482" s="188">
        <f>ROUND(I482*H482,2)</f>
        <v>0</v>
      </c>
      <c r="K482" s="184" t="s">
        <v>246</v>
      </c>
      <c r="L482" s="39"/>
      <c r="M482" s="189" t="s">
        <v>1</v>
      </c>
      <c r="N482" s="190" t="s">
        <v>40</v>
      </c>
      <c r="O482" s="77"/>
      <c r="P482" s="191">
        <f>O482*H482</f>
        <v>0</v>
      </c>
      <c r="Q482" s="191">
        <v>0.10833</v>
      </c>
      <c r="R482" s="191">
        <f>Q482*H482</f>
        <v>0.54164999999999996</v>
      </c>
      <c r="S482" s="191">
        <v>0</v>
      </c>
      <c r="T482" s="192">
        <f>S482*H482</f>
        <v>0</v>
      </c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R482" s="193" t="s">
        <v>96</v>
      </c>
      <c r="AT482" s="193" t="s">
        <v>237</v>
      </c>
      <c r="AU482" s="193" t="s">
        <v>84</v>
      </c>
      <c r="AY482" s="19" t="s">
        <v>235</v>
      </c>
      <c r="BE482" s="194">
        <f>IF(N482="základní",J482,0)</f>
        <v>0</v>
      </c>
      <c r="BF482" s="194">
        <f>IF(N482="snížená",J482,0)</f>
        <v>0</v>
      </c>
      <c r="BG482" s="194">
        <f>IF(N482="zákl. přenesená",J482,0)</f>
        <v>0</v>
      </c>
      <c r="BH482" s="194">
        <f>IF(N482="sníž. přenesená",J482,0)</f>
        <v>0</v>
      </c>
      <c r="BI482" s="194">
        <f>IF(N482="nulová",J482,0)</f>
        <v>0</v>
      </c>
      <c r="BJ482" s="19" t="s">
        <v>82</v>
      </c>
      <c r="BK482" s="194">
        <f>ROUND(I482*H482,2)</f>
        <v>0</v>
      </c>
      <c r="BL482" s="19" t="s">
        <v>96</v>
      </c>
      <c r="BM482" s="193" t="s">
        <v>1156</v>
      </c>
    </row>
    <row r="483" s="2" customFormat="1">
      <c r="A483" s="38"/>
      <c r="B483" s="39"/>
      <c r="C483" s="38"/>
      <c r="D483" s="195" t="s">
        <v>242</v>
      </c>
      <c r="E483" s="38"/>
      <c r="F483" s="196" t="s">
        <v>730</v>
      </c>
      <c r="G483" s="38"/>
      <c r="H483" s="38"/>
      <c r="I483" s="197"/>
      <c r="J483" s="38"/>
      <c r="K483" s="38"/>
      <c r="L483" s="39"/>
      <c r="M483" s="198"/>
      <c r="N483" s="199"/>
      <c r="O483" s="77"/>
      <c r="P483" s="77"/>
      <c r="Q483" s="77"/>
      <c r="R483" s="77"/>
      <c r="S483" s="77"/>
      <c r="T483" s="7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T483" s="19" t="s">
        <v>242</v>
      </c>
      <c r="AU483" s="19" t="s">
        <v>84</v>
      </c>
    </row>
    <row r="484" s="2" customFormat="1">
      <c r="A484" s="38"/>
      <c r="B484" s="39"/>
      <c r="C484" s="38"/>
      <c r="D484" s="195" t="s">
        <v>262</v>
      </c>
      <c r="E484" s="38"/>
      <c r="F484" s="223" t="s">
        <v>296</v>
      </c>
      <c r="G484" s="38"/>
      <c r="H484" s="38"/>
      <c r="I484" s="197"/>
      <c r="J484" s="38"/>
      <c r="K484" s="38"/>
      <c r="L484" s="39"/>
      <c r="M484" s="198"/>
      <c r="N484" s="199"/>
      <c r="O484" s="77"/>
      <c r="P484" s="77"/>
      <c r="Q484" s="77"/>
      <c r="R484" s="77"/>
      <c r="S484" s="77"/>
      <c r="T484" s="7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T484" s="19" t="s">
        <v>262</v>
      </c>
      <c r="AU484" s="19" t="s">
        <v>84</v>
      </c>
    </row>
    <row r="485" s="14" customFormat="1">
      <c r="A485" s="14"/>
      <c r="B485" s="207"/>
      <c r="C485" s="14"/>
      <c r="D485" s="195" t="s">
        <v>248</v>
      </c>
      <c r="E485" s="208" t="s">
        <v>1</v>
      </c>
      <c r="F485" s="209" t="s">
        <v>269</v>
      </c>
      <c r="G485" s="14"/>
      <c r="H485" s="210">
        <v>5</v>
      </c>
      <c r="I485" s="211"/>
      <c r="J485" s="14"/>
      <c r="K485" s="14"/>
      <c r="L485" s="207"/>
      <c r="M485" s="212"/>
      <c r="N485" s="213"/>
      <c r="O485" s="213"/>
      <c r="P485" s="213"/>
      <c r="Q485" s="213"/>
      <c r="R485" s="213"/>
      <c r="S485" s="213"/>
      <c r="T485" s="2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08" t="s">
        <v>248</v>
      </c>
      <c r="AU485" s="208" t="s">
        <v>84</v>
      </c>
      <c r="AV485" s="14" t="s">
        <v>84</v>
      </c>
      <c r="AW485" s="14" t="s">
        <v>32</v>
      </c>
      <c r="AX485" s="14" t="s">
        <v>82</v>
      </c>
      <c r="AY485" s="208" t="s">
        <v>235</v>
      </c>
    </row>
    <row r="486" s="2" customFormat="1" ht="24.15" customHeight="1">
      <c r="A486" s="38"/>
      <c r="B486" s="181"/>
      <c r="C486" s="182" t="s">
        <v>731</v>
      </c>
      <c r="D486" s="182" t="s">
        <v>237</v>
      </c>
      <c r="E486" s="183" t="s">
        <v>742</v>
      </c>
      <c r="F486" s="184" t="s">
        <v>743</v>
      </c>
      <c r="G486" s="185" t="s">
        <v>527</v>
      </c>
      <c r="H486" s="186">
        <v>2</v>
      </c>
      <c r="I486" s="187"/>
      <c r="J486" s="188">
        <f>ROUND(I486*H486,2)</f>
        <v>0</v>
      </c>
      <c r="K486" s="184" t="s">
        <v>246</v>
      </c>
      <c r="L486" s="39"/>
      <c r="M486" s="189" t="s">
        <v>1</v>
      </c>
      <c r="N486" s="190" t="s">
        <v>40</v>
      </c>
      <c r="O486" s="77"/>
      <c r="P486" s="191">
        <f>O486*H486</f>
        <v>0</v>
      </c>
      <c r="Q486" s="191">
        <v>0.024240000000000001</v>
      </c>
      <c r="R486" s="191">
        <f>Q486*H486</f>
        <v>0.048480000000000002</v>
      </c>
      <c r="S486" s="191">
        <v>0</v>
      </c>
      <c r="T486" s="192">
        <f>S486*H486</f>
        <v>0</v>
      </c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R486" s="193" t="s">
        <v>96</v>
      </c>
      <c r="AT486" s="193" t="s">
        <v>237</v>
      </c>
      <c r="AU486" s="193" t="s">
        <v>84</v>
      </c>
      <c r="AY486" s="19" t="s">
        <v>235</v>
      </c>
      <c r="BE486" s="194">
        <f>IF(N486="základní",J486,0)</f>
        <v>0</v>
      </c>
      <c r="BF486" s="194">
        <f>IF(N486="snížená",J486,0)</f>
        <v>0</v>
      </c>
      <c r="BG486" s="194">
        <f>IF(N486="zákl. přenesená",J486,0)</f>
        <v>0</v>
      </c>
      <c r="BH486" s="194">
        <f>IF(N486="sníž. přenesená",J486,0)</f>
        <v>0</v>
      </c>
      <c r="BI486" s="194">
        <f>IF(N486="nulová",J486,0)</f>
        <v>0</v>
      </c>
      <c r="BJ486" s="19" t="s">
        <v>82</v>
      </c>
      <c r="BK486" s="194">
        <f>ROUND(I486*H486,2)</f>
        <v>0</v>
      </c>
      <c r="BL486" s="19" t="s">
        <v>96</v>
      </c>
      <c r="BM486" s="193" t="s">
        <v>1713</v>
      </c>
    </row>
    <row r="487" s="2" customFormat="1">
      <c r="A487" s="38"/>
      <c r="B487" s="39"/>
      <c r="C487" s="38"/>
      <c r="D487" s="195" t="s">
        <v>242</v>
      </c>
      <c r="E487" s="38"/>
      <c r="F487" s="196" t="s">
        <v>745</v>
      </c>
      <c r="G487" s="38"/>
      <c r="H487" s="38"/>
      <c r="I487" s="197"/>
      <c r="J487" s="38"/>
      <c r="K487" s="38"/>
      <c r="L487" s="39"/>
      <c r="M487" s="198"/>
      <c r="N487" s="199"/>
      <c r="O487" s="77"/>
      <c r="P487" s="77"/>
      <c r="Q487" s="77"/>
      <c r="R487" s="77"/>
      <c r="S487" s="77"/>
      <c r="T487" s="7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T487" s="19" t="s">
        <v>242</v>
      </c>
      <c r="AU487" s="19" t="s">
        <v>84</v>
      </c>
    </row>
    <row r="488" s="2" customFormat="1" ht="24.15" customHeight="1">
      <c r="A488" s="38"/>
      <c r="B488" s="181"/>
      <c r="C488" s="182" t="s">
        <v>736</v>
      </c>
      <c r="D488" s="182" t="s">
        <v>237</v>
      </c>
      <c r="E488" s="183" t="s">
        <v>747</v>
      </c>
      <c r="F488" s="184" t="s">
        <v>748</v>
      </c>
      <c r="G488" s="185" t="s">
        <v>527</v>
      </c>
      <c r="H488" s="186">
        <v>2</v>
      </c>
      <c r="I488" s="187"/>
      <c r="J488" s="188">
        <f>ROUND(I488*H488,2)</f>
        <v>0</v>
      </c>
      <c r="K488" s="184" t="s">
        <v>246</v>
      </c>
      <c r="L488" s="39"/>
      <c r="M488" s="189" t="s">
        <v>1</v>
      </c>
      <c r="N488" s="190" t="s">
        <v>40</v>
      </c>
      <c r="O488" s="77"/>
      <c r="P488" s="191">
        <f>O488*H488</f>
        <v>0</v>
      </c>
      <c r="Q488" s="191">
        <v>0.03637</v>
      </c>
      <c r="R488" s="191">
        <f>Q488*H488</f>
        <v>0.072739999999999999</v>
      </c>
      <c r="S488" s="191">
        <v>0</v>
      </c>
      <c r="T488" s="192">
        <f>S488*H488</f>
        <v>0</v>
      </c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R488" s="193" t="s">
        <v>96</v>
      </c>
      <c r="AT488" s="193" t="s">
        <v>237</v>
      </c>
      <c r="AU488" s="193" t="s">
        <v>84</v>
      </c>
      <c r="AY488" s="19" t="s">
        <v>235</v>
      </c>
      <c r="BE488" s="194">
        <f>IF(N488="základní",J488,0)</f>
        <v>0</v>
      </c>
      <c r="BF488" s="194">
        <f>IF(N488="snížená",J488,0)</f>
        <v>0</v>
      </c>
      <c r="BG488" s="194">
        <f>IF(N488="zákl. přenesená",J488,0)</f>
        <v>0</v>
      </c>
      <c r="BH488" s="194">
        <f>IF(N488="sníž. přenesená",J488,0)</f>
        <v>0</v>
      </c>
      <c r="BI488" s="194">
        <f>IF(N488="nulová",J488,0)</f>
        <v>0</v>
      </c>
      <c r="BJ488" s="19" t="s">
        <v>82</v>
      </c>
      <c r="BK488" s="194">
        <f>ROUND(I488*H488,2)</f>
        <v>0</v>
      </c>
      <c r="BL488" s="19" t="s">
        <v>96</v>
      </c>
      <c r="BM488" s="193" t="s">
        <v>1157</v>
      </c>
    </row>
    <row r="489" s="2" customFormat="1">
      <c r="A489" s="38"/>
      <c r="B489" s="39"/>
      <c r="C489" s="38"/>
      <c r="D489" s="195" t="s">
        <v>242</v>
      </c>
      <c r="E489" s="38"/>
      <c r="F489" s="196" t="s">
        <v>750</v>
      </c>
      <c r="G489" s="38"/>
      <c r="H489" s="38"/>
      <c r="I489" s="197"/>
      <c r="J489" s="38"/>
      <c r="K489" s="38"/>
      <c r="L489" s="39"/>
      <c r="M489" s="198"/>
      <c r="N489" s="199"/>
      <c r="O489" s="77"/>
      <c r="P489" s="77"/>
      <c r="Q489" s="77"/>
      <c r="R489" s="77"/>
      <c r="S489" s="77"/>
      <c r="T489" s="7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T489" s="19" t="s">
        <v>242</v>
      </c>
      <c r="AU489" s="19" t="s">
        <v>84</v>
      </c>
    </row>
    <row r="490" s="2" customFormat="1" ht="24.15" customHeight="1">
      <c r="A490" s="38"/>
      <c r="B490" s="181"/>
      <c r="C490" s="182" t="s">
        <v>741</v>
      </c>
      <c r="D490" s="182" t="s">
        <v>237</v>
      </c>
      <c r="E490" s="183" t="s">
        <v>752</v>
      </c>
      <c r="F490" s="184" t="s">
        <v>753</v>
      </c>
      <c r="G490" s="185" t="s">
        <v>527</v>
      </c>
      <c r="H490" s="186">
        <v>5</v>
      </c>
      <c r="I490" s="187"/>
      <c r="J490" s="188">
        <f>ROUND(I490*H490,2)</f>
        <v>0</v>
      </c>
      <c r="K490" s="184" t="s">
        <v>246</v>
      </c>
      <c r="L490" s="39"/>
      <c r="M490" s="189" t="s">
        <v>1</v>
      </c>
      <c r="N490" s="190" t="s">
        <v>40</v>
      </c>
      <c r="O490" s="77"/>
      <c r="P490" s="191">
        <f>O490*H490</f>
        <v>0</v>
      </c>
      <c r="Q490" s="191">
        <v>0</v>
      </c>
      <c r="R490" s="191">
        <f>Q490*H490</f>
        <v>0</v>
      </c>
      <c r="S490" s="191">
        <v>0</v>
      </c>
      <c r="T490" s="192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193" t="s">
        <v>96</v>
      </c>
      <c r="AT490" s="193" t="s">
        <v>237</v>
      </c>
      <c r="AU490" s="193" t="s">
        <v>84</v>
      </c>
      <c r="AY490" s="19" t="s">
        <v>235</v>
      </c>
      <c r="BE490" s="194">
        <f>IF(N490="základní",J490,0)</f>
        <v>0</v>
      </c>
      <c r="BF490" s="194">
        <f>IF(N490="snížená",J490,0)</f>
        <v>0</v>
      </c>
      <c r="BG490" s="194">
        <f>IF(N490="zákl. přenesená",J490,0)</f>
        <v>0</v>
      </c>
      <c r="BH490" s="194">
        <f>IF(N490="sníž. přenesená",J490,0)</f>
        <v>0</v>
      </c>
      <c r="BI490" s="194">
        <f>IF(N490="nulová",J490,0)</f>
        <v>0</v>
      </c>
      <c r="BJ490" s="19" t="s">
        <v>82</v>
      </c>
      <c r="BK490" s="194">
        <f>ROUND(I490*H490,2)</f>
        <v>0</v>
      </c>
      <c r="BL490" s="19" t="s">
        <v>96</v>
      </c>
      <c r="BM490" s="193" t="s">
        <v>1158</v>
      </c>
    </row>
    <row r="491" s="2" customFormat="1">
      <c r="A491" s="38"/>
      <c r="B491" s="39"/>
      <c r="C491" s="38"/>
      <c r="D491" s="195" t="s">
        <v>242</v>
      </c>
      <c r="E491" s="38"/>
      <c r="F491" s="196" t="s">
        <v>755</v>
      </c>
      <c r="G491" s="38"/>
      <c r="H491" s="38"/>
      <c r="I491" s="197"/>
      <c r="J491" s="38"/>
      <c r="K491" s="38"/>
      <c r="L491" s="39"/>
      <c r="M491" s="198"/>
      <c r="N491" s="199"/>
      <c r="O491" s="77"/>
      <c r="P491" s="77"/>
      <c r="Q491" s="77"/>
      <c r="R491" s="77"/>
      <c r="S491" s="77"/>
      <c r="T491" s="7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T491" s="19" t="s">
        <v>242</v>
      </c>
      <c r="AU491" s="19" t="s">
        <v>84</v>
      </c>
    </row>
    <row r="492" s="2" customFormat="1" ht="33" customHeight="1">
      <c r="A492" s="38"/>
      <c r="B492" s="181"/>
      <c r="C492" s="182" t="s">
        <v>746</v>
      </c>
      <c r="D492" s="182" t="s">
        <v>237</v>
      </c>
      <c r="E492" s="183" t="s">
        <v>757</v>
      </c>
      <c r="F492" s="184" t="s">
        <v>758</v>
      </c>
      <c r="G492" s="185" t="s">
        <v>527</v>
      </c>
      <c r="H492" s="186">
        <v>5</v>
      </c>
      <c r="I492" s="187"/>
      <c r="J492" s="188">
        <f>ROUND(I492*H492,2)</f>
        <v>0</v>
      </c>
      <c r="K492" s="184" t="s">
        <v>246</v>
      </c>
      <c r="L492" s="39"/>
      <c r="M492" s="189" t="s">
        <v>1</v>
      </c>
      <c r="N492" s="190" t="s">
        <v>40</v>
      </c>
      <c r="O492" s="77"/>
      <c r="P492" s="191">
        <f>O492*H492</f>
        <v>0</v>
      </c>
      <c r="Q492" s="191">
        <v>0.21007999999999999</v>
      </c>
      <c r="R492" s="191">
        <f>Q492*H492</f>
        <v>1.0504</v>
      </c>
      <c r="S492" s="191">
        <v>0</v>
      </c>
      <c r="T492" s="192">
        <f>S492*H492</f>
        <v>0</v>
      </c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R492" s="193" t="s">
        <v>96</v>
      </c>
      <c r="AT492" s="193" t="s">
        <v>237</v>
      </c>
      <c r="AU492" s="193" t="s">
        <v>84</v>
      </c>
      <c r="AY492" s="19" t="s">
        <v>235</v>
      </c>
      <c r="BE492" s="194">
        <f>IF(N492="základní",J492,0)</f>
        <v>0</v>
      </c>
      <c r="BF492" s="194">
        <f>IF(N492="snížená",J492,0)</f>
        <v>0</v>
      </c>
      <c r="BG492" s="194">
        <f>IF(N492="zákl. přenesená",J492,0)</f>
        <v>0</v>
      </c>
      <c r="BH492" s="194">
        <f>IF(N492="sníž. přenesená",J492,0)</f>
        <v>0</v>
      </c>
      <c r="BI492" s="194">
        <f>IF(N492="nulová",J492,0)</f>
        <v>0</v>
      </c>
      <c r="BJ492" s="19" t="s">
        <v>82</v>
      </c>
      <c r="BK492" s="194">
        <f>ROUND(I492*H492,2)</f>
        <v>0</v>
      </c>
      <c r="BL492" s="19" t="s">
        <v>96</v>
      </c>
      <c r="BM492" s="193" t="s">
        <v>1159</v>
      </c>
    </row>
    <row r="493" s="2" customFormat="1">
      <c r="A493" s="38"/>
      <c r="B493" s="39"/>
      <c r="C493" s="38"/>
      <c r="D493" s="195" t="s">
        <v>242</v>
      </c>
      <c r="E493" s="38"/>
      <c r="F493" s="196" t="s">
        <v>760</v>
      </c>
      <c r="G493" s="38"/>
      <c r="H493" s="38"/>
      <c r="I493" s="197"/>
      <c r="J493" s="38"/>
      <c r="K493" s="38"/>
      <c r="L493" s="39"/>
      <c r="M493" s="198"/>
      <c r="N493" s="199"/>
      <c r="O493" s="77"/>
      <c r="P493" s="77"/>
      <c r="Q493" s="77"/>
      <c r="R493" s="77"/>
      <c r="S493" s="77"/>
      <c r="T493" s="7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T493" s="19" t="s">
        <v>242</v>
      </c>
      <c r="AU493" s="19" t="s">
        <v>84</v>
      </c>
    </row>
    <row r="494" s="2" customFormat="1" ht="24.15" customHeight="1">
      <c r="A494" s="38"/>
      <c r="B494" s="181"/>
      <c r="C494" s="182" t="s">
        <v>751</v>
      </c>
      <c r="D494" s="182" t="s">
        <v>237</v>
      </c>
      <c r="E494" s="183" t="s">
        <v>783</v>
      </c>
      <c r="F494" s="184" t="s">
        <v>784</v>
      </c>
      <c r="G494" s="185" t="s">
        <v>527</v>
      </c>
      <c r="H494" s="186">
        <v>5</v>
      </c>
      <c r="I494" s="187"/>
      <c r="J494" s="188">
        <f>ROUND(I494*H494,2)</f>
        <v>0</v>
      </c>
      <c r="K494" s="184" t="s">
        <v>246</v>
      </c>
      <c r="L494" s="39"/>
      <c r="M494" s="189" t="s">
        <v>1</v>
      </c>
      <c r="N494" s="190" t="s">
        <v>40</v>
      </c>
      <c r="O494" s="77"/>
      <c r="P494" s="191">
        <f>O494*H494</f>
        <v>0</v>
      </c>
      <c r="Q494" s="191">
        <v>0.21734000000000001</v>
      </c>
      <c r="R494" s="191">
        <f>Q494*H494</f>
        <v>1.0867</v>
      </c>
      <c r="S494" s="191">
        <v>0</v>
      </c>
      <c r="T494" s="192">
        <f>S494*H494</f>
        <v>0</v>
      </c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R494" s="193" t="s">
        <v>96</v>
      </c>
      <c r="AT494" s="193" t="s">
        <v>237</v>
      </c>
      <c r="AU494" s="193" t="s">
        <v>84</v>
      </c>
      <c r="AY494" s="19" t="s">
        <v>235</v>
      </c>
      <c r="BE494" s="194">
        <f>IF(N494="základní",J494,0)</f>
        <v>0</v>
      </c>
      <c r="BF494" s="194">
        <f>IF(N494="snížená",J494,0)</f>
        <v>0</v>
      </c>
      <c r="BG494" s="194">
        <f>IF(N494="zákl. přenesená",J494,0)</f>
        <v>0</v>
      </c>
      <c r="BH494" s="194">
        <f>IF(N494="sníž. přenesená",J494,0)</f>
        <v>0</v>
      </c>
      <c r="BI494" s="194">
        <f>IF(N494="nulová",J494,0)</f>
        <v>0</v>
      </c>
      <c r="BJ494" s="19" t="s">
        <v>82</v>
      </c>
      <c r="BK494" s="194">
        <f>ROUND(I494*H494,2)</f>
        <v>0</v>
      </c>
      <c r="BL494" s="19" t="s">
        <v>96</v>
      </c>
      <c r="BM494" s="193" t="s">
        <v>785</v>
      </c>
    </row>
    <row r="495" s="2" customFormat="1">
      <c r="A495" s="38"/>
      <c r="B495" s="39"/>
      <c r="C495" s="38"/>
      <c r="D495" s="195" t="s">
        <v>242</v>
      </c>
      <c r="E495" s="38"/>
      <c r="F495" s="196" t="s">
        <v>786</v>
      </c>
      <c r="G495" s="38"/>
      <c r="H495" s="38"/>
      <c r="I495" s="197"/>
      <c r="J495" s="38"/>
      <c r="K495" s="38"/>
      <c r="L495" s="39"/>
      <c r="M495" s="198"/>
      <c r="N495" s="199"/>
      <c r="O495" s="77"/>
      <c r="P495" s="77"/>
      <c r="Q495" s="77"/>
      <c r="R495" s="77"/>
      <c r="S495" s="77"/>
      <c r="T495" s="7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T495" s="19" t="s">
        <v>242</v>
      </c>
      <c r="AU495" s="19" t="s">
        <v>84</v>
      </c>
    </row>
    <row r="496" s="2" customFormat="1">
      <c r="A496" s="38"/>
      <c r="B496" s="39"/>
      <c r="C496" s="38"/>
      <c r="D496" s="195" t="s">
        <v>262</v>
      </c>
      <c r="E496" s="38"/>
      <c r="F496" s="223" t="s">
        <v>296</v>
      </c>
      <c r="G496" s="38"/>
      <c r="H496" s="38"/>
      <c r="I496" s="197"/>
      <c r="J496" s="38"/>
      <c r="K496" s="38"/>
      <c r="L496" s="39"/>
      <c r="M496" s="198"/>
      <c r="N496" s="199"/>
      <c r="O496" s="77"/>
      <c r="P496" s="77"/>
      <c r="Q496" s="77"/>
      <c r="R496" s="77"/>
      <c r="S496" s="77"/>
      <c r="T496" s="7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T496" s="19" t="s">
        <v>262</v>
      </c>
      <c r="AU496" s="19" t="s">
        <v>84</v>
      </c>
    </row>
    <row r="497" s="14" customFormat="1">
      <c r="A497" s="14"/>
      <c r="B497" s="207"/>
      <c r="C497" s="14"/>
      <c r="D497" s="195" t="s">
        <v>248</v>
      </c>
      <c r="E497" s="208" t="s">
        <v>1</v>
      </c>
      <c r="F497" s="209" t="s">
        <v>1714</v>
      </c>
      <c r="G497" s="14"/>
      <c r="H497" s="210">
        <v>5</v>
      </c>
      <c r="I497" s="211"/>
      <c r="J497" s="14"/>
      <c r="K497" s="14"/>
      <c r="L497" s="207"/>
      <c r="M497" s="212"/>
      <c r="N497" s="213"/>
      <c r="O497" s="213"/>
      <c r="P497" s="213"/>
      <c r="Q497" s="213"/>
      <c r="R497" s="213"/>
      <c r="S497" s="213"/>
      <c r="T497" s="2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08" t="s">
        <v>248</v>
      </c>
      <c r="AU497" s="208" t="s">
        <v>84</v>
      </c>
      <c r="AV497" s="14" t="s">
        <v>84</v>
      </c>
      <c r="AW497" s="14" t="s">
        <v>32</v>
      </c>
      <c r="AX497" s="14" t="s">
        <v>82</v>
      </c>
      <c r="AY497" s="208" t="s">
        <v>235</v>
      </c>
    </row>
    <row r="498" s="2" customFormat="1" ht="24.15" customHeight="1">
      <c r="A498" s="38"/>
      <c r="B498" s="181"/>
      <c r="C498" s="232" t="s">
        <v>756</v>
      </c>
      <c r="D498" s="232" t="s">
        <v>465</v>
      </c>
      <c r="E498" s="233" t="s">
        <v>789</v>
      </c>
      <c r="F498" s="234" t="s">
        <v>1006</v>
      </c>
      <c r="G498" s="235" t="s">
        <v>527</v>
      </c>
      <c r="H498" s="236">
        <v>4</v>
      </c>
      <c r="I498" s="237"/>
      <c r="J498" s="238">
        <f>ROUND(I498*H498,2)</f>
        <v>0</v>
      </c>
      <c r="K498" s="234" t="s">
        <v>1</v>
      </c>
      <c r="L498" s="239"/>
      <c r="M498" s="240" t="s">
        <v>1</v>
      </c>
      <c r="N498" s="241" t="s">
        <v>40</v>
      </c>
      <c r="O498" s="77"/>
      <c r="P498" s="191">
        <f>O498*H498</f>
        <v>0</v>
      </c>
      <c r="Q498" s="191">
        <v>0.045999999999999999</v>
      </c>
      <c r="R498" s="191">
        <f>Q498*H498</f>
        <v>0.184</v>
      </c>
      <c r="S498" s="191">
        <v>0</v>
      </c>
      <c r="T498" s="192">
        <f>S498*H498</f>
        <v>0</v>
      </c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R498" s="193" t="s">
        <v>291</v>
      </c>
      <c r="AT498" s="193" t="s">
        <v>465</v>
      </c>
      <c r="AU498" s="193" t="s">
        <v>84</v>
      </c>
      <c r="AY498" s="19" t="s">
        <v>235</v>
      </c>
      <c r="BE498" s="194">
        <f>IF(N498="základní",J498,0)</f>
        <v>0</v>
      </c>
      <c r="BF498" s="194">
        <f>IF(N498="snížená",J498,0)</f>
        <v>0</v>
      </c>
      <c r="BG498" s="194">
        <f>IF(N498="zákl. přenesená",J498,0)</f>
        <v>0</v>
      </c>
      <c r="BH498" s="194">
        <f>IF(N498="sníž. přenesená",J498,0)</f>
        <v>0</v>
      </c>
      <c r="BI498" s="194">
        <f>IF(N498="nulová",J498,0)</f>
        <v>0</v>
      </c>
      <c r="BJ498" s="19" t="s">
        <v>82</v>
      </c>
      <c r="BK498" s="194">
        <f>ROUND(I498*H498,2)</f>
        <v>0</v>
      </c>
      <c r="BL498" s="19" t="s">
        <v>96</v>
      </c>
      <c r="BM498" s="193" t="s">
        <v>791</v>
      </c>
    </row>
    <row r="499" s="2" customFormat="1">
      <c r="A499" s="38"/>
      <c r="B499" s="39"/>
      <c r="C499" s="38"/>
      <c r="D499" s="195" t="s">
        <v>242</v>
      </c>
      <c r="E499" s="38"/>
      <c r="F499" s="196" t="s">
        <v>1006</v>
      </c>
      <c r="G499" s="38"/>
      <c r="H499" s="38"/>
      <c r="I499" s="197"/>
      <c r="J499" s="38"/>
      <c r="K499" s="38"/>
      <c r="L499" s="39"/>
      <c r="M499" s="198"/>
      <c r="N499" s="199"/>
      <c r="O499" s="77"/>
      <c r="P499" s="77"/>
      <c r="Q499" s="77"/>
      <c r="R499" s="77"/>
      <c r="S499" s="77"/>
      <c r="T499" s="7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T499" s="19" t="s">
        <v>242</v>
      </c>
      <c r="AU499" s="19" t="s">
        <v>84</v>
      </c>
    </row>
    <row r="500" s="2" customFormat="1" ht="24.15" customHeight="1">
      <c r="A500" s="38"/>
      <c r="B500" s="181"/>
      <c r="C500" s="232" t="s">
        <v>761</v>
      </c>
      <c r="D500" s="232" t="s">
        <v>465</v>
      </c>
      <c r="E500" s="233" t="s">
        <v>798</v>
      </c>
      <c r="F500" s="234" t="s">
        <v>799</v>
      </c>
      <c r="G500" s="235" t="s">
        <v>527</v>
      </c>
      <c r="H500" s="236">
        <v>1</v>
      </c>
      <c r="I500" s="237"/>
      <c r="J500" s="238">
        <f>ROUND(I500*H500,2)</f>
        <v>0</v>
      </c>
      <c r="K500" s="234" t="s">
        <v>1</v>
      </c>
      <c r="L500" s="239"/>
      <c r="M500" s="240" t="s">
        <v>1</v>
      </c>
      <c r="N500" s="241" t="s">
        <v>40</v>
      </c>
      <c r="O500" s="77"/>
      <c r="P500" s="191">
        <f>O500*H500</f>
        <v>0</v>
      </c>
      <c r="Q500" s="191">
        <v>0.045999999999999999</v>
      </c>
      <c r="R500" s="191">
        <f>Q500*H500</f>
        <v>0.045999999999999999</v>
      </c>
      <c r="S500" s="191">
        <v>0</v>
      </c>
      <c r="T500" s="192">
        <f>S500*H500</f>
        <v>0</v>
      </c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R500" s="193" t="s">
        <v>291</v>
      </c>
      <c r="AT500" s="193" t="s">
        <v>465</v>
      </c>
      <c r="AU500" s="193" t="s">
        <v>84</v>
      </c>
      <c r="AY500" s="19" t="s">
        <v>235</v>
      </c>
      <c r="BE500" s="194">
        <f>IF(N500="základní",J500,0)</f>
        <v>0</v>
      </c>
      <c r="BF500" s="194">
        <f>IF(N500="snížená",J500,0)</f>
        <v>0</v>
      </c>
      <c r="BG500" s="194">
        <f>IF(N500="zákl. přenesená",J500,0)</f>
        <v>0</v>
      </c>
      <c r="BH500" s="194">
        <f>IF(N500="sníž. přenesená",J500,0)</f>
        <v>0</v>
      </c>
      <c r="BI500" s="194">
        <f>IF(N500="nulová",J500,0)</f>
        <v>0</v>
      </c>
      <c r="BJ500" s="19" t="s">
        <v>82</v>
      </c>
      <c r="BK500" s="194">
        <f>ROUND(I500*H500,2)</f>
        <v>0</v>
      </c>
      <c r="BL500" s="19" t="s">
        <v>96</v>
      </c>
      <c r="BM500" s="193" t="s">
        <v>800</v>
      </c>
    </row>
    <row r="501" s="2" customFormat="1">
      <c r="A501" s="38"/>
      <c r="B501" s="39"/>
      <c r="C501" s="38"/>
      <c r="D501" s="195" t="s">
        <v>242</v>
      </c>
      <c r="E501" s="38"/>
      <c r="F501" s="196" t="s">
        <v>799</v>
      </c>
      <c r="G501" s="38"/>
      <c r="H501" s="38"/>
      <c r="I501" s="197"/>
      <c r="J501" s="38"/>
      <c r="K501" s="38"/>
      <c r="L501" s="39"/>
      <c r="M501" s="198"/>
      <c r="N501" s="199"/>
      <c r="O501" s="77"/>
      <c r="P501" s="77"/>
      <c r="Q501" s="77"/>
      <c r="R501" s="77"/>
      <c r="S501" s="77"/>
      <c r="T501" s="7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T501" s="19" t="s">
        <v>242</v>
      </c>
      <c r="AU501" s="19" t="s">
        <v>84</v>
      </c>
    </row>
    <row r="502" s="12" customFormat="1" ht="22.8" customHeight="1">
      <c r="A502" s="12"/>
      <c r="B502" s="168"/>
      <c r="C502" s="12"/>
      <c r="D502" s="169" t="s">
        <v>74</v>
      </c>
      <c r="E502" s="179" t="s">
        <v>297</v>
      </c>
      <c r="F502" s="179" t="s">
        <v>805</v>
      </c>
      <c r="G502" s="12"/>
      <c r="H502" s="12"/>
      <c r="I502" s="171"/>
      <c r="J502" s="180">
        <f>BK502</f>
        <v>0</v>
      </c>
      <c r="K502" s="12"/>
      <c r="L502" s="168"/>
      <c r="M502" s="173"/>
      <c r="N502" s="174"/>
      <c r="O502" s="174"/>
      <c r="P502" s="175">
        <f>SUM(P503:P512)</f>
        <v>0</v>
      </c>
      <c r="Q502" s="174"/>
      <c r="R502" s="175">
        <f>SUM(R503:R512)</f>
        <v>0.00054000000000000001</v>
      </c>
      <c r="S502" s="174"/>
      <c r="T502" s="176">
        <f>SUM(T503:T512)</f>
        <v>0</v>
      </c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R502" s="169" t="s">
        <v>82</v>
      </c>
      <c r="AT502" s="177" t="s">
        <v>74</v>
      </c>
      <c r="AU502" s="177" t="s">
        <v>82</v>
      </c>
      <c r="AY502" s="169" t="s">
        <v>235</v>
      </c>
      <c r="BK502" s="178">
        <f>SUM(BK503:BK512)</f>
        <v>0</v>
      </c>
    </row>
    <row r="503" s="2" customFormat="1" ht="24.15" customHeight="1">
      <c r="A503" s="38"/>
      <c r="B503" s="181"/>
      <c r="C503" s="182" t="s">
        <v>766</v>
      </c>
      <c r="D503" s="182" t="s">
        <v>237</v>
      </c>
      <c r="E503" s="183" t="s">
        <v>813</v>
      </c>
      <c r="F503" s="184" t="s">
        <v>814</v>
      </c>
      <c r="G503" s="185" t="s">
        <v>323</v>
      </c>
      <c r="H503" s="186">
        <v>6</v>
      </c>
      <c r="I503" s="187"/>
      <c r="J503" s="188">
        <f>ROUND(I503*H503,2)</f>
        <v>0</v>
      </c>
      <c r="K503" s="184" t="s">
        <v>246</v>
      </c>
      <c r="L503" s="39"/>
      <c r="M503" s="189" t="s">
        <v>1</v>
      </c>
      <c r="N503" s="190" t="s">
        <v>40</v>
      </c>
      <c r="O503" s="77"/>
      <c r="P503" s="191">
        <f>O503*H503</f>
        <v>0</v>
      </c>
      <c r="Q503" s="191">
        <v>9.0000000000000006E-05</v>
      </c>
      <c r="R503" s="191">
        <f>Q503*H503</f>
        <v>0.00054000000000000001</v>
      </c>
      <c r="S503" s="191">
        <v>0</v>
      </c>
      <c r="T503" s="192">
        <f>S503*H503</f>
        <v>0</v>
      </c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R503" s="193" t="s">
        <v>96</v>
      </c>
      <c r="AT503" s="193" t="s">
        <v>237</v>
      </c>
      <c r="AU503" s="193" t="s">
        <v>84</v>
      </c>
      <c r="AY503" s="19" t="s">
        <v>235</v>
      </c>
      <c r="BE503" s="194">
        <f>IF(N503="základní",J503,0)</f>
        <v>0</v>
      </c>
      <c r="BF503" s="194">
        <f>IF(N503="snížená",J503,0)</f>
        <v>0</v>
      </c>
      <c r="BG503" s="194">
        <f>IF(N503="zákl. přenesená",J503,0)</f>
        <v>0</v>
      </c>
      <c r="BH503" s="194">
        <f>IF(N503="sníž. přenesená",J503,0)</f>
        <v>0</v>
      </c>
      <c r="BI503" s="194">
        <f>IF(N503="nulová",J503,0)</f>
        <v>0</v>
      </c>
      <c r="BJ503" s="19" t="s">
        <v>82</v>
      </c>
      <c r="BK503" s="194">
        <f>ROUND(I503*H503,2)</f>
        <v>0</v>
      </c>
      <c r="BL503" s="19" t="s">
        <v>96</v>
      </c>
      <c r="BM503" s="193" t="s">
        <v>815</v>
      </c>
    </row>
    <row r="504" s="2" customFormat="1">
      <c r="A504" s="38"/>
      <c r="B504" s="39"/>
      <c r="C504" s="38"/>
      <c r="D504" s="195" t="s">
        <v>242</v>
      </c>
      <c r="E504" s="38"/>
      <c r="F504" s="196" t="s">
        <v>816</v>
      </c>
      <c r="G504" s="38"/>
      <c r="H504" s="38"/>
      <c r="I504" s="197"/>
      <c r="J504" s="38"/>
      <c r="K504" s="38"/>
      <c r="L504" s="39"/>
      <c r="M504" s="198"/>
      <c r="N504" s="199"/>
      <c r="O504" s="77"/>
      <c r="P504" s="77"/>
      <c r="Q504" s="77"/>
      <c r="R504" s="77"/>
      <c r="S504" s="77"/>
      <c r="T504" s="7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T504" s="19" t="s">
        <v>242</v>
      </c>
      <c r="AU504" s="19" t="s">
        <v>84</v>
      </c>
    </row>
    <row r="505" s="2" customFormat="1">
      <c r="A505" s="38"/>
      <c r="B505" s="39"/>
      <c r="C505" s="38"/>
      <c r="D505" s="195" t="s">
        <v>262</v>
      </c>
      <c r="E505" s="38"/>
      <c r="F505" s="223" t="s">
        <v>296</v>
      </c>
      <c r="G505" s="38"/>
      <c r="H505" s="38"/>
      <c r="I505" s="197"/>
      <c r="J505" s="38"/>
      <c r="K505" s="38"/>
      <c r="L505" s="39"/>
      <c r="M505" s="198"/>
      <c r="N505" s="199"/>
      <c r="O505" s="77"/>
      <c r="P505" s="77"/>
      <c r="Q505" s="77"/>
      <c r="R505" s="77"/>
      <c r="S505" s="77"/>
      <c r="T505" s="7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T505" s="19" t="s">
        <v>262</v>
      </c>
      <c r="AU505" s="19" t="s">
        <v>84</v>
      </c>
    </row>
    <row r="506" s="13" customFormat="1">
      <c r="A506" s="13"/>
      <c r="B506" s="200"/>
      <c r="C506" s="13"/>
      <c r="D506" s="195" t="s">
        <v>248</v>
      </c>
      <c r="E506" s="201" t="s">
        <v>1</v>
      </c>
      <c r="F506" s="202" t="s">
        <v>1024</v>
      </c>
      <c r="G506" s="13"/>
      <c r="H506" s="201" t="s">
        <v>1</v>
      </c>
      <c r="I506" s="203"/>
      <c r="J506" s="13"/>
      <c r="K506" s="13"/>
      <c r="L506" s="200"/>
      <c r="M506" s="204"/>
      <c r="N506" s="205"/>
      <c r="O506" s="205"/>
      <c r="P506" s="205"/>
      <c r="Q506" s="205"/>
      <c r="R506" s="205"/>
      <c r="S506" s="205"/>
      <c r="T506" s="206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01" t="s">
        <v>248</v>
      </c>
      <c r="AU506" s="201" t="s">
        <v>84</v>
      </c>
      <c r="AV506" s="13" t="s">
        <v>82</v>
      </c>
      <c r="AW506" s="13" t="s">
        <v>32</v>
      </c>
      <c r="AX506" s="13" t="s">
        <v>75</v>
      </c>
      <c r="AY506" s="201" t="s">
        <v>235</v>
      </c>
    </row>
    <row r="507" s="14" customFormat="1">
      <c r="A507" s="14"/>
      <c r="B507" s="207"/>
      <c r="C507" s="14"/>
      <c r="D507" s="195" t="s">
        <v>248</v>
      </c>
      <c r="E507" s="208" t="s">
        <v>1</v>
      </c>
      <c r="F507" s="209" t="s">
        <v>1497</v>
      </c>
      <c r="G507" s="14"/>
      <c r="H507" s="210">
        <v>6</v>
      </c>
      <c r="I507" s="211"/>
      <c r="J507" s="14"/>
      <c r="K507" s="14"/>
      <c r="L507" s="207"/>
      <c r="M507" s="212"/>
      <c r="N507" s="213"/>
      <c r="O507" s="213"/>
      <c r="P507" s="213"/>
      <c r="Q507" s="213"/>
      <c r="R507" s="213"/>
      <c r="S507" s="213"/>
      <c r="T507" s="2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08" t="s">
        <v>248</v>
      </c>
      <c r="AU507" s="208" t="s">
        <v>84</v>
      </c>
      <c r="AV507" s="14" t="s">
        <v>84</v>
      </c>
      <c r="AW507" s="14" t="s">
        <v>32</v>
      </c>
      <c r="AX507" s="14" t="s">
        <v>82</v>
      </c>
      <c r="AY507" s="208" t="s">
        <v>235</v>
      </c>
    </row>
    <row r="508" s="2" customFormat="1" ht="16.5" customHeight="1">
      <c r="A508" s="38"/>
      <c r="B508" s="181"/>
      <c r="C508" s="182" t="s">
        <v>773</v>
      </c>
      <c r="D508" s="182" t="s">
        <v>237</v>
      </c>
      <c r="E508" s="183" t="s">
        <v>833</v>
      </c>
      <c r="F508" s="184" t="s">
        <v>834</v>
      </c>
      <c r="G508" s="185" t="s">
        <v>294</v>
      </c>
      <c r="H508" s="186">
        <v>15</v>
      </c>
      <c r="I508" s="187"/>
      <c r="J508" s="188">
        <f>ROUND(I508*H508,2)</f>
        <v>0</v>
      </c>
      <c r="K508" s="184" t="s">
        <v>1</v>
      </c>
      <c r="L508" s="39"/>
      <c r="M508" s="189" t="s">
        <v>1</v>
      </c>
      <c r="N508" s="190" t="s">
        <v>40</v>
      </c>
      <c r="O508" s="77"/>
      <c r="P508" s="191">
        <f>O508*H508</f>
        <v>0</v>
      </c>
      <c r="Q508" s="191">
        <v>0</v>
      </c>
      <c r="R508" s="191">
        <f>Q508*H508</f>
        <v>0</v>
      </c>
      <c r="S508" s="191">
        <v>0</v>
      </c>
      <c r="T508" s="192">
        <f>S508*H508</f>
        <v>0</v>
      </c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R508" s="193" t="s">
        <v>96</v>
      </c>
      <c r="AT508" s="193" t="s">
        <v>237</v>
      </c>
      <c r="AU508" s="193" t="s">
        <v>84</v>
      </c>
      <c r="AY508" s="19" t="s">
        <v>235</v>
      </c>
      <c r="BE508" s="194">
        <f>IF(N508="základní",J508,0)</f>
        <v>0</v>
      </c>
      <c r="BF508" s="194">
        <f>IF(N508="snížená",J508,0)</f>
        <v>0</v>
      </c>
      <c r="BG508" s="194">
        <f>IF(N508="zákl. přenesená",J508,0)</f>
        <v>0</v>
      </c>
      <c r="BH508" s="194">
        <f>IF(N508="sníž. přenesená",J508,0)</f>
        <v>0</v>
      </c>
      <c r="BI508" s="194">
        <f>IF(N508="nulová",J508,0)</f>
        <v>0</v>
      </c>
      <c r="BJ508" s="19" t="s">
        <v>82</v>
      </c>
      <c r="BK508" s="194">
        <f>ROUND(I508*H508,2)</f>
        <v>0</v>
      </c>
      <c r="BL508" s="19" t="s">
        <v>96</v>
      </c>
      <c r="BM508" s="193" t="s">
        <v>835</v>
      </c>
    </row>
    <row r="509" s="2" customFormat="1">
      <c r="A509" s="38"/>
      <c r="B509" s="39"/>
      <c r="C509" s="38"/>
      <c r="D509" s="195" t="s">
        <v>242</v>
      </c>
      <c r="E509" s="38"/>
      <c r="F509" s="196" t="s">
        <v>836</v>
      </c>
      <c r="G509" s="38"/>
      <c r="H509" s="38"/>
      <c r="I509" s="197"/>
      <c r="J509" s="38"/>
      <c r="K509" s="38"/>
      <c r="L509" s="39"/>
      <c r="M509" s="198"/>
      <c r="N509" s="199"/>
      <c r="O509" s="77"/>
      <c r="P509" s="77"/>
      <c r="Q509" s="77"/>
      <c r="R509" s="77"/>
      <c r="S509" s="77"/>
      <c r="T509" s="7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T509" s="19" t="s">
        <v>242</v>
      </c>
      <c r="AU509" s="19" t="s">
        <v>84</v>
      </c>
    </row>
    <row r="510" s="2" customFormat="1">
      <c r="A510" s="38"/>
      <c r="B510" s="39"/>
      <c r="C510" s="38"/>
      <c r="D510" s="195" t="s">
        <v>262</v>
      </c>
      <c r="E510" s="38"/>
      <c r="F510" s="223" t="s">
        <v>837</v>
      </c>
      <c r="G510" s="38"/>
      <c r="H510" s="38"/>
      <c r="I510" s="197"/>
      <c r="J510" s="38"/>
      <c r="K510" s="38"/>
      <c r="L510" s="39"/>
      <c r="M510" s="198"/>
      <c r="N510" s="199"/>
      <c r="O510" s="77"/>
      <c r="P510" s="77"/>
      <c r="Q510" s="77"/>
      <c r="R510" s="77"/>
      <c r="S510" s="77"/>
      <c r="T510" s="7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T510" s="19" t="s">
        <v>262</v>
      </c>
      <c r="AU510" s="19" t="s">
        <v>84</v>
      </c>
    </row>
    <row r="511" s="13" customFormat="1">
      <c r="A511" s="13"/>
      <c r="B511" s="200"/>
      <c r="C511" s="13"/>
      <c r="D511" s="195" t="s">
        <v>248</v>
      </c>
      <c r="E511" s="201" t="s">
        <v>1</v>
      </c>
      <c r="F511" s="202" t="s">
        <v>838</v>
      </c>
      <c r="G511" s="13"/>
      <c r="H511" s="201" t="s">
        <v>1</v>
      </c>
      <c r="I511" s="203"/>
      <c r="J511" s="13"/>
      <c r="K511" s="13"/>
      <c r="L511" s="200"/>
      <c r="M511" s="204"/>
      <c r="N511" s="205"/>
      <c r="O511" s="205"/>
      <c r="P511" s="205"/>
      <c r="Q511" s="205"/>
      <c r="R511" s="205"/>
      <c r="S511" s="205"/>
      <c r="T511" s="206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01" t="s">
        <v>248</v>
      </c>
      <c r="AU511" s="201" t="s">
        <v>84</v>
      </c>
      <c r="AV511" s="13" t="s">
        <v>82</v>
      </c>
      <c r="AW511" s="13" t="s">
        <v>32</v>
      </c>
      <c r="AX511" s="13" t="s">
        <v>75</v>
      </c>
      <c r="AY511" s="201" t="s">
        <v>235</v>
      </c>
    </row>
    <row r="512" s="14" customFormat="1">
      <c r="A512" s="14"/>
      <c r="B512" s="207"/>
      <c r="C512" s="14"/>
      <c r="D512" s="195" t="s">
        <v>248</v>
      </c>
      <c r="E512" s="208" t="s">
        <v>1</v>
      </c>
      <c r="F512" s="209" t="s">
        <v>8</v>
      </c>
      <c r="G512" s="14"/>
      <c r="H512" s="210">
        <v>15</v>
      </c>
      <c r="I512" s="211"/>
      <c r="J512" s="14"/>
      <c r="K512" s="14"/>
      <c r="L512" s="207"/>
      <c r="M512" s="212"/>
      <c r="N512" s="213"/>
      <c r="O512" s="213"/>
      <c r="P512" s="213"/>
      <c r="Q512" s="213"/>
      <c r="R512" s="213"/>
      <c r="S512" s="213"/>
      <c r="T512" s="2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08" t="s">
        <v>248</v>
      </c>
      <c r="AU512" s="208" t="s">
        <v>84</v>
      </c>
      <c r="AV512" s="14" t="s">
        <v>84</v>
      </c>
      <c r="AW512" s="14" t="s">
        <v>32</v>
      </c>
      <c r="AX512" s="14" t="s">
        <v>82</v>
      </c>
      <c r="AY512" s="208" t="s">
        <v>235</v>
      </c>
    </row>
    <row r="513" s="12" customFormat="1" ht="22.8" customHeight="1">
      <c r="A513" s="12"/>
      <c r="B513" s="168"/>
      <c r="C513" s="12"/>
      <c r="D513" s="169" t="s">
        <v>74</v>
      </c>
      <c r="E513" s="179" t="s">
        <v>839</v>
      </c>
      <c r="F513" s="179" t="s">
        <v>840</v>
      </c>
      <c r="G513" s="12"/>
      <c r="H513" s="12"/>
      <c r="I513" s="171"/>
      <c r="J513" s="180">
        <f>BK513</f>
        <v>0</v>
      </c>
      <c r="K513" s="12"/>
      <c r="L513" s="168"/>
      <c r="M513" s="173"/>
      <c r="N513" s="174"/>
      <c r="O513" s="174"/>
      <c r="P513" s="175">
        <f>SUM(P514:P532)</f>
        <v>0</v>
      </c>
      <c r="Q513" s="174"/>
      <c r="R513" s="175">
        <f>SUM(R514:R532)</f>
        <v>0</v>
      </c>
      <c r="S513" s="174"/>
      <c r="T513" s="176">
        <f>SUM(T514:T532)</f>
        <v>0</v>
      </c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R513" s="169" t="s">
        <v>82</v>
      </c>
      <c r="AT513" s="177" t="s">
        <v>74</v>
      </c>
      <c r="AU513" s="177" t="s">
        <v>82</v>
      </c>
      <c r="AY513" s="169" t="s">
        <v>235</v>
      </c>
      <c r="BK513" s="178">
        <f>SUM(BK514:BK532)</f>
        <v>0</v>
      </c>
    </row>
    <row r="514" s="2" customFormat="1" ht="21.75" customHeight="1">
      <c r="A514" s="38"/>
      <c r="B514" s="181"/>
      <c r="C514" s="182" t="s">
        <v>778</v>
      </c>
      <c r="D514" s="182" t="s">
        <v>237</v>
      </c>
      <c r="E514" s="183" t="s">
        <v>842</v>
      </c>
      <c r="F514" s="184" t="s">
        <v>843</v>
      </c>
      <c r="G514" s="185" t="s">
        <v>438</v>
      </c>
      <c r="H514" s="186">
        <v>351.101</v>
      </c>
      <c r="I514" s="187"/>
      <c r="J514" s="188">
        <f>ROUND(I514*H514,2)</f>
        <v>0</v>
      </c>
      <c r="K514" s="184" t="s">
        <v>246</v>
      </c>
      <c r="L514" s="39"/>
      <c r="M514" s="189" t="s">
        <v>1</v>
      </c>
      <c r="N514" s="190" t="s">
        <v>40</v>
      </c>
      <c r="O514" s="77"/>
      <c r="P514" s="191">
        <f>O514*H514</f>
        <v>0</v>
      </c>
      <c r="Q514" s="191">
        <v>0</v>
      </c>
      <c r="R514" s="191">
        <f>Q514*H514</f>
        <v>0</v>
      </c>
      <c r="S514" s="191">
        <v>0</v>
      </c>
      <c r="T514" s="192">
        <f>S514*H514</f>
        <v>0</v>
      </c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R514" s="193" t="s">
        <v>96</v>
      </c>
      <c r="AT514" s="193" t="s">
        <v>237</v>
      </c>
      <c r="AU514" s="193" t="s">
        <v>84</v>
      </c>
      <c r="AY514" s="19" t="s">
        <v>235</v>
      </c>
      <c r="BE514" s="194">
        <f>IF(N514="základní",J514,0)</f>
        <v>0</v>
      </c>
      <c r="BF514" s="194">
        <f>IF(N514="snížená",J514,0)</f>
        <v>0</v>
      </c>
      <c r="BG514" s="194">
        <f>IF(N514="zákl. přenesená",J514,0)</f>
        <v>0</v>
      </c>
      <c r="BH514" s="194">
        <f>IF(N514="sníž. přenesená",J514,0)</f>
        <v>0</v>
      </c>
      <c r="BI514" s="194">
        <f>IF(N514="nulová",J514,0)</f>
        <v>0</v>
      </c>
      <c r="BJ514" s="19" t="s">
        <v>82</v>
      </c>
      <c r="BK514" s="194">
        <f>ROUND(I514*H514,2)</f>
        <v>0</v>
      </c>
      <c r="BL514" s="19" t="s">
        <v>96</v>
      </c>
      <c r="BM514" s="193" t="s">
        <v>844</v>
      </c>
    </row>
    <row r="515" s="2" customFormat="1">
      <c r="A515" s="38"/>
      <c r="B515" s="39"/>
      <c r="C515" s="38"/>
      <c r="D515" s="195" t="s">
        <v>242</v>
      </c>
      <c r="E515" s="38"/>
      <c r="F515" s="196" t="s">
        <v>845</v>
      </c>
      <c r="G515" s="38"/>
      <c r="H515" s="38"/>
      <c r="I515" s="197"/>
      <c r="J515" s="38"/>
      <c r="K515" s="38"/>
      <c r="L515" s="39"/>
      <c r="M515" s="198"/>
      <c r="N515" s="199"/>
      <c r="O515" s="77"/>
      <c r="P515" s="77"/>
      <c r="Q515" s="77"/>
      <c r="R515" s="77"/>
      <c r="S515" s="77"/>
      <c r="T515" s="7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T515" s="19" t="s">
        <v>242</v>
      </c>
      <c r="AU515" s="19" t="s">
        <v>84</v>
      </c>
    </row>
    <row r="516" s="14" customFormat="1">
      <c r="A516" s="14"/>
      <c r="B516" s="207"/>
      <c r="C516" s="14"/>
      <c r="D516" s="195" t="s">
        <v>248</v>
      </c>
      <c r="E516" s="208" t="s">
        <v>1</v>
      </c>
      <c r="F516" s="209" t="s">
        <v>1715</v>
      </c>
      <c r="G516" s="14"/>
      <c r="H516" s="210">
        <v>259.32999999999998</v>
      </c>
      <c r="I516" s="211"/>
      <c r="J516" s="14"/>
      <c r="K516" s="14"/>
      <c r="L516" s="207"/>
      <c r="M516" s="212"/>
      <c r="N516" s="213"/>
      <c r="O516" s="213"/>
      <c r="P516" s="213"/>
      <c r="Q516" s="213"/>
      <c r="R516" s="213"/>
      <c r="S516" s="213"/>
      <c r="T516" s="2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8" t="s">
        <v>248</v>
      </c>
      <c r="AU516" s="208" t="s">
        <v>84</v>
      </c>
      <c r="AV516" s="14" t="s">
        <v>84</v>
      </c>
      <c r="AW516" s="14" t="s">
        <v>32</v>
      </c>
      <c r="AX516" s="14" t="s">
        <v>75</v>
      </c>
      <c r="AY516" s="208" t="s">
        <v>235</v>
      </c>
    </row>
    <row r="517" s="14" customFormat="1">
      <c r="A517" s="14"/>
      <c r="B517" s="207"/>
      <c r="C517" s="14"/>
      <c r="D517" s="195" t="s">
        <v>248</v>
      </c>
      <c r="E517" s="208" t="s">
        <v>1</v>
      </c>
      <c r="F517" s="209" t="s">
        <v>1716</v>
      </c>
      <c r="G517" s="14"/>
      <c r="H517" s="210">
        <v>91.771000000000001</v>
      </c>
      <c r="I517" s="211"/>
      <c r="J517" s="14"/>
      <c r="K517" s="14"/>
      <c r="L517" s="207"/>
      <c r="M517" s="212"/>
      <c r="N517" s="213"/>
      <c r="O517" s="213"/>
      <c r="P517" s="213"/>
      <c r="Q517" s="213"/>
      <c r="R517" s="213"/>
      <c r="S517" s="213"/>
      <c r="T517" s="2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08" t="s">
        <v>248</v>
      </c>
      <c r="AU517" s="208" t="s">
        <v>84</v>
      </c>
      <c r="AV517" s="14" t="s">
        <v>84</v>
      </c>
      <c r="AW517" s="14" t="s">
        <v>32</v>
      </c>
      <c r="AX517" s="14" t="s">
        <v>75</v>
      </c>
      <c r="AY517" s="208" t="s">
        <v>235</v>
      </c>
    </row>
    <row r="518" s="15" customFormat="1">
      <c r="A518" s="15"/>
      <c r="B518" s="215"/>
      <c r="C518" s="15"/>
      <c r="D518" s="195" t="s">
        <v>248</v>
      </c>
      <c r="E518" s="216" t="s">
        <v>1</v>
      </c>
      <c r="F518" s="217" t="s">
        <v>253</v>
      </c>
      <c r="G518" s="15"/>
      <c r="H518" s="218">
        <v>351.101</v>
      </c>
      <c r="I518" s="219"/>
      <c r="J518" s="15"/>
      <c r="K518" s="15"/>
      <c r="L518" s="215"/>
      <c r="M518" s="220"/>
      <c r="N518" s="221"/>
      <c r="O518" s="221"/>
      <c r="P518" s="221"/>
      <c r="Q518" s="221"/>
      <c r="R518" s="221"/>
      <c r="S518" s="221"/>
      <c r="T518" s="222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16" t="s">
        <v>248</v>
      </c>
      <c r="AU518" s="216" t="s">
        <v>84</v>
      </c>
      <c r="AV518" s="15" t="s">
        <v>96</v>
      </c>
      <c r="AW518" s="15" t="s">
        <v>32</v>
      </c>
      <c r="AX518" s="15" t="s">
        <v>82</v>
      </c>
      <c r="AY518" s="216" t="s">
        <v>235</v>
      </c>
    </row>
    <row r="519" s="2" customFormat="1" ht="24.15" customHeight="1">
      <c r="A519" s="38"/>
      <c r="B519" s="181"/>
      <c r="C519" s="182" t="s">
        <v>782</v>
      </c>
      <c r="D519" s="182" t="s">
        <v>237</v>
      </c>
      <c r="E519" s="183" t="s">
        <v>849</v>
      </c>
      <c r="F519" s="184" t="s">
        <v>850</v>
      </c>
      <c r="G519" s="185" t="s">
        <v>438</v>
      </c>
      <c r="H519" s="186">
        <v>4915.4139999999998</v>
      </c>
      <c r="I519" s="187"/>
      <c r="J519" s="188">
        <f>ROUND(I519*H519,2)</f>
        <v>0</v>
      </c>
      <c r="K519" s="184" t="s">
        <v>246</v>
      </c>
      <c r="L519" s="39"/>
      <c r="M519" s="189" t="s">
        <v>1</v>
      </c>
      <c r="N519" s="190" t="s">
        <v>40</v>
      </c>
      <c r="O519" s="77"/>
      <c r="P519" s="191">
        <f>O519*H519</f>
        <v>0</v>
      </c>
      <c r="Q519" s="191">
        <v>0</v>
      </c>
      <c r="R519" s="191">
        <f>Q519*H519</f>
        <v>0</v>
      </c>
      <c r="S519" s="191">
        <v>0</v>
      </c>
      <c r="T519" s="192">
        <f>S519*H519</f>
        <v>0</v>
      </c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R519" s="193" t="s">
        <v>96</v>
      </c>
      <c r="AT519" s="193" t="s">
        <v>237</v>
      </c>
      <c r="AU519" s="193" t="s">
        <v>84</v>
      </c>
      <c r="AY519" s="19" t="s">
        <v>235</v>
      </c>
      <c r="BE519" s="194">
        <f>IF(N519="základní",J519,0)</f>
        <v>0</v>
      </c>
      <c r="BF519" s="194">
        <f>IF(N519="snížená",J519,0)</f>
        <v>0</v>
      </c>
      <c r="BG519" s="194">
        <f>IF(N519="zákl. přenesená",J519,0)</f>
        <v>0</v>
      </c>
      <c r="BH519" s="194">
        <f>IF(N519="sníž. přenesená",J519,0)</f>
        <v>0</v>
      </c>
      <c r="BI519" s="194">
        <f>IF(N519="nulová",J519,0)</f>
        <v>0</v>
      </c>
      <c r="BJ519" s="19" t="s">
        <v>82</v>
      </c>
      <c r="BK519" s="194">
        <f>ROUND(I519*H519,2)</f>
        <v>0</v>
      </c>
      <c r="BL519" s="19" t="s">
        <v>96</v>
      </c>
      <c r="BM519" s="193" t="s">
        <v>851</v>
      </c>
    </row>
    <row r="520" s="2" customFormat="1">
      <c r="A520" s="38"/>
      <c r="B520" s="39"/>
      <c r="C520" s="38"/>
      <c r="D520" s="195" t="s">
        <v>242</v>
      </c>
      <c r="E520" s="38"/>
      <c r="F520" s="196" t="s">
        <v>852</v>
      </c>
      <c r="G520" s="38"/>
      <c r="H520" s="38"/>
      <c r="I520" s="197"/>
      <c r="J520" s="38"/>
      <c r="K520" s="38"/>
      <c r="L520" s="39"/>
      <c r="M520" s="198"/>
      <c r="N520" s="199"/>
      <c r="O520" s="77"/>
      <c r="P520" s="77"/>
      <c r="Q520" s="77"/>
      <c r="R520" s="77"/>
      <c r="S520" s="77"/>
      <c r="T520" s="7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T520" s="19" t="s">
        <v>242</v>
      </c>
      <c r="AU520" s="19" t="s">
        <v>84</v>
      </c>
    </row>
    <row r="521" s="14" customFormat="1">
      <c r="A521" s="14"/>
      <c r="B521" s="207"/>
      <c r="C521" s="14"/>
      <c r="D521" s="195" t="s">
        <v>248</v>
      </c>
      <c r="E521" s="208" t="s">
        <v>1</v>
      </c>
      <c r="F521" s="209" t="s">
        <v>1715</v>
      </c>
      <c r="G521" s="14"/>
      <c r="H521" s="210">
        <v>259.32999999999998</v>
      </c>
      <c r="I521" s="211"/>
      <c r="J521" s="14"/>
      <c r="K521" s="14"/>
      <c r="L521" s="207"/>
      <c r="M521" s="212"/>
      <c r="N521" s="213"/>
      <c r="O521" s="213"/>
      <c r="P521" s="213"/>
      <c r="Q521" s="213"/>
      <c r="R521" s="213"/>
      <c r="S521" s="213"/>
      <c r="T521" s="2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08" t="s">
        <v>248</v>
      </c>
      <c r="AU521" s="208" t="s">
        <v>84</v>
      </c>
      <c r="AV521" s="14" t="s">
        <v>84</v>
      </c>
      <c r="AW521" s="14" t="s">
        <v>32</v>
      </c>
      <c r="AX521" s="14" t="s">
        <v>75</v>
      </c>
      <c r="AY521" s="208" t="s">
        <v>235</v>
      </c>
    </row>
    <row r="522" s="14" customFormat="1">
      <c r="A522" s="14"/>
      <c r="B522" s="207"/>
      <c r="C522" s="14"/>
      <c r="D522" s="195" t="s">
        <v>248</v>
      </c>
      <c r="E522" s="208" t="s">
        <v>1</v>
      </c>
      <c r="F522" s="209" t="s">
        <v>1716</v>
      </c>
      <c r="G522" s="14"/>
      <c r="H522" s="210">
        <v>91.771000000000001</v>
      </c>
      <c r="I522" s="211"/>
      <c r="J522" s="14"/>
      <c r="K522" s="14"/>
      <c r="L522" s="207"/>
      <c r="M522" s="212"/>
      <c r="N522" s="213"/>
      <c r="O522" s="213"/>
      <c r="P522" s="213"/>
      <c r="Q522" s="213"/>
      <c r="R522" s="213"/>
      <c r="S522" s="213"/>
      <c r="T522" s="2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08" t="s">
        <v>248</v>
      </c>
      <c r="AU522" s="208" t="s">
        <v>84</v>
      </c>
      <c r="AV522" s="14" t="s">
        <v>84</v>
      </c>
      <c r="AW522" s="14" t="s">
        <v>32</v>
      </c>
      <c r="AX522" s="14" t="s">
        <v>75</v>
      </c>
      <c r="AY522" s="208" t="s">
        <v>235</v>
      </c>
    </row>
    <row r="523" s="15" customFormat="1">
      <c r="A523" s="15"/>
      <c r="B523" s="215"/>
      <c r="C523" s="15"/>
      <c r="D523" s="195" t="s">
        <v>248</v>
      </c>
      <c r="E523" s="216" t="s">
        <v>1</v>
      </c>
      <c r="F523" s="217" t="s">
        <v>253</v>
      </c>
      <c r="G523" s="15"/>
      <c r="H523" s="218">
        <v>351.101</v>
      </c>
      <c r="I523" s="219"/>
      <c r="J523" s="15"/>
      <c r="K523" s="15"/>
      <c r="L523" s="215"/>
      <c r="M523" s="220"/>
      <c r="N523" s="221"/>
      <c r="O523" s="221"/>
      <c r="P523" s="221"/>
      <c r="Q523" s="221"/>
      <c r="R523" s="221"/>
      <c r="S523" s="221"/>
      <c r="T523" s="222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16" t="s">
        <v>248</v>
      </c>
      <c r="AU523" s="216" t="s">
        <v>84</v>
      </c>
      <c r="AV523" s="15" t="s">
        <v>96</v>
      </c>
      <c r="AW523" s="15" t="s">
        <v>32</v>
      </c>
      <c r="AX523" s="15" t="s">
        <v>82</v>
      </c>
      <c r="AY523" s="216" t="s">
        <v>235</v>
      </c>
    </row>
    <row r="524" s="14" customFormat="1">
      <c r="A524" s="14"/>
      <c r="B524" s="207"/>
      <c r="C524" s="14"/>
      <c r="D524" s="195" t="s">
        <v>248</v>
      </c>
      <c r="E524" s="14"/>
      <c r="F524" s="209" t="s">
        <v>1717</v>
      </c>
      <c r="G524" s="14"/>
      <c r="H524" s="210">
        <v>4915.4139999999998</v>
      </c>
      <c r="I524" s="211"/>
      <c r="J524" s="14"/>
      <c r="K524" s="14"/>
      <c r="L524" s="207"/>
      <c r="M524" s="212"/>
      <c r="N524" s="213"/>
      <c r="O524" s="213"/>
      <c r="P524" s="213"/>
      <c r="Q524" s="213"/>
      <c r="R524" s="213"/>
      <c r="S524" s="213"/>
      <c r="T524" s="2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08" t="s">
        <v>248</v>
      </c>
      <c r="AU524" s="208" t="s">
        <v>84</v>
      </c>
      <c r="AV524" s="14" t="s">
        <v>84</v>
      </c>
      <c r="AW524" s="14" t="s">
        <v>3</v>
      </c>
      <c r="AX524" s="14" t="s">
        <v>82</v>
      </c>
      <c r="AY524" s="208" t="s">
        <v>235</v>
      </c>
    </row>
    <row r="525" s="2" customFormat="1" ht="24.15" customHeight="1">
      <c r="A525" s="38"/>
      <c r="B525" s="181"/>
      <c r="C525" s="182" t="s">
        <v>788</v>
      </c>
      <c r="D525" s="182" t="s">
        <v>237</v>
      </c>
      <c r="E525" s="183" t="s">
        <v>855</v>
      </c>
      <c r="F525" s="184" t="s">
        <v>856</v>
      </c>
      <c r="G525" s="185" t="s">
        <v>438</v>
      </c>
      <c r="H525" s="186">
        <v>351.101</v>
      </c>
      <c r="I525" s="187"/>
      <c r="J525" s="188">
        <f>ROUND(I525*H525,2)</f>
        <v>0</v>
      </c>
      <c r="K525" s="184" t="s">
        <v>246</v>
      </c>
      <c r="L525" s="39"/>
      <c r="M525" s="189" t="s">
        <v>1</v>
      </c>
      <c r="N525" s="190" t="s">
        <v>40</v>
      </c>
      <c r="O525" s="77"/>
      <c r="P525" s="191">
        <f>O525*H525</f>
        <v>0</v>
      </c>
      <c r="Q525" s="191">
        <v>0</v>
      </c>
      <c r="R525" s="191">
        <f>Q525*H525</f>
        <v>0</v>
      </c>
      <c r="S525" s="191">
        <v>0</v>
      </c>
      <c r="T525" s="192">
        <f>S525*H525</f>
        <v>0</v>
      </c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R525" s="193" t="s">
        <v>96</v>
      </c>
      <c r="AT525" s="193" t="s">
        <v>237</v>
      </c>
      <c r="AU525" s="193" t="s">
        <v>84</v>
      </c>
      <c r="AY525" s="19" t="s">
        <v>235</v>
      </c>
      <c r="BE525" s="194">
        <f>IF(N525="základní",J525,0)</f>
        <v>0</v>
      </c>
      <c r="BF525" s="194">
        <f>IF(N525="snížená",J525,0)</f>
        <v>0</v>
      </c>
      <c r="BG525" s="194">
        <f>IF(N525="zákl. přenesená",J525,0)</f>
        <v>0</v>
      </c>
      <c r="BH525" s="194">
        <f>IF(N525="sníž. přenesená",J525,0)</f>
        <v>0</v>
      </c>
      <c r="BI525" s="194">
        <f>IF(N525="nulová",J525,0)</f>
        <v>0</v>
      </c>
      <c r="BJ525" s="19" t="s">
        <v>82</v>
      </c>
      <c r="BK525" s="194">
        <f>ROUND(I525*H525,2)</f>
        <v>0</v>
      </c>
      <c r="BL525" s="19" t="s">
        <v>96</v>
      </c>
      <c r="BM525" s="193" t="s">
        <v>857</v>
      </c>
    </row>
    <row r="526" s="2" customFormat="1">
      <c r="A526" s="38"/>
      <c r="B526" s="39"/>
      <c r="C526" s="38"/>
      <c r="D526" s="195" t="s">
        <v>242</v>
      </c>
      <c r="E526" s="38"/>
      <c r="F526" s="196" t="s">
        <v>858</v>
      </c>
      <c r="G526" s="38"/>
      <c r="H526" s="38"/>
      <c r="I526" s="197"/>
      <c r="J526" s="38"/>
      <c r="K526" s="38"/>
      <c r="L526" s="39"/>
      <c r="M526" s="198"/>
      <c r="N526" s="199"/>
      <c r="O526" s="77"/>
      <c r="P526" s="77"/>
      <c r="Q526" s="77"/>
      <c r="R526" s="77"/>
      <c r="S526" s="77"/>
      <c r="T526" s="7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T526" s="19" t="s">
        <v>242</v>
      </c>
      <c r="AU526" s="19" t="s">
        <v>84</v>
      </c>
    </row>
    <row r="527" s="2" customFormat="1" ht="44.25" customHeight="1">
      <c r="A527" s="38"/>
      <c r="B527" s="181"/>
      <c r="C527" s="182" t="s">
        <v>792</v>
      </c>
      <c r="D527" s="182" t="s">
        <v>237</v>
      </c>
      <c r="E527" s="183" t="s">
        <v>860</v>
      </c>
      <c r="F527" s="184" t="s">
        <v>440</v>
      </c>
      <c r="G527" s="185" t="s">
        <v>438</v>
      </c>
      <c r="H527" s="186">
        <v>259.32999999999998</v>
      </c>
      <c r="I527" s="187"/>
      <c r="J527" s="188">
        <f>ROUND(I527*H527,2)</f>
        <v>0</v>
      </c>
      <c r="K527" s="184" t="s">
        <v>246</v>
      </c>
      <c r="L527" s="39"/>
      <c r="M527" s="189" t="s">
        <v>1</v>
      </c>
      <c r="N527" s="190" t="s">
        <v>40</v>
      </c>
      <c r="O527" s="77"/>
      <c r="P527" s="191">
        <f>O527*H527</f>
        <v>0</v>
      </c>
      <c r="Q527" s="191">
        <v>0</v>
      </c>
      <c r="R527" s="191">
        <f>Q527*H527</f>
        <v>0</v>
      </c>
      <c r="S527" s="191">
        <v>0</v>
      </c>
      <c r="T527" s="192">
        <f>S527*H527</f>
        <v>0</v>
      </c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R527" s="193" t="s">
        <v>96</v>
      </c>
      <c r="AT527" s="193" t="s">
        <v>237</v>
      </c>
      <c r="AU527" s="193" t="s">
        <v>84</v>
      </c>
      <c r="AY527" s="19" t="s">
        <v>235</v>
      </c>
      <c r="BE527" s="194">
        <f>IF(N527="základní",J527,0)</f>
        <v>0</v>
      </c>
      <c r="BF527" s="194">
        <f>IF(N527="snížená",J527,0)</f>
        <v>0</v>
      </c>
      <c r="BG527" s="194">
        <f>IF(N527="zákl. přenesená",J527,0)</f>
        <v>0</v>
      </c>
      <c r="BH527" s="194">
        <f>IF(N527="sníž. přenesená",J527,0)</f>
        <v>0</v>
      </c>
      <c r="BI527" s="194">
        <f>IF(N527="nulová",J527,0)</f>
        <v>0</v>
      </c>
      <c r="BJ527" s="19" t="s">
        <v>82</v>
      </c>
      <c r="BK527" s="194">
        <f>ROUND(I527*H527,2)</f>
        <v>0</v>
      </c>
      <c r="BL527" s="19" t="s">
        <v>96</v>
      </c>
      <c r="BM527" s="193" t="s">
        <v>861</v>
      </c>
    </row>
    <row r="528" s="2" customFormat="1">
      <c r="A528" s="38"/>
      <c r="B528" s="39"/>
      <c r="C528" s="38"/>
      <c r="D528" s="195" t="s">
        <v>242</v>
      </c>
      <c r="E528" s="38"/>
      <c r="F528" s="196" t="s">
        <v>440</v>
      </c>
      <c r="G528" s="38"/>
      <c r="H528" s="38"/>
      <c r="I528" s="197"/>
      <c r="J528" s="38"/>
      <c r="K528" s="38"/>
      <c r="L528" s="39"/>
      <c r="M528" s="198"/>
      <c r="N528" s="199"/>
      <c r="O528" s="77"/>
      <c r="P528" s="77"/>
      <c r="Q528" s="77"/>
      <c r="R528" s="77"/>
      <c r="S528" s="77"/>
      <c r="T528" s="7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T528" s="19" t="s">
        <v>242</v>
      </c>
      <c r="AU528" s="19" t="s">
        <v>84</v>
      </c>
    </row>
    <row r="529" s="14" customFormat="1">
      <c r="A529" s="14"/>
      <c r="B529" s="207"/>
      <c r="C529" s="14"/>
      <c r="D529" s="195" t="s">
        <v>248</v>
      </c>
      <c r="E529" s="208" t="s">
        <v>1</v>
      </c>
      <c r="F529" s="209" t="s">
        <v>1715</v>
      </c>
      <c r="G529" s="14"/>
      <c r="H529" s="210">
        <v>259.32999999999998</v>
      </c>
      <c r="I529" s="211"/>
      <c r="J529" s="14"/>
      <c r="K529" s="14"/>
      <c r="L529" s="207"/>
      <c r="M529" s="212"/>
      <c r="N529" s="213"/>
      <c r="O529" s="213"/>
      <c r="P529" s="213"/>
      <c r="Q529" s="213"/>
      <c r="R529" s="213"/>
      <c r="S529" s="213"/>
      <c r="T529" s="2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08" t="s">
        <v>248</v>
      </c>
      <c r="AU529" s="208" t="s">
        <v>84</v>
      </c>
      <c r="AV529" s="14" t="s">
        <v>84</v>
      </c>
      <c r="AW529" s="14" t="s">
        <v>32</v>
      </c>
      <c r="AX529" s="14" t="s">
        <v>82</v>
      </c>
      <c r="AY529" s="208" t="s">
        <v>235</v>
      </c>
    </row>
    <row r="530" s="2" customFormat="1" ht="44.25" customHeight="1">
      <c r="A530" s="38"/>
      <c r="B530" s="181"/>
      <c r="C530" s="182" t="s">
        <v>797</v>
      </c>
      <c r="D530" s="182" t="s">
        <v>237</v>
      </c>
      <c r="E530" s="183" t="s">
        <v>863</v>
      </c>
      <c r="F530" s="184" t="s">
        <v>864</v>
      </c>
      <c r="G530" s="185" t="s">
        <v>438</v>
      </c>
      <c r="H530" s="186">
        <v>91.771000000000001</v>
      </c>
      <c r="I530" s="187"/>
      <c r="J530" s="188">
        <f>ROUND(I530*H530,2)</f>
        <v>0</v>
      </c>
      <c r="K530" s="184" t="s">
        <v>246</v>
      </c>
      <c r="L530" s="39"/>
      <c r="M530" s="189" t="s">
        <v>1</v>
      </c>
      <c r="N530" s="190" t="s">
        <v>40</v>
      </c>
      <c r="O530" s="77"/>
      <c r="P530" s="191">
        <f>O530*H530</f>
        <v>0</v>
      </c>
      <c r="Q530" s="191">
        <v>0</v>
      </c>
      <c r="R530" s="191">
        <f>Q530*H530</f>
        <v>0</v>
      </c>
      <c r="S530" s="191">
        <v>0</v>
      </c>
      <c r="T530" s="192">
        <f>S530*H530</f>
        <v>0</v>
      </c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R530" s="193" t="s">
        <v>96</v>
      </c>
      <c r="AT530" s="193" t="s">
        <v>237</v>
      </c>
      <c r="AU530" s="193" t="s">
        <v>84</v>
      </c>
      <c r="AY530" s="19" t="s">
        <v>235</v>
      </c>
      <c r="BE530" s="194">
        <f>IF(N530="základní",J530,0)</f>
        <v>0</v>
      </c>
      <c r="BF530" s="194">
        <f>IF(N530="snížená",J530,0)</f>
        <v>0</v>
      </c>
      <c r="BG530" s="194">
        <f>IF(N530="zákl. přenesená",J530,0)</f>
        <v>0</v>
      </c>
      <c r="BH530" s="194">
        <f>IF(N530="sníž. přenesená",J530,0)</f>
        <v>0</v>
      </c>
      <c r="BI530" s="194">
        <f>IF(N530="nulová",J530,0)</f>
        <v>0</v>
      </c>
      <c r="BJ530" s="19" t="s">
        <v>82</v>
      </c>
      <c r="BK530" s="194">
        <f>ROUND(I530*H530,2)</f>
        <v>0</v>
      </c>
      <c r="BL530" s="19" t="s">
        <v>96</v>
      </c>
      <c r="BM530" s="193" t="s">
        <v>865</v>
      </c>
    </row>
    <row r="531" s="2" customFormat="1">
      <c r="A531" s="38"/>
      <c r="B531" s="39"/>
      <c r="C531" s="38"/>
      <c r="D531" s="195" t="s">
        <v>242</v>
      </c>
      <c r="E531" s="38"/>
      <c r="F531" s="196" t="s">
        <v>864</v>
      </c>
      <c r="G531" s="38"/>
      <c r="H531" s="38"/>
      <c r="I531" s="197"/>
      <c r="J531" s="38"/>
      <c r="K531" s="38"/>
      <c r="L531" s="39"/>
      <c r="M531" s="198"/>
      <c r="N531" s="199"/>
      <c r="O531" s="77"/>
      <c r="P531" s="77"/>
      <c r="Q531" s="77"/>
      <c r="R531" s="77"/>
      <c r="S531" s="77"/>
      <c r="T531" s="7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T531" s="19" t="s">
        <v>242</v>
      </c>
      <c r="AU531" s="19" t="s">
        <v>84</v>
      </c>
    </row>
    <row r="532" s="14" customFormat="1">
      <c r="A532" s="14"/>
      <c r="B532" s="207"/>
      <c r="C532" s="14"/>
      <c r="D532" s="195" t="s">
        <v>248</v>
      </c>
      <c r="E532" s="208" t="s">
        <v>1</v>
      </c>
      <c r="F532" s="209" t="s">
        <v>1716</v>
      </c>
      <c r="G532" s="14"/>
      <c r="H532" s="210">
        <v>91.771000000000001</v>
      </c>
      <c r="I532" s="211"/>
      <c r="J532" s="14"/>
      <c r="K532" s="14"/>
      <c r="L532" s="207"/>
      <c r="M532" s="212"/>
      <c r="N532" s="213"/>
      <c r="O532" s="213"/>
      <c r="P532" s="213"/>
      <c r="Q532" s="213"/>
      <c r="R532" s="213"/>
      <c r="S532" s="213"/>
      <c r="T532" s="2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8" t="s">
        <v>248</v>
      </c>
      <c r="AU532" s="208" t="s">
        <v>84</v>
      </c>
      <c r="AV532" s="14" t="s">
        <v>84</v>
      </c>
      <c r="AW532" s="14" t="s">
        <v>32</v>
      </c>
      <c r="AX532" s="14" t="s">
        <v>82</v>
      </c>
      <c r="AY532" s="208" t="s">
        <v>235</v>
      </c>
    </row>
    <row r="533" s="12" customFormat="1" ht="22.8" customHeight="1">
      <c r="A533" s="12"/>
      <c r="B533" s="168"/>
      <c r="C533" s="12"/>
      <c r="D533" s="169" t="s">
        <v>74</v>
      </c>
      <c r="E533" s="179" t="s">
        <v>866</v>
      </c>
      <c r="F533" s="179" t="s">
        <v>867</v>
      </c>
      <c r="G533" s="12"/>
      <c r="H533" s="12"/>
      <c r="I533" s="171"/>
      <c r="J533" s="180">
        <f>BK533</f>
        <v>0</v>
      </c>
      <c r="K533" s="12"/>
      <c r="L533" s="168"/>
      <c r="M533" s="173"/>
      <c r="N533" s="174"/>
      <c r="O533" s="174"/>
      <c r="P533" s="175">
        <f>SUM(P534:P537)</f>
        <v>0</v>
      </c>
      <c r="Q533" s="174"/>
      <c r="R533" s="175">
        <f>SUM(R534:R537)</f>
        <v>0</v>
      </c>
      <c r="S533" s="174"/>
      <c r="T533" s="176">
        <f>SUM(T534:T537)</f>
        <v>0</v>
      </c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R533" s="169" t="s">
        <v>82</v>
      </c>
      <c r="AT533" s="177" t="s">
        <v>74</v>
      </c>
      <c r="AU533" s="177" t="s">
        <v>82</v>
      </c>
      <c r="AY533" s="169" t="s">
        <v>235</v>
      </c>
      <c r="BK533" s="178">
        <f>SUM(BK534:BK537)</f>
        <v>0</v>
      </c>
    </row>
    <row r="534" s="2" customFormat="1" ht="24.15" customHeight="1">
      <c r="A534" s="38"/>
      <c r="B534" s="181"/>
      <c r="C534" s="182" t="s">
        <v>801</v>
      </c>
      <c r="D534" s="182" t="s">
        <v>237</v>
      </c>
      <c r="E534" s="183" t="s">
        <v>869</v>
      </c>
      <c r="F534" s="184" t="s">
        <v>870</v>
      </c>
      <c r="G534" s="185" t="s">
        <v>438</v>
      </c>
      <c r="H534" s="186">
        <v>116.67</v>
      </c>
      <c r="I534" s="187"/>
      <c r="J534" s="188">
        <f>ROUND(I534*H534,2)</f>
        <v>0</v>
      </c>
      <c r="K534" s="184" t="s">
        <v>246</v>
      </c>
      <c r="L534" s="39"/>
      <c r="M534" s="189" t="s">
        <v>1</v>
      </c>
      <c r="N534" s="190" t="s">
        <v>40</v>
      </c>
      <c r="O534" s="77"/>
      <c r="P534" s="191">
        <f>O534*H534</f>
        <v>0</v>
      </c>
      <c r="Q534" s="191">
        <v>0</v>
      </c>
      <c r="R534" s="191">
        <f>Q534*H534</f>
        <v>0</v>
      </c>
      <c r="S534" s="191">
        <v>0</v>
      </c>
      <c r="T534" s="192">
        <f>S534*H534</f>
        <v>0</v>
      </c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R534" s="193" t="s">
        <v>96</v>
      </c>
      <c r="AT534" s="193" t="s">
        <v>237</v>
      </c>
      <c r="AU534" s="193" t="s">
        <v>84</v>
      </c>
      <c r="AY534" s="19" t="s">
        <v>235</v>
      </c>
      <c r="BE534" s="194">
        <f>IF(N534="základní",J534,0)</f>
        <v>0</v>
      </c>
      <c r="BF534" s="194">
        <f>IF(N534="snížená",J534,0)</f>
        <v>0</v>
      </c>
      <c r="BG534" s="194">
        <f>IF(N534="zákl. přenesená",J534,0)</f>
        <v>0</v>
      </c>
      <c r="BH534" s="194">
        <f>IF(N534="sníž. přenesená",J534,0)</f>
        <v>0</v>
      </c>
      <c r="BI534" s="194">
        <f>IF(N534="nulová",J534,0)</f>
        <v>0</v>
      </c>
      <c r="BJ534" s="19" t="s">
        <v>82</v>
      </c>
      <c r="BK534" s="194">
        <f>ROUND(I534*H534,2)</f>
        <v>0</v>
      </c>
      <c r="BL534" s="19" t="s">
        <v>96</v>
      </c>
      <c r="BM534" s="193" t="s">
        <v>1033</v>
      </c>
    </row>
    <row r="535" s="2" customFormat="1">
      <c r="A535" s="38"/>
      <c r="B535" s="39"/>
      <c r="C535" s="38"/>
      <c r="D535" s="195" t="s">
        <v>242</v>
      </c>
      <c r="E535" s="38"/>
      <c r="F535" s="196" t="s">
        <v>872</v>
      </c>
      <c r="G535" s="38"/>
      <c r="H535" s="38"/>
      <c r="I535" s="197"/>
      <c r="J535" s="38"/>
      <c r="K535" s="38"/>
      <c r="L535" s="39"/>
      <c r="M535" s="198"/>
      <c r="N535" s="199"/>
      <c r="O535" s="77"/>
      <c r="P535" s="77"/>
      <c r="Q535" s="77"/>
      <c r="R535" s="77"/>
      <c r="S535" s="77"/>
      <c r="T535" s="7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T535" s="19" t="s">
        <v>242</v>
      </c>
      <c r="AU535" s="19" t="s">
        <v>84</v>
      </c>
    </row>
    <row r="536" s="13" customFormat="1">
      <c r="A536" s="13"/>
      <c r="B536" s="200"/>
      <c r="C536" s="13"/>
      <c r="D536" s="195" t="s">
        <v>248</v>
      </c>
      <c r="E536" s="201" t="s">
        <v>1</v>
      </c>
      <c r="F536" s="202" t="s">
        <v>873</v>
      </c>
      <c r="G536" s="13"/>
      <c r="H536" s="201" t="s">
        <v>1</v>
      </c>
      <c r="I536" s="203"/>
      <c r="J536" s="13"/>
      <c r="K536" s="13"/>
      <c r="L536" s="200"/>
      <c r="M536" s="204"/>
      <c r="N536" s="205"/>
      <c r="O536" s="205"/>
      <c r="P536" s="205"/>
      <c r="Q536" s="205"/>
      <c r="R536" s="205"/>
      <c r="S536" s="205"/>
      <c r="T536" s="206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01" t="s">
        <v>248</v>
      </c>
      <c r="AU536" s="201" t="s">
        <v>84</v>
      </c>
      <c r="AV536" s="13" t="s">
        <v>82</v>
      </c>
      <c r="AW536" s="13" t="s">
        <v>32</v>
      </c>
      <c r="AX536" s="13" t="s">
        <v>75</v>
      </c>
      <c r="AY536" s="201" t="s">
        <v>235</v>
      </c>
    </row>
    <row r="537" s="14" customFormat="1">
      <c r="A537" s="14"/>
      <c r="B537" s="207"/>
      <c r="C537" s="14"/>
      <c r="D537" s="195" t="s">
        <v>248</v>
      </c>
      <c r="E537" s="208" t="s">
        <v>1</v>
      </c>
      <c r="F537" s="209" t="s">
        <v>1718</v>
      </c>
      <c r="G537" s="14"/>
      <c r="H537" s="210">
        <v>116.67</v>
      </c>
      <c r="I537" s="211"/>
      <c r="J537" s="14"/>
      <c r="K537" s="14"/>
      <c r="L537" s="207"/>
      <c r="M537" s="242"/>
      <c r="N537" s="243"/>
      <c r="O537" s="243"/>
      <c r="P537" s="243"/>
      <c r="Q537" s="243"/>
      <c r="R537" s="243"/>
      <c r="S537" s="243"/>
      <c r="T537" s="24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08" t="s">
        <v>248</v>
      </c>
      <c r="AU537" s="208" t="s">
        <v>84</v>
      </c>
      <c r="AV537" s="14" t="s">
        <v>84</v>
      </c>
      <c r="AW537" s="14" t="s">
        <v>32</v>
      </c>
      <c r="AX537" s="14" t="s">
        <v>82</v>
      </c>
      <c r="AY537" s="208" t="s">
        <v>235</v>
      </c>
    </row>
    <row r="538" s="2" customFormat="1" ht="6.96" customHeight="1">
      <c r="A538" s="38"/>
      <c r="B538" s="60"/>
      <c r="C538" s="61"/>
      <c r="D538" s="61"/>
      <c r="E538" s="61"/>
      <c r="F538" s="61"/>
      <c r="G538" s="61"/>
      <c r="H538" s="61"/>
      <c r="I538" s="61"/>
      <c r="J538" s="61"/>
      <c r="K538" s="61"/>
      <c r="L538" s="39"/>
      <c r="M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</row>
  </sheetData>
  <autoFilter ref="C131:K537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8:H118"/>
    <mergeCell ref="E122:H122"/>
    <mergeCell ref="E120:H120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1719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ROUND(J132,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ROUND((SUM(BE132:BE384)),  2)</f>
        <v>0</v>
      </c>
      <c r="G37" s="38"/>
      <c r="H37" s="38"/>
      <c r="I37" s="138">
        <v>0.20999999999999999</v>
      </c>
      <c r="J37" s="137">
        <f>ROUND(((SUM(BE132:BE384))*I37),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ROUND((SUM(BF132:BF384)),  2)</f>
        <v>0</v>
      </c>
      <c r="G38" s="38"/>
      <c r="H38" s="38"/>
      <c r="I38" s="138">
        <v>0.14999999999999999</v>
      </c>
      <c r="J38" s="137">
        <f>ROUND(((SUM(BF132:BF384))*I38),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ROUND((SUM(BG132:BG384)),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ROUND((SUM(BH132:BH384)),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ROUND((SUM(BI132:BI384)),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00001 - DSO 01.4.1a Kanalizační odbočení Stoky E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J132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J133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J134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J262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J283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J295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217</v>
      </c>
      <c r="E106" s="156"/>
      <c r="F106" s="156"/>
      <c r="G106" s="156"/>
      <c r="H106" s="156"/>
      <c r="I106" s="156"/>
      <c r="J106" s="157">
        <f>J347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218</v>
      </c>
      <c r="E107" s="156"/>
      <c r="F107" s="156"/>
      <c r="G107" s="156"/>
      <c r="H107" s="156"/>
      <c r="I107" s="156"/>
      <c r="J107" s="157">
        <f>J360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219</v>
      </c>
      <c r="E108" s="156"/>
      <c r="F108" s="156"/>
      <c r="G108" s="156"/>
      <c r="H108" s="156"/>
      <c r="I108" s="156"/>
      <c r="J108" s="157">
        <f>J380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220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30" t="str">
        <f>E7</f>
        <v>Kanalizace Podlesí - II.Etapa</v>
      </c>
      <c r="F118" s="32"/>
      <c r="G118" s="32"/>
      <c r="H118" s="32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2"/>
      <c r="C119" s="32" t="s">
        <v>197</v>
      </c>
      <c r="L119" s="22"/>
    </row>
    <row r="120" s="1" customFormat="1" ht="16.5" customHeight="1">
      <c r="B120" s="22"/>
      <c r="E120" s="130" t="s">
        <v>198</v>
      </c>
      <c r="F120" s="1"/>
      <c r="G120" s="1"/>
      <c r="H120" s="1"/>
      <c r="L120" s="22"/>
    </row>
    <row r="121" s="1" customFormat="1" ht="12" customHeight="1">
      <c r="B121" s="22"/>
      <c r="C121" s="32" t="s">
        <v>199</v>
      </c>
      <c r="L121" s="22"/>
    </row>
    <row r="122" s="2" customFormat="1" ht="16.5" customHeight="1">
      <c r="A122" s="38"/>
      <c r="B122" s="39"/>
      <c r="C122" s="38"/>
      <c r="D122" s="38"/>
      <c r="E122" s="131" t="s">
        <v>200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201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38"/>
      <c r="D124" s="38"/>
      <c r="E124" s="67" t="str">
        <f>E13</f>
        <v>00001 - DSO 01.4.1a Kanalizační odbočení Stoky E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38"/>
      <c r="E126" s="38"/>
      <c r="F126" s="27" t="str">
        <f>F16</f>
        <v xml:space="preserve"> </v>
      </c>
      <c r="G126" s="38"/>
      <c r="H126" s="38"/>
      <c r="I126" s="32" t="s">
        <v>22</v>
      </c>
      <c r="J126" s="69" t="str">
        <f>IF(J16="","",J16)</f>
        <v>13. 1. 2022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5.65" customHeight="1">
      <c r="A128" s="38"/>
      <c r="B128" s="39"/>
      <c r="C128" s="32" t="s">
        <v>24</v>
      </c>
      <c r="D128" s="38"/>
      <c r="E128" s="38"/>
      <c r="F128" s="27" t="str">
        <f>E19</f>
        <v>Město Petřvald</v>
      </c>
      <c r="G128" s="38"/>
      <c r="H128" s="38"/>
      <c r="I128" s="32" t="s">
        <v>30</v>
      </c>
      <c r="J128" s="36" t="str">
        <f>E25</f>
        <v>Sweco Hydroprojekt a.s., divize Morava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28</v>
      </c>
      <c r="D129" s="38"/>
      <c r="E129" s="38"/>
      <c r="F129" s="27" t="str">
        <f>IF(E22="","",E22)</f>
        <v>Vyplň údaj</v>
      </c>
      <c r="G129" s="38"/>
      <c r="H129" s="38"/>
      <c r="I129" s="32" t="s">
        <v>33</v>
      </c>
      <c r="J129" s="36" t="str">
        <f>E28</f>
        <v xml:space="preserve"> 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58"/>
      <c r="B131" s="159"/>
      <c r="C131" s="160" t="s">
        <v>221</v>
      </c>
      <c r="D131" s="161" t="s">
        <v>60</v>
      </c>
      <c r="E131" s="161" t="s">
        <v>56</v>
      </c>
      <c r="F131" s="161" t="s">
        <v>57</v>
      </c>
      <c r="G131" s="161" t="s">
        <v>222</v>
      </c>
      <c r="H131" s="161" t="s">
        <v>223</v>
      </c>
      <c r="I131" s="161" t="s">
        <v>224</v>
      </c>
      <c r="J131" s="161" t="s">
        <v>208</v>
      </c>
      <c r="K131" s="162" t="s">
        <v>225</v>
      </c>
      <c r="L131" s="163"/>
      <c r="M131" s="86" t="s">
        <v>1</v>
      </c>
      <c r="N131" s="87" t="s">
        <v>39</v>
      </c>
      <c r="O131" s="87" t="s">
        <v>226</v>
      </c>
      <c r="P131" s="87" t="s">
        <v>227</v>
      </c>
      <c r="Q131" s="87" t="s">
        <v>228</v>
      </c>
      <c r="R131" s="87" t="s">
        <v>229</v>
      </c>
      <c r="S131" s="87" t="s">
        <v>230</v>
      </c>
      <c r="T131" s="88" t="s">
        <v>231</v>
      </c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</row>
    <row r="132" s="2" customFormat="1" ht="22.8" customHeight="1">
      <c r="A132" s="38"/>
      <c r="B132" s="39"/>
      <c r="C132" s="93" t="s">
        <v>232</v>
      </c>
      <c r="D132" s="38"/>
      <c r="E132" s="38"/>
      <c r="F132" s="38"/>
      <c r="G132" s="38"/>
      <c r="H132" s="38"/>
      <c r="I132" s="38"/>
      <c r="J132" s="164">
        <f>BK132</f>
        <v>0</v>
      </c>
      <c r="K132" s="38"/>
      <c r="L132" s="39"/>
      <c r="M132" s="89"/>
      <c r="N132" s="73"/>
      <c r="O132" s="90"/>
      <c r="P132" s="165">
        <f>P133</f>
        <v>0</v>
      </c>
      <c r="Q132" s="90"/>
      <c r="R132" s="165">
        <f>R133</f>
        <v>338.7976582</v>
      </c>
      <c r="S132" s="90"/>
      <c r="T132" s="166">
        <f>T133</f>
        <v>100.14309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74</v>
      </c>
      <c r="AU132" s="19" t="s">
        <v>210</v>
      </c>
      <c r="BK132" s="167">
        <f>BK133</f>
        <v>0</v>
      </c>
    </row>
    <row r="133" s="12" customFormat="1" ht="25.92" customHeight="1">
      <c r="A133" s="12"/>
      <c r="B133" s="168"/>
      <c r="C133" s="12"/>
      <c r="D133" s="169" t="s">
        <v>74</v>
      </c>
      <c r="E133" s="170" t="s">
        <v>233</v>
      </c>
      <c r="F133" s="170" t="s">
        <v>234</v>
      </c>
      <c r="G133" s="12"/>
      <c r="H133" s="12"/>
      <c r="I133" s="171"/>
      <c r="J133" s="172">
        <f>BK133</f>
        <v>0</v>
      </c>
      <c r="K133" s="12"/>
      <c r="L133" s="168"/>
      <c r="M133" s="173"/>
      <c r="N133" s="174"/>
      <c r="O133" s="174"/>
      <c r="P133" s="175">
        <f>P134+P257+P262+P283+P295+P347+P360+P380</f>
        <v>0</v>
      </c>
      <c r="Q133" s="174"/>
      <c r="R133" s="175">
        <f>R134+R257+R262+R283+R295+R347+R360+R380</f>
        <v>338.7976582</v>
      </c>
      <c r="S133" s="174"/>
      <c r="T133" s="176">
        <f>T134+T257+T262+T283+T295+T347+T360+T380</f>
        <v>100.14309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75</v>
      </c>
      <c r="AY133" s="169" t="s">
        <v>235</v>
      </c>
      <c r="BK133" s="178">
        <f>BK134+BK257+BK262+BK283+BK295+BK347+BK360+BK380</f>
        <v>0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82</v>
      </c>
      <c r="F134" s="179" t="s">
        <v>236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SUM(P135:P256)</f>
        <v>0</v>
      </c>
      <c r="Q134" s="174"/>
      <c r="R134" s="175">
        <f>SUM(R135:R256)</f>
        <v>314.93188120000002</v>
      </c>
      <c r="S134" s="174"/>
      <c r="T134" s="176">
        <f>SUM(T135:T256)</f>
        <v>100.14309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SUM(BK135:BK256)</f>
        <v>0</v>
      </c>
    </row>
    <row r="135" s="2" customFormat="1" ht="33" customHeight="1">
      <c r="A135" s="38"/>
      <c r="B135" s="181"/>
      <c r="C135" s="182" t="s">
        <v>82</v>
      </c>
      <c r="D135" s="182" t="s">
        <v>237</v>
      </c>
      <c r="E135" s="183" t="s">
        <v>238</v>
      </c>
      <c r="F135" s="184" t="s">
        <v>876</v>
      </c>
      <c r="G135" s="185" t="s">
        <v>240</v>
      </c>
      <c r="H135" s="186">
        <v>79.605000000000004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0.57999999999999996</v>
      </c>
      <c r="T135" s="192">
        <f>S135*H135</f>
        <v>46.170899999999996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241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243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 ht="24.15" customHeight="1">
      <c r="A137" s="38"/>
      <c r="B137" s="181"/>
      <c r="C137" s="182" t="s">
        <v>84</v>
      </c>
      <c r="D137" s="182" t="s">
        <v>237</v>
      </c>
      <c r="E137" s="183" t="s">
        <v>244</v>
      </c>
      <c r="F137" s="184" t="s">
        <v>245</v>
      </c>
      <c r="G137" s="185" t="s">
        <v>240</v>
      </c>
      <c r="H137" s="186">
        <v>79.605000000000004</v>
      </c>
      <c r="I137" s="187"/>
      <c r="J137" s="188">
        <f>ROUND(I137*H137,2)</f>
        <v>0</v>
      </c>
      <c r="K137" s="184" t="s">
        <v>246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0.57999999999999996</v>
      </c>
      <c r="T137" s="192">
        <f>S137*H137</f>
        <v>46.170899999999996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247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243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2" customFormat="1" ht="24.15" customHeight="1">
      <c r="A139" s="38"/>
      <c r="B139" s="181"/>
      <c r="C139" s="182" t="s">
        <v>91</v>
      </c>
      <c r="D139" s="182" t="s">
        <v>237</v>
      </c>
      <c r="E139" s="183" t="s">
        <v>258</v>
      </c>
      <c r="F139" s="184" t="s">
        <v>1036</v>
      </c>
      <c r="G139" s="185" t="s">
        <v>240</v>
      </c>
      <c r="H139" s="186">
        <v>79.605000000000004</v>
      </c>
      <c r="I139" s="187"/>
      <c r="J139" s="188">
        <f>ROUND(I139*H139,2)</f>
        <v>0</v>
      </c>
      <c r="K139" s="184" t="s">
        <v>246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0.098000000000000004</v>
      </c>
      <c r="T139" s="192">
        <f>S139*H139</f>
        <v>7.8012900000000007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260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261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>
      <c r="A141" s="38"/>
      <c r="B141" s="39"/>
      <c r="C141" s="38"/>
      <c r="D141" s="195" t="s">
        <v>262</v>
      </c>
      <c r="E141" s="38"/>
      <c r="F141" s="223" t="s">
        <v>1720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262</v>
      </c>
      <c r="AU141" s="19" t="s">
        <v>84</v>
      </c>
    </row>
    <row r="142" s="13" customFormat="1">
      <c r="A142" s="13"/>
      <c r="B142" s="200"/>
      <c r="C142" s="13"/>
      <c r="D142" s="195" t="s">
        <v>248</v>
      </c>
      <c r="E142" s="201" t="s">
        <v>1</v>
      </c>
      <c r="F142" s="202" t="s">
        <v>1188</v>
      </c>
      <c r="G142" s="13"/>
      <c r="H142" s="201" t="s">
        <v>1</v>
      </c>
      <c r="I142" s="203"/>
      <c r="J142" s="13"/>
      <c r="K142" s="13"/>
      <c r="L142" s="200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1" t="s">
        <v>248</v>
      </c>
      <c r="AU142" s="201" t="s">
        <v>84</v>
      </c>
      <c r="AV142" s="13" t="s">
        <v>82</v>
      </c>
      <c r="AW142" s="13" t="s">
        <v>32</v>
      </c>
      <c r="AX142" s="13" t="s">
        <v>75</v>
      </c>
      <c r="AY142" s="201" t="s">
        <v>235</v>
      </c>
    </row>
    <row r="143" s="13" customFormat="1">
      <c r="A143" s="13"/>
      <c r="B143" s="200"/>
      <c r="C143" s="13"/>
      <c r="D143" s="195" t="s">
        <v>248</v>
      </c>
      <c r="E143" s="201" t="s">
        <v>1</v>
      </c>
      <c r="F143" s="202" t="s">
        <v>264</v>
      </c>
      <c r="G143" s="13"/>
      <c r="H143" s="201" t="s">
        <v>1</v>
      </c>
      <c r="I143" s="203"/>
      <c r="J143" s="13"/>
      <c r="K143" s="13"/>
      <c r="L143" s="200"/>
      <c r="M143" s="204"/>
      <c r="N143" s="205"/>
      <c r="O143" s="205"/>
      <c r="P143" s="205"/>
      <c r="Q143" s="205"/>
      <c r="R143" s="205"/>
      <c r="S143" s="205"/>
      <c r="T143" s="206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1" t="s">
        <v>248</v>
      </c>
      <c r="AU143" s="201" t="s">
        <v>84</v>
      </c>
      <c r="AV143" s="13" t="s">
        <v>82</v>
      </c>
      <c r="AW143" s="13" t="s">
        <v>32</v>
      </c>
      <c r="AX143" s="13" t="s">
        <v>75</v>
      </c>
      <c r="AY143" s="201" t="s">
        <v>235</v>
      </c>
    </row>
    <row r="144" s="14" customFormat="1">
      <c r="A144" s="14"/>
      <c r="B144" s="207"/>
      <c r="C144" s="14"/>
      <c r="D144" s="195" t="s">
        <v>248</v>
      </c>
      <c r="E144" s="208" t="s">
        <v>1</v>
      </c>
      <c r="F144" s="209" t="s">
        <v>1721</v>
      </c>
      <c r="G144" s="14"/>
      <c r="H144" s="210">
        <v>84.700000000000003</v>
      </c>
      <c r="I144" s="211"/>
      <c r="J144" s="14"/>
      <c r="K144" s="14"/>
      <c r="L144" s="207"/>
      <c r="M144" s="212"/>
      <c r="N144" s="213"/>
      <c r="O144" s="213"/>
      <c r="P144" s="213"/>
      <c r="Q144" s="213"/>
      <c r="R144" s="213"/>
      <c r="S144" s="213"/>
      <c r="T144" s="2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08" t="s">
        <v>248</v>
      </c>
      <c r="AU144" s="208" t="s">
        <v>84</v>
      </c>
      <c r="AV144" s="14" t="s">
        <v>84</v>
      </c>
      <c r="AW144" s="14" t="s">
        <v>32</v>
      </c>
      <c r="AX144" s="14" t="s">
        <v>75</v>
      </c>
      <c r="AY144" s="208" t="s">
        <v>235</v>
      </c>
    </row>
    <row r="145" s="14" customFormat="1">
      <c r="A145" s="14"/>
      <c r="B145" s="207"/>
      <c r="C145" s="14"/>
      <c r="D145" s="195" t="s">
        <v>248</v>
      </c>
      <c r="E145" s="208" t="s">
        <v>1</v>
      </c>
      <c r="F145" s="209" t="s">
        <v>1722</v>
      </c>
      <c r="G145" s="14"/>
      <c r="H145" s="210">
        <v>3.75</v>
      </c>
      <c r="I145" s="211"/>
      <c r="J145" s="14"/>
      <c r="K145" s="14"/>
      <c r="L145" s="207"/>
      <c r="M145" s="212"/>
      <c r="N145" s="213"/>
      <c r="O145" s="213"/>
      <c r="P145" s="213"/>
      <c r="Q145" s="213"/>
      <c r="R145" s="213"/>
      <c r="S145" s="213"/>
      <c r="T145" s="2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08" t="s">
        <v>248</v>
      </c>
      <c r="AU145" s="208" t="s">
        <v>84</v>
      </c>
      <c r="AV145" s="14" t="s">
        <v>84</v>
      </c>
      <c r="AW145" s="14" t="s">
        <v>32</v>
      </c>
      <c r="AX145" s="14" t="s">
        <v>75</v>
      </c>
      <c r="AY145" s="208" t="s">
        <v>235</v>
      </c>
    </row>
    <row r="146" s="16" customFormat="1">
      <c r="A146" s="16"/>
      <c r="B146" s="224"/>
      <c r="C146" s="16"/>
      <c r="D146" s="195" t="s">
        <v>248</v>
      </c>
      <c r="E146" s="225" t="s">
        <v>1</v>
      </c>
      <c r="F146" s="226" t="s">
        <v>373</v>
      </c>
      <c r="G146" s="16"/>
      <c r="H146" s="227">
        <v>88.450000000000003</v>
      </c>
      <c r="I146" s="228"/>
      <c r="J146" s="16"/>
      <c r="K146" s="16"/>
      <c r="L146" s="224"/>
      <c r="M146" s="229"/>
      <c r="N146" s="230"/>
      <c r="O146" s="230"/>
      <c r="P146" s="230"/>
      <c r="Q146" s="230"/>
      <c r="R146" s="230"/>
      <c r="S146" s="230"/>
      <c r="T146" s="231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T146" s="225" t="s">
        <v>248</v>
      </c>
      <c r="AU146" s="225" t="s">
        <v>84</v>
      </c>
      <c r="AV146" s="16" t="s">
        <v>91</v>
      </c>
      <c r="AW146" s="16" t="s">
        <v>32</v>
      </c>
      <c r="AX146" s="16" t="s">
        <v>75</v>
      </c>
      <c r="AY146" s="225" t="s">
        <v>235</v>
      </c>
    </row>
    <row r="147" s="14" customFormat="1">
      <c r="A147" s="14"/>
      <c r="B147" s="207"/>
      <c r="C147" s="14"/>
      <c r="D147" s="195" t="s">
        <v>248</v>
      </c>
      <c r="E147" s="208" t="s">
        <v>1</v>
      </c>
      <c r="F147" s="209" t="s">
        <v>1723</v>
      </c>
      <c r="G147" s="14"/>
      <c r="H147" s="210">
        <v>79.605000000000004</v>
      </c>
      <c r="I147" s="211"/>
      <c r="J147" s="14"/>
      <c r="K147" s="14"/>
      <c r="L147" s="207"/>
      <c r="M147" s="212"/>
      <c r="N147" s="213"/>
      <c r="O147" s="213"/>
      <c r="P147" s="213"/>
      <c r="Q147" s="213"/>
      <c r="R147" s="213"/>
      <c r="S147" s="213"/>
      <c r="T147" s="2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08" t="s">
        <v>248</v>
      </c>
      <c r="AU147" s="208" t="s">
        <v>84</v>
      </c>
      <c r="AV147" s="14" t="s">
        <v>84</v>
      </c>
      <c r="AW147" s="14" t="s">
        <v>32</v>
      </c>
      <c r="AX147" s="14" t="s">
        <v>82</v>
      </c>
      <c r="AY147" s="208" t="s">
        <v>235</v>
      </c>
    </row>
    <row r="148" s="2" customFormat="1" ht="24.15" customHeight="1">
      <c r="A148" s="38"/>
      <c r="B148" s="181"/>
      <c r="C148" s="182" t="s">
        <v>96</v>
      </c>
      <c r="D148" s="182" t="s">
        <v>237</v>
      </c>
      <c r="E148" s="183" t="s">
        <v>349</v>
      </c>
      <c r="F148" s="184" t="s">
        <v>350</v>
      </c>
      <c r="G148" s="185" t="s">
        <v>240</v>
      </c>
      <c r="H148" s="186">
        <v>25.41</v>
      </c>
      <c r="I148" s="187"/>
      <c r="J148" s="188">
        <f>ROUND(I148*H148,2)</f>
        <v>0</v>
      </c>
      <c r="K148" s="184" t="s">
        <v>246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96</v>
      </c>
      <c r="AT148" s="193" t="s">
        <v>237</v>
      </c>
      <c r="AU148" s="193" t="s">
        <v>84</v>
      </c>
      <c r="AY148" s="19" t="s">
        <v>235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96</v>
      </c>
      <c r="BM148" s="193" t="s">
        <v>351</v>
      </c>
    </row>
    <row r="149" s="2" customFormat="1">
      <c r="A149" s="38"/>
      <c r="B149" s="39"/>
      <c r="C149" s="38"/>
      <c r="D149" s="195" t="s">
        <v>242</v>
      </c>
      <c r="E149" s="38"/>
      <c r="F149" s="196" t="s">
        <v>352</v>
      </c>
      <c r="G149" s="38"/>
      <c r="H149" s="38"/>
      <c r="I149" s="197"/>
      <c r="J149" s="38"/>
      <c r="K149" s="38"/>
      <c r="L149" s="39"/>
      <c r="M149" s="198"/>
      <c r="N149" s="199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242</v>
      </c>
      <c r="AU149" s="19" t="s">
        <v>84</v>
      </c>
    </row>
    <row r="150" s="2" customFormat="1">
      <c r="A150" s="38"/>
      <c r="B150" s="39"/>
      <c r="C150" s="38"/>
      <c r="D150" s="195" t="s">
        <v>262</v>
      </c>
      <c r="E150" s="38"/>
      <c r="F150" s="223" t="s">
        <v>1720</v>
      </c>
      <c r="G150" s="38"/>
      <c r="H150" s="38"/>
      <c r="I150" s="197"/>
      <c r="J150" s="38"/>
      <c r="K150" s="38"/>
      <c r="L150" s="39"/>
      <c r="M150" s="198"/>
      <c r="N150" s="199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262</v>
      </c>
      <c r="AU150" s="19" t="s">
        <v>84</v>
      </c>
    </row>
    <row r="151" s="13" customFormat="1">
      <c r="A151" s="13"/>
      <c r="B151" s="200"/>
      <c r="C151" s="13"/>
      <c r="D151" s="195" t="s">
        <v>248</v>
      </c>
      <c r="E151" s="201" t="s">
        <v>1</v>
      </c>
      <c r="F151" s="202" t="s">
        <v>1199</v>
      </c>
      <c r="G151" s="13"/>
      <c r="H151" s="201" t="s">
        <v>1</v>
      </c>
      <c r="I151" s="203"/>
      <c r="J151" s="13"/>
      <c r="K151" s="13"/>
      <c r="L151" s="200"/>
      <c r="M151" s="204"/>
      <c r="N151" s="205"/>
      <c r="O151" s="205"/>
      <c r="P151" s="205"/>
      <c r="Q151" s="205"/>
      <c r="R151" s="205"/>
      <c r="S151" s="205"/>
      <c r="T151" s="206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1" t="s">
        <v>248</v>
      </c>
      <c r="AU151" s="201" t="s">
        <v>84</v>
      </c>
      <c r="AV151" s="13" t="s">
        <v>82</v>
      </c>
      <c r="AW151" s="13" t="s">
        <v>32</v>
      </c>
      <c r="AX151" s="13" t="s">
        <v>75</v>
      </c>
      <c r="AY151" s="201" t="s">
        <v>235</v>
      </c>
    </row>
    <row r="152" s="14" customFormat="1">
      <c r="A152" s="14"/>
      <c r="B152" s="207"/>
      <c r="C152" s="14"/>
      <c r="D152" s="195" t="s">
        <v>248</v>
      </c>
      <c r="E152" s="208" t="s">
        <v>1</v>
      </c>
      <c r="F152" s="209" t="s">
        <v>1724</v>
      </c>
      <c r="G152" s="14"/>
      <c r="H152" s="210">
        <v>25.41</v>
      </c>
      <c r="I152" s="211"/>
      <c r="J152" s="14"/>
      <c r="K152" s="14"/>
      <c r="L152" s="207"/>
      <c r="M152" s="212"/>
      <c r="N152" s="213"/>
      <c r="O152" s="213"/>
      <c r="P152" s="213"/>
      <c r="Q152" s="213"/>
      <c r="R152" s="213"/>
      <c r="S152" s="213"/>
      <c r="T152" s="2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08" t="s">
        <v>248</v>
      </c>
      <c r="AU152" s="208" t="s">
        <v>84</v>
      </c>
      <c r="AV152" s="14" t="s">
        <v>84</v>
      </c>
      <c r="AW152" s="14" t="s">
        <v>32</v>
      </c>
      <c r="AX152" s="14" t="s">
        <v>82</v>
      </c>
      <c r="AY152" s="208" t="s">
        <v>235</v>
      </c>
    </row>
    <row r="153" s="2" customFormat="1" ht="33" customHeight="1">
      <c r="A153" s="38"/>
      <c r="B153" s="181"/>
      <c r="C153" s="182" t="s">
        <v>269</v>
      </c>
      <c r="D153" s="182" t="s">
        <v>237</v>
      </c>
      <c r="E153" s="183" t="s">
        <v>356</v>
      </c>
      <c r="F153" s="184" t="s">
        <v>357</v>
      </c>
      <c r="G153" s="185" t="s">
        <v>358</v>
      </c>
      <c r="H153" s="186">
        <v>80.001999999999995</v>
      </c>
      <c r="I153" s="187"/>
      <c r="J153" s="188">
        <f>ROUND(I153*H153,2)</f>
        <v>0</v>
      </c>
      <c r="K153" s="184" t="s">
        <v>246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96</v>
      </c>
      <c r="AT153" s="193" t="s">
        <v>237</v>
      </c>
      <c r="AU153" s="193" t="s">
        <v>84</v>
      </c>
      <c r="AY153" s="19" t="s">
        <v>235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96</v>
      </c>
      <c r="BM153" s="193" t="s">
        <v>359</v>
      </c>
    </row>
    <row r="154" s="2" customFormat="1">
      <c r="A154" s="38"/>
      <c r="B154" s="39"/>
      <c r="C154" s="38"/>
      <c r="D154" s="195" t="s">
        <v>242</v>
      </c>
      <c r="E154" s="38"/>
      <c r="F154" s="196" t="s">
        <v>360</v>
      </c>
      <c r="G154" s="38"/>
      <c r="H154" s="38"/>
      <c r="I154" s="197"/>
      <c r="J154" s="38"/>
      <c r="K154" s="38"/>
      <c r="L154" s="39"/>
      <c r="M154" s="198"/>
      <c r="N154" s="199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242</v>
      </c>
      <c r="AU154" s="19" t="s">
        <v>84</v>
      </c>
    </row>
    <row r="155" s="2" customFormat="1">
      <c r="A155" s="38"/>
      <c r="B155" s="39"/>
      <c r="C155" s="38"/>
      <c r="D155" s="195" t="s">
        <v>262</v>
      </c>
      <c r="E155" s="38"/>
      <c r="F155" s="223" t="s">
        <v>1725</v>
      </c>
      <c r="G155" s="38"/>
      <c r="H155" s="38"/>
      <c r="I155" s="197"/>
      <c r="J155" s="38"/>
      <c r="K155" s="38"/>
      <c r="L155" s="39"/>
      <c r="M155" s="198"/>
      <c r="N155" s="199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262</v>
      </c>
      <c r="AU155" s="19" t="s">
        <v>84</v>
      </c>
    </row>
    <row r="156" s="13" customFormat="1">
      <c r="A156" s="13"/>
      <c r="B156" s="200"/>
      <c r="C156" s="13"/>
      <c r="D156" s="195" t="s">
        <v>248</v>
      </c>
      <c r="E156" s="201" t="s">
        <v>1</v>
      </c>
      <c r="F156" s="202" t="s">
        <v>1208</v>
      </c>
      <c r="G156" s="13"/>
      <c r="H156" s="201" t="s">
        <v>1</v>
      </c>
      <c r="I156" s="203"/>
      <c r="J156" s="13"/>
      <c r="K156" s="13"/>
      <c r="L156" s="200"/>
      <c r="M156" s="204"/>
      <c r="N156" s="205"/>
      <c r="O156" s="205"/>
      <c r="P156" s="205"/>
      <c r="Q156" s="205"/>
      <c r="R156" s="205"/>
      <c r="S156" s="205"/>
      <c r="T156" s="206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01" t="s">
        <v>248</v>
      </c>
      <c r="AU156" s="201" t="s">
        <v>84</v>
      </c>
      <c r="AV156" s="13" t="s">
        <v>82</v>
      </c>
      <c r="AW156" s="13" t="s">
        <v>32</v>
      </c>
      <c r="AX156" s="13" t="s">
        <v>75</v>
      </c>
      <c r="AY156" s="201" t="s">
        <v>235</v>
      </c>
    </row>
    <row r="157" s="14" customFormat="1">
      <c r="A157" s="14"/>
      <c r="B157" s="207"/>
      <c r="C157" s="14"/>
      <c r="D157" s="195" t="s">
        <v>248</v>
      </c>
      <c r="E157" s="208" t="s">
        <v>1</v>
      </c>
      <c r="F157" s="209" t="s">
        <v>1726</v>
      </c>
      <c r="G157" s="14"/>
      <c r="H157" s="210">
        <v>133.40299999999999</v>
      </c>
      <c r="I157" s="211"/>
      <c r="J157" s="14"/>
      <c r="K157" s="14"/>
      <c r="L157" s="207"/>
      <c r="M157" s="212"/>
      <c r="N157" s="213"/>
      <c r="O157" s="213"/>
      <c r="P157" s="213"/>
      <c r="Q157" s="213"/>
      <c r="R157" s="213"/>
      <c r="S157" s="213"/>
      <c r="T157" s="2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08" t="s">
        <v>248</v>
      </c>
      <c r="AU157" s="208" t="s">
        <v>84</v>
      </c>
      <c r="AV157" s="14" t="s">
        <v>84</v>
      </c>
      <c r="AW157" s="14" t="s">
        <v>32</v>
      </c>
      <c r="AX157" s="14" t="s">
        <v>75</v>
      </c>
      <c r="AY157" s="208" t="s">
        <v>235</v>
      </c>
    </row>
    <row r="158" s="14" customFormat="1">
      <c r="A158" s="14"/>
      <c r="B158" s="207"/>
      <c r="C158" s="14"/>
      <c r="D158" s="195" t="s">
        <v>248</v>
      </c>
      <c r="E158" s="208" t="s">
        <v>1</v>
      </c>
      <c r="F158" s="209" t="s">
        <v>1727</v>
      </c>
      <c r="G158" s="14"/>
      <c r="H158" s="210">
        <v>8.8130000000000006</v>
      </c>
      <c r="I158" s="211"/>
      <c r="J158" s="14"/>
      <c r="K158" s="14"/>
      <c r="L158" s="207"/>
      <c r="M158" s="212"/>
      <c r="N158" s="213"/>
      <c r="O158" s="213"/>
      <c r="P158" s="213"/>
      <c r="Q158" s="213"/>
      <c r="R158" s="213"/>
      <c r="S158" s="213"/>
      <c r="T158" s="2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08" t="s">
        <v>248</v>
      </c>
      <c r="AU158" s="208" t="s">
        <v>84</v>
      </c>
      <c r="AV158" s="14" t="s">
        <v>84</v>
      </c>
      <c r="AW158" s="14" t="s">
        <v>32</v>
      </c>
      <c r="AX158" s="14" t="s">
        <v>75</v>
      </c>
      <c r="AY158" s="208" t="s">
        <v>235</v>
      </c>
    </row>
    <row r="159" s="13" customFormat="1">
      <c r="A159" s="13"/>
      <c r="B159" s="200"/>
      <c r="C159" s="13"/>
      <c r="D159" s="195" t="s">
        <v>248</v>
      </c>
      <c r="E159" s="201" t="s">
        <v>1</v>
      </c>
      <c r="F159" s="202" t="s">
        <v>370</v>
      </c>
      <c r="G159" s="13"/>
      <c r="H159" s="201" t="s">
        <v>1</v>
      </c>
      <c r="I159" s="203"/>
      <c r="J159" s="13"/>
      <c r="K159" s="13"/>
      <c r="L159" s="200"/>
      <c r="M159" s="204"/>
      <c r="N159" s="205"/>
      <c r="O159" s="205"/>
      <c r="P159" s="205"/>
      <c r="Q159" s="205"/>
      <c r="R159" s="205"/>
      <c r="S159" s="205"/>
      <c r="T159" s="206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1" t="s">
        <v>248</v>
      </c>
      <c r="AU159" s="201" t="s">
        <v>84</v>
      </c>
      <c r="AV159" s="13" t="s">
        <v>82</v>
      </c>
      <c r="AW159" s="13" t="s">
        <v>32</v>
      </c>
      <c r="AX159" s="13" t="s">
        <v>75</v>
      </c>
      <c r="AY159" s="201" t="s">
        <v>235</v>
      </c>
    </row>
    <row r="160" s="14" customFormat="1">
      <c r="A160" s="14"/>
      <c r="B160" s="207"/>
      <c r="C160" s="14"/>
      <c r="D160" s="195" t="s">
        <v>248</v>
      </c>
      <c r="E160" s="208" t="s">
        <v>1</v>
      </c>
      <c r="F160" s="209" t="s">
        <v>1728</v>
      </c>
      <c r="G160" s="14"/>
      <c r="H160" s="210">
        <v>17.786999999999999</v>
      </c>
      <c r="I160" s="211"/>
      <c r="J160" s="14"/>
      <c r="K160" s="14"/>
      <c r="L160" s="207"/>
      <c r="M160" s="212"/>
      <c r="N160" s="213"/>
      <c r="O160" s="213"/>
      <c r="P160" s="213"/>
      <c r="Q160" s="213"/>
      <c r="R160" s="213"/>
      <c r="S160" s="213"/>
      <c r="T160" s="2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08" t="s">
        <v>248</v>
      </c>
      <c r="AU160" s="208" t="s">
        <v>84</v>
      </c>
      <c r="AV160" s="14" t="s">
        <v>84</v>
      </c>
      <c r="AW160" s="14" t="s">
        <v>32</v>
      </c>
      <c r="AX160" s="14" t="s">
        <v>75</v>
      </c>
      <c r="AY160" s="208" t="s">
        <v>235</v>
      </c>
    </row>
    <row r="161" s="16" customFormat="1">
      <c r="A161" s="16"/>
      <c r="B161" s="224"/>
      <c r="C161" s="16"/>
      <c r="D161" s="195" t="s">
        <v>248</v>
      </c>
      <c r="E161" s="225" t="s">
        <v>1</v>
      </c>
      <c r="F161" s="226" t="s">
        <v>373</v>
      </c>
      <c r="G161" s="16"/>
      <c r="H161" s="227">
        <v>160.00299999999999</v>
      </c>
      <c r="I161" s="228"/>
      <c r="J161" s="16"/>
      <c r="K161" s="16"/>
      <c r="L161" s="224"/>
      <c r="M161" s="229"/>
      <c r="N161" s="230"/>
      <c r="O161" s="230"/>
      <c r="P161" s="230"/>
      <c r="Q161" s="230"/>
      <c r="R161" s="230"/>
      <c r="S161" s="230"/>
      <c r="T161" s="231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T161" s="225" t="s">
        <v>248</v>
      </c>
      <c r="AU161" s="225" t="s">
        <v>84</v>
      </c>
      <c r="AV161" s="16" t="s">
        <v>91</v>
      </c>
      <c r="AW161" s="16" t="s">
        <v>32</v>
      </c>
      <c r="AX161" s="16" t="s">
        <v>75</v>
      </c>
      <c r="AY161" s="225" t="s">
        <v>235</v>
      </c>
    </row>
    <row r="162" s="14" customFormat="1">
      <c r="A162" s="14"/>
      <c r="B162" s="207"/>
      <c r="C162" s="14"/>
      <c r="D162" s="195" t="s">
        <v>248</v>
      </c>
      <c r="E162" s="208" t="s">
        <v>1</v>
      </c>
      <c r="F162" s="209" t="s">
        <v>1729</v>
      </c>
      <c r="G162" s="14"/>
      <c r="H162" s="210">
        <v>80.001999999999995</v>
      </c>
      <c r="I162" s="211"/>
      <c r="J162" s="14"/>
      <c r="K162" s="14"/>
      <c r="L162" s="207"/>
      <c r="M162" s="212"/>
      <c r="N162" s="213"/>
      <c r="O162" s="213"/>
      <c r="P162" s="213"/>
      <c r="Q162" s="213"/>
      <c r="R162" s="213"/>
      <c r="S162" s="213"/>
      <c r="T162" s="2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08" t="s">
        <v>248</v>
      </c>
      <c r="AU162" s="208" t="s">
        <v>84</v>
      </c>
      <c r="AV162" s="14" t="s">
        <v>84</v>
      </c>
      <c r="AW162" s="14" t="s">
        <v>32</v>
      </c>
      <c r="AX162" s="14" t="s">
        <v>82</v>
      </c>
      <c r="AY162" s="208" t="s">
        <v>235</v>
      </c>
    </row>
    <row r="163" s="2" customFormat="1" ht="33" customHeight="1">
      <c r="A163" s="38"/>
      <c r="B163" s="181"/>
      <c r="C163" s="182" t="s">
        <v>276</v>
      </c>
      <c r="D163" s="182" t="s">
        <v>237</v>
      </c>
      <c r="E163" s="183" t="s">
        <v>375</v>
      </c>
      <c r="F163" s="184" t="s">
        <v>376</v>
      </c>
      <c r="G163" s="185" t="s">
        <v>358</v>
      </c>
      <c r="H163" s="186">
        <v>80.001999999999995</v>
      </c>
      <c r="I163" s="187"/>
      <c r="J163" s="188">
        <f>ROUND(I163*H163,2)</f>
        <v>0</v>
      </c>
      <c r="K163" s="184" t="s">
        <v>246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96</v>
      </c>
      <c r="AT163" s="193" t="s">
        <v>237</v>
      </c>
      <c r="AU163" s="193" t="s">
        <v>84</v>
      </c>
      <c r="AY163" s="19" t="s">
        <v>235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96</v>
      </c>
      <c r="BM163" s="193" t="s">
        <v>377</v>
      </c>
    </row>
    <row r="164" s="2" customFormat="1">
      <c r="A164" s="38"/>
      <c r="B164" s="39"/>
      <c r="C164" s="38"/>
      <c r="D164" s="195" t="s">
        <v>242</v>
      </c>
      <c r="E164" s="38"/>
      <c r="F164" s="196" t="s">
        <v>378</v>
      </c>
      <c r="G164" s="38"/>
      <c r="H164" s="38"/>
      <c r="I164" s="197"/>
      <c r="J164" s="38"/>
      <c r="K164" s="38"/>
      <c r="L164" s="39"/>
      <c r="M164" s="198"/>
      <c r="N164" s="199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242</v>
      </c>
      <c r="AU164" s="19" t="s">
        <v>84</v>
      </c>
    </row>
    <row r="165" s="2" customFormat="1">
      <c r="A165" s="38"/>
      <c r="B165" s="39"/>
      <c r="C165" s="38"/>
      <c r="D165" s="195" t="s">
        <v>262</v>
      </c>
      <c r="E165" s="38"/>
      <c r="F165" s="223" t="s">
        <v>1725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262</v>
      </c>
      <c r="AU165" s="19" t="s">
        <v>84</v>
      </c>
    </row>
    <row r="166" s="2" customFormat="1" ht="24.15" customHeight="1">
      <c r="A166" s="38"/>
      <c r="B166" s="181"/>
      <c r="C166" s="182" t="s">
        <v>284</v>
      </c>
      <c r="D166" s="182" t="s">
        <v>237</v>
      </c>
      <c r="E166" s="183" t="s">
        <v>379</v>
      </c>
      <c r="F166" s="184" t="s">
        <v>380</v>
      </c>
      <c r="G166" s="185" t="s">
        <v>358</v>
      </c>
      <c r="H166" s="186">
        <v>32.000999999999998</v>
      </c>
      <c r="I166" s="187"/>
      <c r="J166" s="188">
        <f>ROUND(I166*H166,2)</f>
        <v>0</v>
      </c>
      <c r="K166" s="184" t="s">
        <v>246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96</v>
      </c>
      <c r="AT166" s="193" t="s">
        <v>237</v>
      </c>
      <c r="AU166" s="193" t="s">
        <v>84</v>
      </c>
      <c r="AY166" s="19" t="s">
        <v>235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96</v>
      </c>
      <c r="BM166" s="193" t="s">
        <v>381</v>
      </c>
    </row>
    <row r="167" s="2" customFormat="1">
      <c r="A167" s="38"/>
      <c r="B167" s="39"/>
      <c r="C167" s="38"/>
      <c r="D167" s="195" t="s">
        <v>242</v>
      </c>
      <c r="E167" s="38"/>
      <c r="F167" s="196" t="s">
        <v>382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242</v>
      </c>
      <c r="AU167" s="19" t="s">
        <v>84</v>
      </c>
    </row>
    <row r="168" s="13" customFormat="1">
      <c r="A168" s="13"/>
      <c r="B168" s="200"/>
      <c r="C168" s="13"/>
      <c r="D168" s="195" t="s">
        <v>248</v>
      </c>
      <c r="E168" s="201" t="s">
        <v>1</v>
      </c>
      <c r="F168" s="202" t="s">
        <v>906</v>
      </c>
      <c r="G168" s="13"/>
      <c r="H168" s="201" t="s">
        <v>1</v>
      </c>
      <c r="I168" s="203"/>
      <c r="J168" s="13"/>
      <c r="K168" s="13"/>
      <c r="L168" s="200"/>
      <c r="M168" s="204"/>
      <c r="N168" s="205"/>
      <c r="O168" s="205"/>
      <c r="P168" s="205"/>
      <c r="Q168" s="205"/>
      <c r="R168" s="205"/>
      <c r="S168" s="205"/>
      <c r="T168" s="206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1" t="s">
        <v>248</v>
      </c>
      <c r="AU168" s="201" t="s">
        <v>84</v>
      </c>
      <c r="AV168" s="13" t="s">
        <v>82</v>
      </c>
      <c r="AW168" s="13" t="s">
        <v>32</v>
      </c>
      <c r="AX168" s="13" t="s">
        <v>75</v>
      </c>
      <c r="AY168" s="201" t="s">
        <v>235</v>
      </c>
    </row>
    <row r="169" s="14" customFormat="1">
      <c r="A169" s="14"/>
      <c r="B169" s="207"/>
      <c r="C169" s="14"/>
      <c r="D169" s="195" t="s">
        <v>248</v>
      </c>
      <c r="E169" s="208" t="s">
        <v>1</v>
      </c>
      <c r="F169" s="209" t="s">
        <v>1730</v>
      </c>
      <c r="G169" s="14"/>
      <c r="H169" s="210">
        <v>32.000999999999998</v>
      </c>
      <c r="I169" s="211"/>
      <c r="J169" s="14"/>
      <c r="K169" s="14"/>
      <c r="L169" s="207"/>
      <c r="M169" s="212"/>
      <c r="N169" s="213"/>
      <c r="O169" s="213"/>
      <c r="P169" s="213"/>
      <c r="Q169" s="213"/>
      <c r="R169" s="213"/>
      <c r="S169" s="213"/>
      <c r="T169" s="2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08" t="s">
        <v>248</v>
      </c>
      <c r="AU169" s="208" t="s">
        <v>84</v>
      </c>
      <c r="AV169" s="14" t="s">
        <v>84</v>
      </c>
      <c r="AW169" s="14" t="s">
        <v>32</v>
      </c>
      <c r="AX169" s="14" t="s">
        <v>82</v>
      </c>
      <c r="AY169" s="208" t="s">
        <v>235</v>
      </c>
    </row>
    <row r="170" s="2" customFormat="1" ht="21.75" customHeight="1">
      <c r="A170" s="38"/>
      <c r="B170" s="181"/>
      <c r="C170" s="182" t="s">
        <v>291</v>
      </c>
      <c r="D170" s="182" t="s">
        <v>237</v>
      </c>
      <c r="E170" s="183" t="s">
        <v>386</v>
      </c>
      <c r="F170" s="184" t="s">
        <v>387</v>
      </c>
      <c r="G170" s="185" t="s">
        <v>240</v>
      </c>
      <c r="H170" s="186">
        <v>372.68000000000001</v>
      </c>
      <c r="I170" s="187"/>
      <c r="J170" s="188">
        <f>ROUND(I170*H170,2)</f>
        <v>0</v>
      </c>
      <c r="K170" s="184" t="s">
        <v>246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0.00059000000000000003</v>
      </c>
      <c r="R170" s="191">
        <f>Q170*H170</f>
        <v>0.21988120000000003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96</v>
      </c>
      <c r="AT170" s="193" t="s">
        <v>237</v>
      </c>
      <c r="AU170" s="193" t="s">
        <v>84</v>
      </c>
      <c r="AY170" s="19" t="s">
        <v>235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96</v>
      </c>
      <c r="BM170" s="193" t="s">
        <v>388</v>
      </c>
    </row>
    <row r="171" s="2" customFormat="1">
      <c r="A171" s="38"/>
      <c r="B171" s="39"/>
      <c r="C171" s="38"/>
      <c r="D171" s="195" t="s">
        <v>242</v>
      </c>
      <c r="E171" s="38"/>
      <c r="F171" s="196" t="s">
        <v>389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242</v>
      </c>
      <c r="AU171" s="19" t="s">
        <v>84</v>
      </c>
    </row>
    <row r="172" s="2" customFormat="1">
      <c r="A172" s="38"/>
      <c r="B172" s="39"/>
      <c r="C172" s="38"/>
      <c r="D172" s="195" t="s">
        <v>262</v>
      </c>
      <c r="E172" s="38"/>
      <c r="F172" s="223" t="s">
        <v>1720</v>
      </c>
      <c r="G172" s="38"/>
      <c r="H172" s="38"/>
      <c r="I172" s="197"/>
      <c r="J172" s="38"/>
      <c r="K172" s="38"/>
      <c r="L172" s="39"/>
      <c r="M172" s="198"/>
      <c r="N172" s="199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262</v>
      </c>
      <c r="AU172" s="19" t="s">
        <v>84</v>
      </c>
    </row>
    <row r="173" s="14" customFormat="1">
      <c r="A173" s="14"/>
      <c r="B173" s="207"/>
      <c r="C173" s="14"/>
      <c r="D173" s="195" t="s">
        <v>248</v>
      </c>
      <c r="E173" s="208" t="s">
        <v>1</v>
      </c>
      <c r="F173" s="209" t="s">
        <v>1731</v>
      </c>
      <c r="G173" s="14"/>
      <c r="H173" s="210">
        <v>372.68000000000001</v>
      </c>
      <c r="I173" s="211"/>
      <c r="J173" s="14"/>
      <c r="K173" s="14"/>
      <c r="L173" s="207"/>
      <c r="M173" s="212"/>
      <c r="N173" s="213"/>
      <c r="O173" s="213"/>
      <c r="P173" s="213"/>
      <c r="Q173" s="213"/>
      <c r="R173" s="213"/>
      <c r="S173" s="213"/>
      <c r="T173" s="2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08" t="s">
        <v>248</v>
      </c>
      <c r="AU173" s="208" t="s">
        <v>84</v>
      </c>
      <c r="AV173" s="14" t="s">
        <v>84</v>
      </c>
      <c r="AW173" s="14" t="s">
        <v>32</v>
      </c>
      <c r="AX173" s="14" t="s">
        <v>82</v>
      </c>
      <c r="AY173" s="208" t="s">
        <v>235</v>
      </c>
    </row>
    <row r="174" s="2" customFormat="1" ht="21.75" customHeight="1">
      <c r="A174" s="38"/>
      <c r="B174" s="181"/>
      <c r="C174" s="182" t="s">
        <v>297</v>
      </c>
      <c r="D174" s="182" t="s">
        <v>237</v>
      </c>
      <c r="E174" s="183" t="s">
        <v>392</v>
      </c>
      <c r="F174" s="184" t="s">
        <v>393</v>
      </c>
      <c r="G174" s="185" t="s">
        <v>240</v>
      </c>
      <c r="H174" s="186">
        <v>372.68000000000001</v>
      </c>
      <c r="I174" s="187"/>
      <c r="J174" s="188">
        <f>ROUND(I174*H174,2)</f>
        <v>0</v>
      </c>
      <c r="K174" s="184" t="s">
        <v>246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96</v>
      </c>
      <c r="AT174" s="193" t="s">
        <v>237</v>
      </c>
      <c r="AU174" s="193" t="s">
        <v>84</v>
      </c>
      <c r="AY174" s="19" t="s">
        <v>235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96</v>
      </c>
      <c r="BM174" s="193" t="s">
        <v>394</v>
      </c>
    </row>
    <row r="175" s="2" customFormat="1">
      <c r="A175" s="38"/>
      <c r="B175" s="39"/>
      <c r="C175" s="38"/>
      <c r="D175" s="195" t="s">
        <v>242</v>
      </c>
      <c r="E175" s="38"/>
      <c r="F175" s="196" t="s">
        <v>395</v>
      </c>
      <c r="G175" s="38"/>
      <c r="H175" s="38"/>
      <c r="I175" s="197"/>
      <c r="J175" s="38"/>
      <c r="K175" s="38"/>
      <c r="L175" s="39"/>
      <c r="M175" s="198"/>
      <c r="N175" s="199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242</v>
      </c>
      <c r="AU175" s="19" t="s">
        <v>84</v>
      </c>
    </row>
    <row r="176" s="2" customFormat="1" ht="44.25" customHeight="1">
      <c r="A176" s="38"/>
      <c r="B176" s="181"/>
      <c r="C176" s="182" t="s">
        <v>302</v>
      </c>
      <c r="D176" s="182" t="s">
        <v>237</v>
      </c>
      <c r="E176" s="183" t="s">
        <v>397</v>
      </c>
      <c r="F176" s="184" t="s">
        <v>398</v>
      </c>
      <c r="G176" s="185" t="s">
        <v>358</v>
      </c>
      <c r="H176" s="186">
        <v>162.54499999999999</v>
      </c>
      <c r="I176" s="187"/>
      <c r="J176" s="188">
        <f>ROUND(I176*H176,2)</f>
        <v>0</v>
      </c>
      <c r="K176" s="184" t="s">
        <v>246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96</v>
      </c>
      <c r="AT176" s="193" t="s">
        <v>237</v>
      </c>
      <c r="AU176" s="193" t="s">
        <v>84</v>
      </c>
      <c r="AY176" s="19" t="s">
        <v>235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96</v>
      </c>
      <c r="BM176" s="193" t="s">
        <v>399</v>
      </c>
    </row>
    <row r="177" s="2" customFormat="1">
      <c r="A177" s="38"/>
      <c r="B177" s="39"/>
      <c r="C177" s="38"/>
      <c r="D177" s="195" t="s">
        <v>242</v>
      </c>
      <c r="E177" s="38"/>
      <c r="F177" s="196" t="s">
        <v>400</v>
      </c>
      <c r="G177" s="38"/>
      <c r="H177" s="38"/>
      <c r="I177" s="197"/>
      <c r="J177" s="38"/>
      <c r="K177" s="38"/>
      <c r="L177" s="39"/>
      <c r="M177" s="198"/>
      <c r="N177" s="199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242</v>
      </c>
      <c r="AU177" s="19" t="s">
        <v>84</v>
      </c>
    </row>
    <row r="178" s="13" customFormat="1">
      <c r="A178" s="13"/>
      <c r="B178" s="200"/>
      <c r="C178" s="13"/>
      <c r="D178" s="195" t="s">
        <v>248</v>
      </c>
      <c r="E178" s="201" t="s">
        <v>1</v>
      </c>
      <c r="F178" s="202" t="s">
        <v>401</v>
      </c>
      <c r="G178" s="13"/>
      <c r="H178" s="201" t="s">
        <v>1</v>
      </c>
      <c r="I178" s="203"/>
      <c r="J178" s="13"/>
      <c r="K178" s="13"/>
      <c r="L178" s="200"/>
      <c r="M178" s="204"/>
      <c r="N178" s="205"/>
      <c r="O178" s="205"/>
      <c r="P178" s="205"/>
      <c r="Q178" s="205"/>
      <c r="R178" s="205"/>
      <c r="S178" s="205"/>
      <c r="T178" s="206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1" t="s">
        <v>248</v>
      </c>
      <c r="AU178" s="201" t="s">
        <v>84</v>
      </c>
      <c r="AV178" s="13" t="s">
        <v>82</v>
      </c>
      <c r="AW178" s="13" t="s">
        <v>32</v>
      </c>
      <c r="AX178" s="13" t="s">
        <v>75</v>
      </c>
      <c r="AY178" s="201" t="s">
        <v>235</v>
      </c>
    </row>
    <row r="179" s="14" customFormat="1">
      <c r="A179" s="14"/>
      <c r="B179" s="207"/>
      <c r="C179" s="14"/>
      <c r="D179" s="195" t="s">
        <v>248</v>
      </c>
      <c r="E179" s="208" t="s">
        <v>1</v>
      </c>
      <c r="F179" s="209" t="s">
        <v>1732</v>
      </c>
      <c r="G179" s="14"/>
      <c r="H179" s="210">
        <v>160.00399999999999</v>
      </c>
      <c r="I179" s="211"/>
      <c r="J179" s="14"/>
      <c r="K179" s="14"/>
      <c r="L179" s="207"/>
      <c r="M179" s="212"/>
      <c r="N179" s="213"/>
      <c r="O179" s="213"/>
      <c r="P179" s="213"/>
      <c r="Q179" s="213"/>
      <c r="R179" s="213"/>
      <c r="S179" s="213"/>
      <c r="T179" s="2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8" t="s">
        <v>248</v>
      </c>
      <c r="AU179" s="208" t="s">
        <v>84</v>
      </c>
      <c r="AV179" s="14" t="s">
        <v>84</v>
      </c>
      <c r="AW179" s="14" t="s">
        <v>32</v>
      </c>
      <c r="AX179" s="14" t="s">
        <v>75</v>
      </c>
      <c r="AY179" s="208" t="s">
        <v>235</v>
      </c>
    </row>
    <row r="180" s="13" customFormat="1">
      <c r="A180" s="13"/>
      <c r="B180" s="200"/>
      <c r="C180" s="13"/>
      <c r="D180" s="195" t="s">
        <v>248</v>
      </c>
      <c r="E180" s="201" t="s">
        <v>1</v>
      </c>
      <c r="F180" s="202" t="s">
        <v>403</v>
      </c>
      <c r="G180" s="13"/>
      <c r="H180" s="201" t="s">
        <v>1</v>
      </c>
      <c r="I180" s="203"/>
      <c r="J180" s="13"/>
      <c r="K180" s="13"/>
      <c r="L180" s="200"/>
      <c r="M180" s="204"/>
      <c r="N180" s="205"/>
      <c r="O180" s="205"/>
      <c r="P180" s="205"/>
      <c r="Q180" s="205"/>
      <c r="R180" s="205"/>
      <c r="S180" s="205"/>
      <c r="T180" s="206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1" t="s">
        <v>248</v>
      </c>
      <c r="AU180" s="201" t="s">
        <v>84</v>
      </c>
      <c r="AV180" s="13" t="s">
        <v>82</v>
      </c>
      <c r="AW180" s="13" t="s">
        <v>32</v>
      </c>
      <c r="AX180" s="13" t="s">
        <v>75</v>
      </c>
      <c r="AY180" s="201" t="s">
        <v>235</v>
      </c>
    </row>
    <row r="181" s="14" customFormat="1">
      <c r="A181" s="14"/>
      <c r="B181" s="207"/>
      <c r="C181" s="14"/>
      <c r="D181" s="195" t="s">
        <v>248</v>
      </c>
      <c r="E181" s="208" t="s">
        <v>1</v>
      </c>
      <c r="F181" s="209" t="s">
        <v>1733</v>
      </c>
      <c r="G181" s="14"/>
      <c r="H181" s="210">
        <v>2.5409999999999999</v>
      </c>
      <c r="I181" s="211"/>
      <c r="J181" s="14"/>
      <c r="K181" s="14"/>
      <c r="L181" s="207"/>
      <c r="M181" s="212"/>
      <c r="N181" s="213"/>
      <c r="O181" s="213"/>
      <c r="P181" s="213"/>
      <c r="Q181" s="213"/>
      <c r="R181" s="213"/>
      <c r="S181" s="213"/>
      <c r="T181" s="2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08" t="s">
        <v>248</v>
      </c>
      <c r="AU181" s="208" t="s">
        <v>84</v>
      </c>
      <c r="AV181" s="14" t="s">
        <v>84</v>
      </c>
      <c r="AW181" s="14" t="s">
        <v>32</v>
      </c>
      <c r="AX181" s="14" t="s">
        <v>75</v>
      </c>
      <c r="AY181" s="208" t="s">
        <v>235</v>
      </c>
    </row>
    <row r="182" s="15" customFormat="1">
      <c r="A182" s="15"/>
      <c r="B182" s="215"/>
      <c r="C182" s="15"/>
      <c r="D182" s="195" t="s">
        <v>248</v>
      </c>
      <c r="E182" s="216" t="s">
        <v>1</v>
      </c>
      <c r="F182" s="217" t="s">
        <v>253</v>
      </c>
      <c r="G182" s="15"/>
      <c r="H182" s="218">
        <v>162.54499999999999</v>
      </c>
      <c r="I182" s="219"/>
      <c r="J182" s="15"/>
      <c r="K182" s="15"/>
      <c r="L182" s="215"/>
      <c r="M182" s="220"/>
      <c r="N182" s="221"/>
      <c r="O182" s="221"/>
      <c r="P182" s="221"/>
      <c r="Q182" s="221"/>
      <c r="R182" s="221"/>
      <c r="S182" s="221"/>
      <c r="T182" s="222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16" t="s">
        <v>248</v>
      </c>
      <c r="AU182" s="216" t="s">
        <v>84</v>
      </c>
      <c r="AV182" s="15" t="s">
        <v>96</v>
      </c>
      <c r="AW182" s="15" t="s">
        <v>32</v>
      </c>
      <c r="AX182" s="15" t="s">
        <v>82</v>
      </c>
      <c r="AY182" s="216" t="s">
        <v>235</v>
      </c>
    </row>
    <row r="183" s="2" customFormat="1" ht="37.8" customHeight="1">
      <c r="A183" s="38"/>
      <c r="B183" s="181"/>
      <c r="C183" s="182" t="s">
        <v>307</v>
      </c>
      <c r="D183" s="182" t="s">
        <v>237</v>
      </c>
      <c r="E183" s="183" t="s">
        <v>406</v>
      </c>
      <c r="F183" s="184" t="s">
        <v>407</v>
      </c>
      <c r="G183" s="185" t="s">
        <v>358</v>
      </c>
      <c r="H183" s="186">
        <v>15.67</v>
      </c>
      <c r="I183" s="187"/>
      <c r="J183" s="188">
        <f>ROUND(I183*H183,2)</f>
        <v>0</v>
      </c>
      <c r="K183" s="184" t="s">
        <v>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96</v>
      </c>
      <c r="AT183" s="193" t="s">
        <v>237</v>
      </c>
      <c r="AU183" s="193" t="s">
        <v>84</v>
      </c>
      <c r="AY183" s="19" t="s">
        <v>235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96</v>
      </c>
      <c r="BM183" s="193" t="s">
        <v>408</v>
      </c>
    </row>
    <row r="184" s="2" customFormat="1">
      <c r="A184" s="38"/>
      <c r="B184" s="39"/>
      <c r="C184" s="38"/>
      <c r="D184" s="195" t="s">
        <v>242</v>
      </c>
      <c r="E184" s="38"/>
      <c r="F184" s="196" t="s">
        <v>400</v>
      </c>
      <c r="G184" s="38"/>
      <c r="H184" s="38"/>
      <c r="I184" s="197"/>
      <c r="J184" s="38"/>
      <c r="K184" s="38"/>
      <c r="L184" s="39"/>
      <c r="M184" s="198"/>
      <c r="N184" s="199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242</v>
      </c>
      <c r="AU184" s="19" t="s">
        <v>84</v>
      </c>
    </row>
    <row r="185" s="2" customFormat="1" ht="44.25" customHeight="1">
      <c r="A185" s="38"/>
      <c r="B185" s="181"/>
      <c r="C185" s="182" t="s">
        <v>314</v>
      </c>
      <c r="D185" s="182" t="s">
        <v>237</v>
      </c>
      <c r="E185" s="183" t="s">
        <v>410</v>
      </c>
      <c r="F185" s="184" t="s">
        <v>411</v>
      </c>
      <c r="G185" s="185" t="s">
        <v>358</v>
      </c>
      <c r="H185" s="186">
        <v>812.72500000000002</v>
      </c>
      <c r="I185" s="187"/>
      <c r="J185" s="188">
        <f>ROUND(I185*H185,2)</f>
        <v>0</v>
      </c>
      <c r="K185" s="184" t="s">
        <v>246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96</v>
      </c>
      <c r="AT185" s="193" t="s">
        <v>237</v>
      </c>
      <c r="AU185" s="193" t="s">
        <v>84</v>
      </c>
      <c r="AY185" s="19" t="s">
        <v>235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96</v>
      </c>
      <c r="BM185" s="193" t="s">
        <v>412</v>
      </c>
    </row>
    <row r="186" s="2" customFormat="1">
      <c r="A186" s="38"/>
      <c r="B186" s="39"/>
      <c r="C186" s="38"/>
      <c r="D186" s="195" t="s">
        <v>242</v>
      </c>
      <c r="E186" s="38"/>
      <c r="F186" s="196" t="s">
        <v>413</v>
      </c>
      <c r="G186" s="38"/>
      <c r="H186" s="38"/>
      <c r="I186" s="197"/>
      <c r="J186" s="38"/>
      <c r="K186" s="38"/>
      <c r="L186" s="39"/>
      <c r="M186" s="198"/>
      <c r="N186" s="199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242</v>
      </c>
      <c r="AU186" s="19" t="s">
        <v>84</v>
      </c>
    </row>
    <row r="187" s="14" customFormat="1">
      <c r="A187" s="14"/>
      <c r="B187" s="207"/>
      <c r="C187" s="14"/>
      <c r="D187" s="195" t="s">
        <v>248</v>
      </c>
      <c r="E187" s="14"/>
      <c r="F187" s="209" t="s">
        <v>1734</v>
      </c>
      <c r="G187" s="14"/>
      <c r="H187" s="210">
        <v>812.72500000000002</v>
      </c>
      <c r="I187" s="211"/>
      <c r="J187" s="14"/>
      <c r="K187" s="14"/>
      <c r="L187" s="207"/>
      <c r="M187" s="212"/>
      <c r="N187" s="213"/>
      <c r="O187" s="213"/>
      <c r="P187" s="213"/>
      <c r="Q187" s="213"/>
      <c r="R187" s="213"/>
      <c r="S187" s="213"/>
      <c r="T187" s="2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08" t="s">
        <v>248</v>
      </c>
      <c r="AU187" s="208" t="s">
        <v>84</v>
      </c>
      <c r="AV187" s="14" t="s">
        <v>84</v>
      </c>
      <c r="AW187" s="14" t="s">
        <v>3</v>
      </c>
      <c r="AX187" s="14" t="s">
        <v>82</v>
      </c>
      <c r="AY187" s="208" t="s">
        <v>235</v>
      </c>
    </row>
    <row r="188" s="2" customFormat="1" ht="44.25" customHeight="1">
      <c r="A188" s="38"/>
      <c r="B188" s="181"/>
      <c r="C188" s="182" t="s">
        <v>320</v>
      </c>
      <c r="D188" s="182" t="s">
        <v>237</v>
      </c>
      <c r="E188" s="183" t="s">
        <v>416</v>
      </c>
      <c r="F188" s="184" t="s">
        <v>417</v>
      </c>
      <c r="G188" s="185" t="s">
        <v>358</v>
      </c>
      <c r="H188" s="186">
        <v>78.349999999999994</v>
      </c>
      <c r="I188" s="187"/>
      <c r="J188" s="188">
        <f>ROUND(I188*H188,2)</f>
        <v>0</v>
      </c>
      <c r="K188" s="184" t="s">
        <v>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96</v>
      </c>
      <c r="AT188" s="193" t="s">
        <v>237</v>
      </c>
      <c r="AU188" s="193" t="s">
        <v>84</v>
      </c>
      <c r="AY188" s="19" t="s">
        <v>235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96</v>
      </c>
      <c r="BM188" s="193" t="s">
        <v>418</v>
      </c>
    </row>
    <row r="189" s="2" customFormat="1">
      <c r="A189" s="38"/>
      <c r="B189" s="39"/>
      <c r="C189" s="38"/>
      <c r="D189" s="195" t="s">
        <v>242</v>
      </c>
      <c r="E189" s="38"/>
      <c r="F189" s="196" t="s">
        <v>413</v>
      </c>
      <c r="G189" s="38"/>
      <c r="H189" s="38"/>
      <c r="I189" s="197"/>
      <c r="J189" s="38"/>
      <c r="K189" s="38"/>
      <c r="L189" s="39"/>
      <c r="M189" s="198"/>
      <c r="N189" s="199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242</v>
      </c>
      <c r="AU189" s="19" t="s">
        <v>84</v>
      </c>
    </row>
    <row r="190" s="14" customFormat="1">
      <c r="A190" s="14"/>
      <c r="B190" s="207"/>
      <c r="C190" s="14"/>
      <c r="D190" s="195" t="s">
        <v>248</v>
      </c>
      <c r="E190" s="14"/>
      <c r="F190" s="209" t="s">
        <v>1735</v>
      </c>
      <c r="G190" s="14"/>
      <c r="H190" s="210">
        <v>78.349999999999994</v>
      </c>
      <c r="I190" s="211"/>
      <c r="J190" s="14"/>
      <c r="K190" s="14"/>
      <c r="L190" s="207"/>
      <c r="M190" s="212"/>
      <c r="N190" s="213"/>
      <c r="O190" s="213"/>
      <c r="P190" s="213"/>
      <c r="Q190" s="213"/>
      <c r="R190" s="213"/>
      <c r="S190" s="213"/>
      <c r="T190" s="2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8" t="s">
        <v>248</v>
      </c>
      <c r="AU190" s="208" t="s">
        <v>84</v>
      </c>
      <c r="AV190" s="14" t="s">
        <v>84</v>
      </c>
      <c r="AW190" s="14" t="s">
        <v>3</v>
      </c>
      <c r="AX190" s="14" t="s">
        <v>82</v>
      </c>
      <c r="AY190" s="208" t="s">
        <v>235</v>
      </c>
    </row>
    <row r="191" s="2" customFormat="1" ht="24.15" customHeight="1">
      <c r="A191" s="38"/>
      <c r="B191" s="181"/>
      <c r="C191" s="182" t="s">
        <v>327</v>
      </c>
      <c r="D191" s="182" t="s">
        <v>237</v>
      </c>
      <c r="E191" s="183" t="s">
        <v>421</v>
      </c>
      <c r="F191" s="184" t="s">
        <v>422</v>
      </c>
      <c r="G191" s="185" t="s">
        <v>358</v>
      </c>
      <c r="H191" s="186">
        <v>15.67</v>
      </c>
      <c r="I191" s="187"/>
      <c r="J191" s="188">
        <f>ROUND(I191*H191,2)</f>
        <v>0</v>
      </c>
      <c r="K191" s="184" t="s">
        <v>246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96</v>
      </c>
      <c r="AT191" s="193" t="s">
        <v>237</v>
      </c>
      <c r="AU191" s="193" t="s">
        <v>84</v>
      </c>
      <c r="AY191" s="19" t="s">
        <v>235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96</v>
      </c>
      <c r="BM191" s="193" t="s">
        <v>423</v>
      </c>
    </row>
    <row r="192" s="2" customFormat="1">
      <c r="A192" s="38"/>
      <c r="B192" s="39"/>
      <c r="C192" s="38"/>
      <c r="D192" s="195" t="s">
        <v>242</v>
      </c>
      <c r="E192" s="38"/>
      <c r="F192" s="196" t="s">
        <v>424</v>
      </c>
      <c r="G192" s="38"/>
      <c r="H192" s="38"/>
      <c r="I192" s="197"/>
      <c r="J192" s="38"/>
      <c r="K192" s="38"/>
      <c r="L192" s="39"/>
      <c r="M192" s="198"/>
      <c r="N192" s="199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242</v>
      </c>
      <c r="AU192" s="19" t="s">
        <v>84</v>
      </c>
    </row>
    <row r="193" s="13" customFormat="1">
      <c r="A193" s="13"/>
      <c r="B193" s="200"/>
      <c r="C193" s="13"/>
      <c r="D193" s="195" t="s">
        <v>248</v>
      </c>
      <c r="E193" s="201" t="s">
        <v>1</v>
      </c>
      <c r="F193" s="202" t="s">
        <v>403</v>
      </c>
      <c r="G193" s="13"/>
      <c r="H193" s="201" t="s">
        <v>1</v>
      </c>
      <c r="I193" s="203"/>
      <c r="J193" s="13"/>
      <c r="K193" s="13"/>
      <c r="L193" s="200"/>
      <c r="M193" s="204"/>
      <c r="N193" s="205"/>
      <c r="O193" s="205"/>
      <c r="P193" s="205"/>
      <c r="Q193" s="205"/>
      <c r="R193" s="205"/>
      <c r="S193" s="205"/>
      <c r="T193" s="206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1" t="s">
        <v>248</v>
      </c>
      <c r="AU193" s="201" t="s">
        <v>84</v>
      </c>
      <c r="AV193" s="13" t="s">
        <v>82</v>
      </c>
      <c r="AW193" s="13" t="s">
        <v>32</v>
      </c>
      <c r="AX193" s="13" t="s">
        <v>75</v>
      </c>
      <c r="AY193" s="201" t="s">
        <v>235</v>
      </c>
    </row>
    <row r="194" s="14" customFormat="1">
      <c r="A194" s="14"/>
      <c r="B194" s="207"/>
      <c r="C194" s="14"/>
      <c r="D194" s="195" t="s">
        <v>248</v>
      </c>
      <c r="E194" s="208" t="s">
        <v>1</v>
      </c>
      <c r="F194" s="209" t="s">
        <v>1733</v>
      </c>
      <c r="G194" s="14"/>
      <c r="H194" s="210">
        <v>2.5409999999999999</v>
      </c>
      <c r="I194" s="211"/>
      <c r="J194" s="14"/>
      <c r="K194" s="14"/>
      <c r="L194" s="207"/>
      <c r="M194" s="212"/>
      <c r="N194" s="213"/>
      <c r="O194" s="213"/>
      <c r="P194" s="213"/>
      <c r="Q194" s="213"/>
      <c r="R194" s="213"/>
      <c r="S194" s="213"/>
      <c r="T194" s="2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8" t="s">
        <v>248</v>
      </c>
      <c r="AU194" s="208" t="s">
        <v>84</v>
      </c>
      <c r="AV194" s="14" t="s">
        <v>84</v>
      </c>
      <c r="AW194" s="14" t="s">
        <v>32</v>
      </c>
      <c r="AX194" s="14" t="s">
        <v>75</v>
      </c>
      <c r="AY194" s="208" t="s">
        <v>235</v>
      </c>
    </row>
    <row r="195" s="16" customFormat="1">
      <c r="A195" s="16"/>
      <c r="B195" s="224"/>
      <c r="C195" s="16"/>
      <c r="D195" s="195" t="s">
        <v>248</v>
      </c>
      <c r="E195" s="225" t="s">
        <v>1</v>
      </c>
      <c r="F195" s="226" t="s">
        <v>373</v>
      </c>
      <c r="G195" s="16"/>
      <c r="H195" s="227">
        <v>2.5409999999999999</v>
      </c>
      <c r="I195" s="228"/>
      <c r="J195" s="16"/>
      <c r="K195" s="16"/>
      <c r="L195" s="224"/>
      <c r="M195" s="229"/>
      <c r="N195" s="230"/>
      <c r="O195" s="230"/>
      <c r="P195" s="230"/>
      <c r="Q195" s="230"/>
      <c r="R195" s="230"/>
      <c r="S195" s="230"/>
      <c r="T195" s="231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T195" s="225" t="s">
        <v>248</v>
      </c>
      <c r="AU195" s="225" t="s">
        <v>84</v>
      </c>
      <c r="AV195" s="16" t="s">
        <v>91</v>
      </c>
      <c r="AW195" s="16" t="s">
        <v>32</v>
      </c>
      <c r="AX195" s="16" t="s">
        <v>75</v>
      </c>
      <c r="AY195" s="225" t="s">
        <v>235</v>
      </c>
    </row>
    <row r="196" s="13" customFormat="1">
      <c r="A196" s="13"/>
      <c r="B196" s="200"/>
      <c r="C196" s="13"/>
      <c r="D196" s="195" t="s">
        <v>248</v>
      </c>
      <c r="E196" s="201" t="s">
        <v>1</v>
      </c>
      <c r="F196" s="202" t="s">
        <v>425</v>
      </c>
      <c r="G196" s="13"/>
      <c r="H196" s="201" t="s">
        <v>1</v>
      </c>
      <c r="I196" s="203"/>
      <c r="J196" s="13"/>
      <c r="K196" s="13"/>
      <c r="L196" s="200"/>
      <c r="M196" s="204"/>
      <c r="N196" s="205"/>
      <c r="O196" s="205"/>
      <c r="P196" s="205"/>
      <c r="Q196" s="205"/>
      <c r="R196" s="205"/>
      <c r="S196" s="205"/>
      <c r="T196" s="206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1" t="s">
        <v>248</v>
      </c>
      <c r="AU196" s="201" t="s">
        <v>84</v>
      </c>
      <c r="AV196" s="13" t="s">
        <v>82</v>
      </c>
      <c r="AW196" s="13" t="s">
        <v>32</v>
      </c>
      <c r="AX196" s="13" t="s">
        <v>75</v>
      </c>
      <c r="AY196" s="201" t="s">
        <v>235</v>
      </c>
    </row>
    <row r="197" s="14" customFormat="1">
      <c r="A197" s="14"/>
      <c r="B197" s="207"/>
      <c r="C197" s="14"/>
      <c r="D197" s="195" t="s">
        <v>248</v>
      </c>
      <c r="E197" s="208" t="s">
        <v>1</v>
      </c>
      <c r="F197" s="209" t="s">
        <v>1736</v>
      </c>
      <c r="G197" s="14"/>
      <c r="H197" s="210">
        <v>13.129</v>
      </c>
      <c r="I197" s="211"/>
      <c r="J197" s="14"/>
      <c r="K197" s="14"/>
      <c r="L197" s="207"/>
      <c r="M197" s="212"/>
      <c r="N197" s="213"/>
      <c r="O197" s="213"/>
      <c r="P197" s="213"/>
      <c r="Q197" s="213"/>
      <c r="R197" s="213"/>
      <c r="S197" s="213"/>
      <c r="T197" s="2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8" t="s">
        <v>248</v>
      </c>
      <c r="AU197" s="208" t="s">
        <v>84</v>
      </c>
      <c r="AV197" s="14" t="s">
        <v>84</v>
      </c>
      <c r="AW197" s="14" t="s">
        <v>32</v>
      </c>
      <c r="AX197" s="14" t="s">
        <v>75</v>
      </c>
      <c r="AY197" s="208" t="s">
        <v>235</v>
      </c>
    </row>
    <row r="198" s="16" customFormat="1">
      <c r="A198" s="16"/>
      <c r="B198" s="224"/>
      <c r="C198" s="16"/>
      <c r="D198" s="195" t="s">
        <v>248</v>
      </c>
      <c r="E198" s="225" t="s">
        <v>1</v>
      </c>
      <c r="F198" s="226" t="s">
        <v>373</v>
      </c>
      <c r="G198" s="16"/>
      <c r="H198" s="227">
        <v>13.129</v>
      </c>
      <c r="I198" s="228"/>
      <c r="J198" s="16"/>
      <c r="K198" s="16"/>
      <c r="L198" s="224"/>
      <c r="M198" s="229"/>
      <c r="N198" s="230"/>
      <c r="O198" s="230"/>
      <c r="P198" s="230"/>
      <c r="Q198" s="230"/>
      <c r="R198" s="230"/>
      <c r="S198" s="230"/>
      <c r="T198" s="231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25" t="s">
        <v>248</v>
      </c>
      <c r="AU198" s="225" t="s">
        <v>84</v>
      </c>
      <c r="AV198" s="16" t="s">
        <v>91</v>
      </c>
      <c r="AW198" s="16" t="s">
        <v>32</v>
      </c>
      <c r="AX198" s="16" t="s">
        <v>75</v>
      </c>
      <c r="AY198" s="225" t="s">
        <v>235</v>
      </c>
    </row>
    <row r="199" s="15" customFormat="1">
      <c r="A199" s="15"/>
      <c r="B199" s="215"/>
      <c r="C199" s="15"/>
      <c r="D199" s="195" t="s">
        <v>248</v>
      </c>
      <c r="E199" s="216" t="s">
        <v>1</v>
      </c>
      <c r="F199" s="217" t="s">
        <v>253</v>
      </c>
      <c r="G199" s="15"/>
      <c r="H199" s="218">
        <v>15.67</v>
      </c>
      <c r="I199" s="219"/>
      <c r="J199" s="15"/>
      <c r="K199" s="15"/>
      <c r="L199" s="215"/>
      <c r="M199" s="220"/>
      <c r="N199" s="221"/>
      <c r="O199" s="221"/>
      <c r="P199" s="221"/>
      <c r="Q199" s="221"/>
      <c r="R199" s="221"/>
      <c r="S199" s="221"/>
      <c r="T199" s="222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16" t="s">
        <v>248</v>
      </c>
      <c r="AU199" s="216" t="s">
        <v>84</v>
      </c>
      <c r="AV199" s="15" t="s">
        <v>96</v>
      </c>
      <c r="AW199" s="15" t="s">
        <v>32</v>
      </c>
      <c r="AX199" s="15" t="s">
        <v>82</v>
      </c>
      <c r="AY199" s="216" t="s">
        <v>235</v>
      </c>
    </row>
    <row r="200" s="2" customFormat="1" ht="24.15" customHeight="1">
      <c r="A200" s="38"/>
      <c r="B200" s="181"/>
      <c r="C200" s="182" t="s">
        <v>8</v>
      </c>
      <c r="D200" s="182" t="s">
        <v>237</v>
      </c>
      <c r="E200" s="183" t="s">
        <v>429</v>
      </c>
      <c r="F200" s="184" t="s">
        <v>430</v>
      </c>
      <c r="G200" s="185" t="s">
        <v>240</v>
      </c>
      <c r="H200" s="186">
        <v>88.450000000000003</v>
      </c>
      <c r="I200" s="187"/>
      <c r="J200" s="188">
        <f>ROUND(I200*H200,2)</f>
        <v>0</v>
      </c>
      <c r="K200" s="184" t="s">
        <v>246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96</v>
      </c>
      <c r="AT200" s="193" t="s">
        <v>237</v>
      </c>
      <c r="AU200" s="193" t="s">
        <v>84</v>
      </c>
      <c r="AY200" s="19" t="s">
        <v>235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96</v>
      </c>
      <c r="BM200" s="193" t="s">
        <v>431</v>
      </c>
    </row>
    <row r="201" s="2" customFormat="1">
      <c r="A201" s="38"/>
      <c r="B201" s="39"/>
      <c r="C201" s="38"/>
      <c r="D201" s="195" t="s">
        <v>242</v>
      </c>
      <c r="E201" s="38"/>
      <c r="F201" s="196" t="s">
        <v>432</v>
      </c>
      <c r="G201" s="38"/>
      <c r="H201" s="38"/>
      <c r="I201" s="197"/>
      <c r="J201" s="38"/>
      <c r="K201" s="38"/>
      <c r="L201" s="39"/>
      <c r="M201" s="198"/>
      <c r="N201" s="199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242</v>
      </c>
      <c r="AU201" s="19" t="s">
        <v>84</v>
      </c>
    </row>
    <row r="202" s="2" customFormat="1">
      <c r="A202" s="38"/>
      <c r="B202" s="39"/>
      <c r="C202" s="38"/>
      <c r="D202" s="195" t="s">
        <v>262</v>
      </c>
      <c r="E202" s="38"/>
      <c r="F202" s="223" t="s">
        <v>296</v>
      </c>
      <c r="G202" s="38"/>
      <c r="H202" s="38"/>
      <c r="I202" s="197"/>
      <c r="J202" s="38"/>
      <c r="K202" s="38"/>
      <c r="L202" s="39"/>
      <c r="M202" s="198"/>
      <c r="N202" s="199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262</v>
      </c>
      <c r="AU202" s="19" t="s">
        <v>84</v>
      </c>
    </row>
    <row r="203" s="14" customFormat="1">
      <c r="A203" s="14"/>
      <c r="B203" s="207"/>
      <c r="C203" s="14"/>
      <c r="D203" s="195" t="s">
        <v>248</v>
      </c>
      <c r="E203" s="208" t="s">
        <v>1</v>
      </c>
      <c r="F203" s="209" t="s">
        <v>1737</v>
      </c>
      <c r="G203" s="14"/>
      <c r="H203" s="210">
        <v>84.700000000000003</v>
      </c>
      <c r="I203" s="211"/>
      <c r="J203" s="14"/>
      <c r="K203" s="14"/>
      <c r="L203" s="207"/>
      <c r="M203" s="212"/>
      <c r="N203" s="213"/>
      <c r="O203" s="213"/>
      <c r="P203" s="213"/>
      <c r="Q203" s="213"/>
      <c r="R203" s="213"/>
      <c r="S203" s="213"/>
      <c r="T203" s="2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8" t="s">
        <v>248</v>
      </c>
      <c r="AU203" s="208" t="s">
        <v>84</v>
      </c>
      <c r="AV203" s="14" t="s">
        <v>84</v>
      </c>
      <c r="AW203" s="14" t="s">
        <v>32</v>
      </c>
      <c r="AX203" s="14" t="s">
        <v>75</v>
      </c>
      <c r="AY203" s="208" t="s">
        <v>235</v>
      </c>
    </row>
    <row r="204" s="14" customFormat="1">
      <c r="A204" s="14"/>
      <c r="B204" s="207"/>
      <c r="C204" s="14"/>
      <c r="D204" s="195" t="s">
        <v>248</v>
      </c>
      <c r="E204" s="208" t="s">
        <v>1</v>
      </c>
      <c r="F204" s="209" t="s">
        <v>1722</v>
      </c>
      <c r="G204" s="14"/>
      <c r="H204" s="210">
        <v>3.75</v>
      </c>
      <c r="I204" s="211"/>
      <c r="J204" s="14"/>
      <c r="K204" s="14"/>
      <c r="L204" s="207"/>
      <c r="M204" s="212"/>
      <c r="N204" s="213"/>
      <c r="O204" s="213"/>
      <c r="P204" s="213"/>
      <c r="Q204" s="213"/>
      <c r="R204" s="213"/>
      <c r="S204" s="213"/>
      <c r="T204" s="2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8" t="s">
        <v>248</v>
      </c>
      <c r="AU204" s="208" t="s">
        <v>84</v>
      </c>
      <c r="AV204" s="14" t="s">
        <v>84</v>
      </c>
      <c r="AW204" s="14" t="s">
        <v>32</v>
      </c>
      <c r="AX204" s="14" t="s">
        <v>75</v>
      </c>
      <c r="AY204" s="208" t="s">
        <v>235</v>
      </c>
    </row>
    <row r="205" s="15" customFormat="1">
      <c r="A205" s="15"/>
      <c r="B205" s="215"/>
      <c r="C205" s="15"/>
      <c r="D205" s="195" t="s">
        <v>248</v>
      </c>
      <c r="E205" s="216" t="s">
        <v>1</v>
      </c>
      <c r="F205" s="217" t="s">
        <v>253</v>
      </c>
      <c r="G205" s="15"/>
      <c r="H205" s="218">
        <v>88.450000000000003</v>
      </c>
      <c r="I205" s="219"/>
      <c r="J205" s="15"/>
      <c r="K205" s="15"/>
      <c r="L205" s="215"/>
      <c r="M205" s="220"/>
      <c r="N205" s="221"/>
      <c r="O205" s="221"/>
      <c r="P205" s="221"/>
      <c r="Q205" s="221"/>
      <c r="R205" s="221"/>
      <c r="S205" s="221"/>
      <c r="T205" s="222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16" t="s">
        <v>248</v>
      </c>
      <c r="AU205" s="216" t="s">
        <v>84</v>
      </c>
      <c r="AV205" s="15" t="s">
        <v>96</v>
      </c>
      <c r="AW205" s="15" t="s">
        <v>32</v>
      </c>
      <c r="AX205" s="15" t="s">
        <v>82</v>
      </c>
      <c r="AY205" s="216" t="s">
        <v>235</v>
      </c>
    </row>
    <row r="206" s="2" customFormat="1" ht="33" customHeight="1">
      <c r="A206" s="38"/>
      <c r="B206" s="181"/>
      <c r="C206" s="182" t="s">
        <v>338</v>
      </c>
      <c r="D206" s="182" t="s">
        <v>237</v>
      </c>
      <c r="E206" s="183" t="s">
        <v>436</v>
      </c>
      <c r="F206" s="184" t="s">
        <v>437</v>
      </c>
      <c r="G206" s="185" t="s">
        <v>438</v>
      </c>
      <c r="H206" s="186">
        <v>264.375</v>
      </c>
      <c r="I206" s="187"/>
      <c r="J206" s="188">
        <f>ROUND(I206*H206,2)</f>
        <v>0</v>
      </c>
      <c r="K206" s="184" t="s">
        <v>246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96</v>
      </c>
      <c r="AT206" s="193" t="s">
        <v>237</v>
      </c>
      <c r="AU206" s="193" t="s">
        <v>84</v>
      </c>
      <c r="AY206" s="19" t="s">
        <v>235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96</v>
      </c>
      <c r="BM206" s="193" t="s">
        <v>439</v>
      </c>
    </row>
    <row r="207" s="2" customFormat="1">
      <c r="A207" s="38"/>
      <c r="B207" s="39"/>
      <c r="C207" s="38"/>
      <c r="D207" s="195" t="s">
        <v>242</v>
      </c>
      <c r="E207" s="38"/>
      <c r="F207" s="196" t="s">
        <v>440</v>
      </c>
      <c r="G207" s="38"/>
      <c r="H207" s="38"/>
      <c r="I207" s="197"/>
      <c r="J207" s="38"/>
      <c r="K207" s="38"/>
      <c r="L207" s="39"/>
      <c r="M207" s="198"/>
      <c r="N207" s="199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242</v>
      </c>
      <c r="AU207" s="19" t="s">
        <v>84</v>
      </c>
    </row>
    <row r="208" s="13" customFormat="1">
      <c r="A208" s="13"/>
      <c r="B208" s="200"/>
      <c r="C208" s="13"/>
      <c r="D208" s="195" t="s">
        <v>248</v>
      </c>
      <c r="E208" s="201" t="s">
        <v>1</v>
      </c>
      <c r="F208" s="202" t="s">
        <v>441</v>
      </c>
      <c r="G208" s="13"/>
      <c r="H208" s="201" t="s">
        <v>1</v>
      </c>
      <c r="I208" s="203"/>
      <c r="J208" s="13"/>
      <c r="K208" s="13"/>
      <c r="L208" s="200"/>
      <c r="M208" s="204"/>
      <c r="N208" s="205"/>
      <c r="O208" s="205"/>
      <c r="P208" s="205"/>
      <c r="Q208" s="205"/>
      <c r="R208" s="205"/>
      <c r="S208" s="205"/>
      <c r="T208" s="206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1" t="s">
        <v>248</v>
      </c>
      <c r="AU208" s="201" t="s">
        <v>84</v>
      </c>
      <c r="AV208" s="13" t="s">
        <v>82</v>
      </c>
      <c r="AW208" s="13" t="s">
        <v>32</v>
      </c>
      <c r="AX208" s="13" t="s">
        <v>75</v>
      </c>
      <c r="AY208" s="201" t="s">
        <v>235</v>
      </c>
    </row>
    <row r="209" s="14" customFormat="1">
      <c r="A209" s="14"/>
      <c r="B209" s="207"/>
      <c r="C209" s="14"/>
      <c r="D209" s="195" t="s">
        <v>248</v>
      </c>
      <c r="E209" s="208" t="s">
        <v>1</v>
      </c>
      <c r="F209" s="209" t="s">
        <v>1738</v>
      </c>
      <c r="G209" s="14"/>
      <c r="H209" s="210">
        <v>162.54499999999999</v>
      </c>
      <c r="I209" s="211"/>
      <c r="J209" s="14"/>
      <c r="K209" s="14"/>
      <c r="L209" s="207"/>
      <c r="M209" s="212"/>
      <c r="N209" s="213"/>
      <c r="O209" s="213"/>
      <c r="P209" s="213"/>
      <c r="Q209" s="213"/>
      <c r="R209" s="213"/>
      <c r="S209" s="213"/>
      <c r="T209" s="2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08" t="s">
        <v>248</v>
      </c>
      <c r="AU209" s="208" t="s">
        <v>84</v>
      </c>
      <c r="AV209" s="14" t="s">
        <v>84</v>
      </c>
      <c r="AW209" s="14" t="s">
        <v>32</v>
      </c>
      <c r="AX209" s="14" t="s">
        <v>75</v>
      </c>
      <c r="AY209" s="208" t="s">
        <v>235</v>
      </c>
    </row>
    <row r="210" s="13" customFormat="1">
      <c r="A210" s="13"/>
      <c r="B210" s="200"/>
      <c r="C210" s="13"/>
      <c r="D210" s="195" t="s">
        <v>248</v>
      </c>
      <c r="E210" s="201" t="s">
        <v>1</v>
      </c>
      <c r="F210" s="202" t="s">
        <v>443</v>
      </c>
      <c r="G210" s="13"/>
      <c r="H210" s="201" t="s">
        <v>1</v>
      </c>
      <c r="I210" s="203"/>
      <c r="J210" s="13"/>
      <c r="K210" s="13"/>
      <c r="L210" s="200"/>
      <c r="M210" s="204"/>
      <c r="N210" s="205"/>
      <c r="O210" s="205"/>
      <c r="P210" s="205"/>
      <c r="Q210" s="205"/>
      <c r="R210" s="205"/>
      <c r="S210" s="205"/>
      <c r="T210" s="206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1" t="s">
        <v>248</v>
      </c>
      <c r="AU210" s="201" t="s">
        <v>84</v>
      </c>
      <c r="AV210" s="13" t="s">
        <v>82</v>
      </c>
      <c r="AW210" s="13" t="s">
        <v>32</v>
      </c>
      <c r="AX210" s="13" t="s">
        <v>75</v>
      </c>
      <c r="AY210" s="201" t="s">
        <v>235</v>
      </c>
    </row>
    <row r="211" s="14" customFormat="1">
      <c r="A211" s="14"/>
      <c r="B211" s="207"/>
      <c r="C211" s="14"/>
      <c r="D211" s="195" t="s">
        <v>248</v>
      </c>
      <c r="E211" s="208" t="s">
        <v>1</v>
      </c>
      <c r="F211" s="209" t="s">
        <v>1739</v>
      </c>
      <c r="G211" s="14"/>
      <c r="H211" s="210">
        <v>-15.67</v>
      </c>
      <c r="I211" s="211"/>
      <c r="J211" s="14"/>
      <c r="K211" s="14"/>
      <c r="L211" s="207"/>
      <c r="M211" s="212"/>
      <c r="N211" s="213"/>
      <c r="O211" s="213"/>
      <c r="P211" s="213"/>
      <c r="Q211" s="213"/>
      <c r="R211" s="213"/>
      <c r="S211" s="213"/>
      <c r="T211" s="2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8" t="s">
        <v>248</v>
      </c>
      <c r="AU211" s="208" t="s">
        <v>84</v>
      </c>
      <c r="AV211" s="14" t="s">
        <v>84</v>
      </c>
      <c r="AW211" s="14" t="s">
        <v>32</v>
      </c>
      <c r="AX211" s="14" t="s">
        <v>75</v>
      </c>
      <c r="AY211" s="208" t="s">
        <v>235</v>
      </c>
    </row>
    <row r="212" s="15" customFormat="1">
      <c r="A212" s="15"/>
      <c r="B212" s="215"/>
      <c r="C212" s="15"/>
      <c r="D212" s="195" t="s">
        <v>248</v>
      </c>
      <c r="E212" s="216" t="s">
        <v>1</v>
      </c>
      <c r="F212" s="217" t="s">
        <v>253</v>
      </c>
      <c r="G212" s="15"/>
      <c r="H212" s="218">
        <v>146.875</v>
      </c>
      <c r="I212" s="219"/>
      <c r="J212" s="15"/>
      <c r="K212" s="15"/>
      <c r="L212" s="215"/>
      <c r="M212" s="220"/>
      <c r="N212" s="221"/>
      <c r="O212" s="221"/>
      <c r="P212" s="221"/>
      <c r="Q212" s="221"/>
      <c r="R212" s="221"/>
      <c r="S212" s="221"/>
      <c r="T212" s="222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16" t="s">
        <v>248</v>
      </c>
      <c r="AU212" s="216" t="s">
        <v>84</v>
      </c>
      <c r="AV212" s="15" t="s">
        <v>96</v>
      </c>
      <c r="AW212" s="15" t="s">
        <v>32</v>
      </c>
      <c r="AX212" s="15" t="s">
        <v>82</v>
      </c>
      <c r="AY212" s="216" t="s">
        <v>235</v>
      </c>
    </row>
    <row r="213" s="14" customFormat="1">
      <c r="A213" s="14"/>
      <c r="B213" s="207"/>
      <c r="C213" s="14"/>
      <c r="D213" s="195" t="s">
        <v>248</v>
      </c>
      <c r="E213" s="14"/>
      <c r="F213" s="209" t="s">
        <v>1740</v>
      </c>
      <c r="G213" s="14"/>
      <c r="H213" s="210">
        <v>264.375</v>
      </c>
      <c r="I213" s="211"/>
      <c r="J213" s="14"/>
      <c r="K213" s="14"/>
      <c r="L213" s="207"/>
      <c r="M213" s="212"/>
      <c r="N213" s="213"/>
      <c r="O213" s="213"/>
      <c r="P213" s="213"/>
      <c r="Q213" s="213"/>
      <c r="R213" s="213"/>
      <c r="S213" s="213"/>
      <c r="T213" s="2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08" t="s">
        <v>248</v>
      </c>
      <c r="AU213" s="208" t="s">
        <v>84</v>
      </c>
      <c r="AV213" s="14" t="s">
        <v>84</v>
      </c>
      <c r="AW213" s="14" t="s">
        <v>3</v>
      </c>
      <c r="AX213" s="14" t="s">
        <v>82</v>
      </c>
      <c r="AY213" s="208" t="s">
        <v>235</v>
      </c>
    </row>
    <row r="214" s="2" customFormat="1" ht="24.15" customHeight="1">
      <c r="A214" s="38"/>
      <c r="B214" s="181"/>
      <c r="C214" s="182" t="s">
        <v>344</v>
      </c>
      <c r="D214" s="182" t="s">
        <v>237</v>
      </c>
      <c r="E214" s="183" t="s">
        <v>447</v>
      </c>
      <c r="F214" s="184" t="s">
        <v>448</v>
      </c>
      <c r="G214" s="185" t="s">
        <v>358</v>
      </c>
      <c r="H214" s="186">
        <v>132.37000000000001</v>
      </c>
      <c r="I214" s="187"/>
      <c r="J214" s="188">
        <f>ROUND(I214*H214,2)</f>
        <v>0</v>
      </c>
      <c r="K214" s="184" t="s">
        <v>246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96</v>
      </c>
      <c r="AT214" s="193" t="s">
        <v>237</v>
      </c>
      <c r="AU214" s="193" t="s">
        <v>84</v>
      </c>
      <c r="AY214" s="19" t="s">
        <v>235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96</v>
      </c>
      <c r="BM214" s="193" t="s">
        <v>449</v>
      </c>
    </row>
    <row r="215" s="2" customFormat="1">
      <c r="A215" s="38"/>
      <c r="B215" s="39"/>
      <c r="C215" s="38"/>
      <c r="D215" s="195" t="s">
        <v>242</v>
      </c>
      <c r="E215" s="38"/>
      <c r="F215" s="196" t="s">
        <v>450</v>
      </c>
      <c r="G215" s="38"/>
      <c r="H215" s="38"/>
      <c r="I215" s="197"/>
      <c r="J215" s="38"/>
      <c r="K215" s="38"/>
      <c r="L215" s="39"/>
      <c r="M215" s="198"/>
      <c r="N215" s="199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242</v>
      </c>
      <c r="AU215" s="19" t="s">
        <v>84</v>
      </c>
    </row>
    <row r="216" s="13" customFormat="1">
      <c r="A216" s="13"/>
      <c r="B216" s="200"/>
      <c r="C216" s="13"/>
      <c r="D216" s="195" t="s">
        <v>248</v>
      </c>
      <c r="E216" s="201" t="s">
        <v>1</v>
      </c>
      <c r="F216" s="202" t="s">
        <v>451</v>
      </c>
      <c r="G216" s="13"/>
      <c r="H216" s="201" t="s">
        <v>1</v>
      </c>
      <c r="I216" s="203"/>
      <c r="J216" s="13"/>
      <c r="K216" s="13"/>
      <c r="L216" s="200"/>
      <c r="M216" s="204"/>
      <c r="N216" s="205"/>
      <c r="O216" s="205"/>
      <c r="P216" s="205"/>
      <c r="Q216" s="205"/>
      <c r="R216" s="205"/>
      <c r="S216" s="205"/>
      <c r="T216" s="206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1" t="s">
        <v>248</v>
      </c>
      <c r="AU216" s="201" t="s">
        <v>84</v>
      </c>
      <c r="AV216" s="13" t="s">
        <v>82</v>
      </c>
      <c r="AW216" s="13" t="s">
        <v>32</v>
      </c>
      <c r="AX216" s="13" t="s">
        <v>75</v>
      </c>
      <c r="AY216" s="201" t="s">
        <v>235</v>
      </c>
    </row>
    <row r="217" s="14" customFormat="1">
      <c r="A217" s="14"/>
      <c r="B217" s="207"/>
      <c r="C217" s="14"/>
      <c r="D217" s="195" t="s">
        <v>248</v>
      </c>
      <c r="E217" s="208" t="s">
        <v>1</v>
      </c>
      <c r="F217" s="209" t="s">
        <v>1732</v>
      </c>
      <c r="G217" s="14"/>
      <c r="H217" s="210">
        <v>160.00399999999999</v>
      </c>
      <c r="I217" s="211"/>
      <c r="J217" s="14"/>
      <c r="K217" s="14"/>
      <c r="L217" s="207"/>
      <c r="M217" s="212"/>
      <c r="N217" s="213"/>
      <c r="O217" s="213"/>
      <c r="P217" s="213"/>
      <c r="Q217" s="213"/>
      <c r="R217" s="213"/>
      <c r="S217" s="213"/>
      <c r="T217" s="2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8" t="s">
        <v>248</v>
      </c>
      <c r="AU217" s="208" t="s">
        <v>84</v>
      </c>
      <c r="AV217" s="14" t="s">
        <v>84</v>
      </c>
      <c r="AW217" s="14" t="s">
        <v>32</v>
      </c>
      <c r="AX217" s="14" t="s">
        <v>75</v>
      </c>
      <c r="AY217" s="208" t="s">
        <v>235</v>
      </c>
    </row>
    <row r="218" s="13" customFormat="1">
      <c r="A218" s="13"/>
      <c r="B218" s="200"/>
      <c r="C218" s="13"/>
      <c r="D218" s="195" t="s">
        <v>248</v>
      </c>
      <c r="E218" s="201" t="s">
        <v>1</v>
      </c>
      <c r="F218" s="202" t="s">
        <v>452</v>
      </c>
      <c r="G218" s="13"/>
      <c r="H218" s="201" t="s">
        <v>1</v>
      </c>
      <c r="I218" s="203"/>
      <c r="J218" s="13"/>
      <c r="K218" s="13"/>
      <c r="L218" s="200"/>
      <c r="M218" s="204"/>
      <c r="N218" s="205"/>
      <c r="O218" s="205"/>
      <c r="P218" s="205"/>
      <c r="Q218" s="205"/>
      <c r="R218" s="205"/>
      <c r="S218" s="205"/>
      <c r="T218" s="206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1" t="s">
        <v>248</v>
      </c>
      <c r="AU218" s="201" t="s">
        <v>84</v>
      </c>
      <c r="AV218" s="13" t="s">
        <v>82</v>
      </c>
      <c r="AW218" s="13" t="s">
        <v>32</v>
      </c>
      <c r="AX218" s="13" t="s">
        <v>75</v>
      </c>
      <c r="AY218" s="201" t="s">
        <v>235</v>
      </c>
    </row>
    <row r="219" s="14" customFormat="1">
      <c r="A219" s="14"/>
      <c r="B219" s="207"/>
      <c r="C219" s="14"/>
      <c r="D219" s="195" t="s">
        <v>248</v>
      </c>
      <c r="E219" s="208" t="s">
        <v>1</v>
      </c>
      <c r="F219" s="209" t="s">
        <v>1741</v>
      </c>
      <c r="G219" s="14"/>
      <c r="H219" s="210">
        <v>-38.118000000000002</v>
      </c>
      <c r="I219" s="211"/>
      <c r="J219" s="14"/>
      <c r="K219" s="14"/>
      <c r="L219" s="207"/>
      <c r="M219" s="212"/>
      <c r="N219" s="213"/>
      <c r="O219" s="213"/>
      <c r="P219" s="213"/>
      <c r="Q219" s="213"/>
      <c r="R219" s="213"/>
      <c r="S219" s="213"/>
      <c r="T219" s="2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08" t="s">
        <v>248</v>
      </c>
      <c r="AU219" s="208" t="s">
        <v>84</v>
      </c>
      <c r="AV219" s="14" t="s">
        <v>84</v>
      </c>
      <c r="AW219" s="14" t="s">
        <v>32</v>
      </c>
      <c r="AX219" s="14" t="s">
        <v>75</v>
      </c>
      <c r="AY219" s="208" t="s">
        <v>235</v>
      </c>
    </row>
    <row r="220" s="13" customFormat="1">
      <c r="A220" s="13"/>
      <c r="B220" s="200"/>
      <c r="C220" s="13"/>
      <c r="D220" s="195" t="s">
        <v>248</v>
      </c>
      <c r="E220" s="201" t="s">
        <v>1</v>
      </c>
      <c r="F220" s="202" t="s">
        <v>454</v>
      </c>
      <c r="G220" s="13"/>
      <c r="H220" s="201" t="s">
        <v>1</v>
      </c>
      <c r="I220" s="203"/>
      <c r="J220" s="13"/>
      <c r="K220" s="13"/>
      <c r="L220" s="200"/>
      <c r="M220" s="204"/>
      <c r="N220" s="205"/>
      <c r="O220" s="205"/>
      <c r="P220" s="205"/>
      <c r="Q220" s="205"/>
      <c r="R220" s="205"/>
      <c r="S220" s="205"/>
      <c r="T220" s="206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1" t="s">
        <v>248</v>
      </c>
      <c r="AU220" s="201" t="s">
        <v>84</v>
      </c>
      <c r="AV220" s="13" t="s">
        <v>82</v>
      </c>
      <c r="AW220" s="13" t="s">
        <v>32</v>
      </c>
      <c r="AX220" s="13" t="s">
        <v>75</v>
      </c>
      <c r="AY220" s="201" t="s">
        <v>235</v>
      </c>
    </row>
    <row r="221" s="14" customFormat="1">
      <c r="A221" s="14"/>
      <c r="B221" s="207"/>
      <c r="C221" s="14"/>
      <c r="D221" s="195" t="s">
        <v>248</v>
      </c>
      <c r="E221" s="208" t="s">
        <v>1</v>
      </c>
      <c r="F221" s="209" t="s">
        <v>1742</v>
      </c>
      <c r="G221" s="14"/>
      <c r="H221" s="210">
        <v>-10.095000000000001</v>
      </c>
      <c r="I221" s="211"/>
      <c r="J221" s="14"/>
      <c r="K221" s="14"/>
      <c r="L221" s="207"/>
      <c r="M221" s="212"/>
      <c r="N221" s="213"/>
      <c r="O221" s="213"/>
      <c r="P221" s="213"/>
      <c r="Q221" s="213"/>
      <c r="R221" s="213"/>
      <c r="S221" s="213"/>
      <c r="T221" s="2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08" t="s">
        <v>248</v>
      </c>
      <c r="AU221" s="208" t="s">
        <v>84</v>
      </c>
      <c r="AV221" s="14" t="s">
        <v>84</v>
      </c>
      <c r="AW221" s="14" t="s">
        <v>32</v>
      </c>
      <c r="AX221" s="14" t="s">
        <v>75</v>
      </c>
      <c r="AY221" s="208" t="s">
        <v>235</v>
      </c>
    </row>
    <row r="222" s="13" customFormat="1">
      <c r="A222" s="13"/>
      <c r="B222" s="200"/>
      <c r="C222" s="13"/>
      <c r="D222" s="195" t="s">
        <v>248</v>
      </c>
      <c r="E222" s="201" t="s">
        <v>1</v>
      </c>
      <c r="F222" s="202" t="s">
        <v>456</v>
      </c>
      <c r="G222" s="13"/>
      <c r="H222" s="201" t="s">
        <v>1</v>
      </c>
      <c r="I222" s="203"/>
      <c r="J222" s="13"/>
      <c r="K222" s="13"/>
      <c r="L222" s="200"/>
      <c r="M222" s="204"/>
      <c r="N222" s="205"/>
      <c r="O222" s="205"/>
      <c r="P222" s="205"/>
      <c r="Q222" s="205"/>
      <c r="R222" s="205"/>
      <c r="S222" s="205"/>
      <c r="T222" s="206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1" t="s">
        <v>248</v>
      </c>
      <c r="AU222" s="201" t="s">
        <v>84</v>
      </c>
      <c r="AV222" s="13" t="s">
        <v>82</v>
      </c>
      <c r="AW222" s="13" t="s">
        <v>32</v>
      </c>
      <c r="AX222" s="13" t="s">
        <v>75</v>
      </c>
      <c r="AY222" s="201" t="s">
        <v>235</v>
      </c>
    </row>
    <row r="223" s="14" customFormat="1">
      <c r="A223" s="14"/>
      <c r="B223" s="207"/>
      <c r="C223" s="14"/>
      <c r="D223" s="195" t="s">
        <v>248</v>
      </c>
      <c r="E223" s="208" t="s">
        <v>1</v>
      </c>
      <c r="F223" s="209" t="s">
        <v>1743</v>
      </c>
      <c r="G223" s="14"/>
      <c r="H223" s="210">
        <v>-1.105</v>
      </c>
      <c r="I223" s="211"/>
      <c r="J223" s="14"/>
      <c r="K223" s="14"/>
      <c r="L223" s="207"/>
      <c r="M223" s="212"/>
      <c r="N223" s="213"/>
      <c r="O223" s="213"/>
      <c r="P223" s="213"/>
      <c r="Q223" s="213"/>
      <c r="R223" s="213"/>
      <c r="S223" s="213"/>
      <c r="T223" s="2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8" t="s">
        <v>248</v>
      </c>
      <c r="AU223" s="208" t="s">
        <v>84</v>
      </c>
      <c r="AV223" s="14" t="s">
        <v>84</v>
      </c>
      <c r="AW223" s="14" t="s">
        <v>32</v>
      </c>
      <c r="AX223" s="14" t="s">
        <v>75</v>
      </c>
      <c r="AY223" s="208" t="s">
        <v>235</v>
      </c>
    </row>
    <row r="224" s="14" customFormat="1">
      <c r="A224" s="14"/>
      <c r="B224" s="207"/>
      <c r="C224" s="14"/>
      <c r="D224" s="195" t="s">
        <v>248</v>
      </c>
      <c r="E224" s="208" t="s">
        <v>1</v>
      </c>
      <c r="F224" s="209" t="s">
        <v>1744</v>
      </c>
      <c r="G224" s="14"/>
      <c r="H224" s="210">
        <v>-1.5229999999999999</v>
      </c>
      <c r="I224" s="211"/>
      <c r="J224" s="14"/>
      <c r="K224" s="14"/>
      <c r="L224" s="207"/>
      <c r="M224" s="212"/>
      <c r="N224" s="213"/>
      <c r="O224" s="213"/>
      <c r="P224" s="213"/>
      <c r="Q224" s="213"/>
      <c r="R224" s="213"/>
      <c r="S224" s="213"/>
      <c r="T224" s="2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8" t="s">
        <v>248</v>
      </c>
      <c r="AU224" s="208" t="s">
        <v>84</v>
      </c>
      <c r="AV224" s="14" t="s">
        <v>84</v>
      </c>
      <c r="AW224" s="14" t="s">
        <v>32</v>
      </c>
      <c r="AX224" s="14" t="s">
        <v>75</v>
      </c>
      <c r="AY224" s="208" t="s">
        <v>235</v>
      </c>
    </row>
    <row r="225" s="14" customFormat="1">
      <c r="A225" s="14"/>
      <c r="B225" s="207"/>
      <c r="C225" s="14"/>
      <c r="D225" s="195" t="s">
        <v>248</v>
      </c>
      <c r="E225" s="208" t="s">
        <v>1</v>
      </c>
      <c r="F225" s="209" t="s">
        <v>1745</v>
      </c>
      <c r="G225" s="14"/>
      <c r="H225" s="210">
        <v>-8.6349999999999998</v>
      </c>
      <c r="I225" s="211"/>
      <c r="J225" s="14"/>
      <c r="K225" s="14"/>
      <c r="L225" s="207"/>
      <c r="M225" s="212"/>
      <c r="N225" s="213"/>
      <c r="O225" s="213"/>
      <c r="P225" s="213"/>
      <c r="Q225" s="213"/>
      <c r="R225" s="213"/>
      <c r="S225" s="213"/>
      <c r="T225" s="2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08" t="s">
        <v>248</v>
      </c>
      <c r="AU225" s="208" t="s">
        <v>84</v>
      </c>
      <c r="AV225" s="14" t="s">
        <v>84</v>
      </c>
      <c r="AW225" s="14" t="s">
        <v>32</v>
      </c>
      <c r="AX225" s="14" t="s">
        <v>75</v>
      </c>
      <c r="AY225" s="208" t="s">
        <v>235</v>
      </c>
    </row>
    <row r="226" s="13" customFormat="1">
      <c r="A226" s="13"/>
      <c r="B226" s="200"/>
      <c r="C226" s="13"/>
      <c r="D226" s="195" t="s">
        <v>248</v>
      </c>
      <c r="E226" s="201" t="s">
        <v>1</v>
      </c>
      <c r="F226" s="202" t="s">
        <v>939</v>
      </c>
      <c r="G226" s="13"/>
      <c r="H226" s="201" t="s">
        <v>1</v>
      </c>
      <c r="I226" s="203"/>
      <c r="J226" s="13"/>
      <c r="K226" s="13"/>
      <c r="L226" s="200"/>
      <c r="M226" s="204"/>
      <c r="N226" s="205"/>
      <c r="O226" s="205"/>
      <c r="P226" s="205"/>
      <c r="Q226" s="205"/>
      <c r="R226" s="205"/>
      <c r="S226" s="205"/>
      <c r="T226" s="206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1" t="s">
        <v>248</v>
      </c>
      <c r="AU226" s="201" t="s">
        <v>84</v>
      </c>
      <c r="AV226" s="13" t="s">
        <v>82</v>
      </c>
      <c r="AW226" s="13" t="s">
        <v>32</v>
      </c>
      <c r="AX226" s="13" t="s">
        <v>75</v>
      </c>
      <c r="AY226" s="201" t="s">
        <v>235</v>
      </c>
    </row>
    <row r="227" s="14" customFormat="1">
      <c r="A227" s="14"/>
      <c r="B227" s="207"/>
      <c r="C227" s="14"/>
      <c r="D227" s="195" t="s">
        <v>248</v>
      </c>
      <c r="E227" s="208" t="s">
        <v>1</v>
      </c>
      <c r="F227" s="209" t="s">
        <v>1746</v>
      </c>
      <c r="G227" s="14"/>
      <c r="H227" s="210">
        <v>31.841999999999999</v>
      </c>
      <c r="I227" s="211"/>
      <c r="J227" s="14"/>
      <c r="K227" s="14"/>
      <c r="L227" s="207"/>
      <c r="M227" s="212"/>
      <c r="N227" s="213"/>
      <c r="O227" s="213"/>
      <c r="P227" s="213"/>
      <c r="Q227" s="213"/>
      <c r="R227" s="213"/>
      <c r="S227" s="213"/>
      <c r="T227" s="2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08" t="s">
        <v>248</v>
      </c>
      <c r="AU227" s="208" t="s">
        <v>84</v>
      </c>
      <c r="AV227" s="14" t="s">
        <v>84</v>
      </c>
      <c r="AW227" s="14" t="s">
        <v>32</v>
      </c>
      <c r="AX227" s="14" t="s">
        <v>75</v>
      </c>
      <c r="AY227" s="208" t="s">
        <v>235</v>
      </c>
    </row>
    <row r="228" s="15" customFormat="1">
      <c r="A228" s="15"/>
      <c r="B228" s="215"/>
      <c r="C228" s="15"/>
      <c r="D228" s="195" t="s">
        <v>248</v>
      </c>
      <c r="E228" s="216" t="s">
        <v>1</v>
      </c>
      <c r="F228" s="217" t="s">
        <v>253</v>
      </c>
      <c r="G228" s="15"/>
      <c r="H228" s="218">
        <v>132.37000000000001</v>
      </c>
      <c r="I228" s="219"/>
      <c r="J228" s="15"/>
      <c r="K228" s="15"/>
      <c r="L228" s="215"/>
      <c r="M228" s="220"/>
      <c r="N228" s="221"/>
      <c r="O228" s="221"/>
      <c r="P228" s="221"/>
      <c r="Q228" s="221"/>
      <c r="R228" s="221"/>
      <c r="S228" s="221"/>
      <c r="T228" s="222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16" t="s">
        <v>248</v>
      </c>
      <c r="AU228" s="216" t="s">
        <v>84</v>
      </c>
      <c r="AV228" s="15" t="s">
        <v>96</v>
      </c>
      <c r="AW228" s="15" t="s">
        <v>32</v>
      </c>
      <c r="AX228" s="15" t="s">
        <v>82</v>
      </c>
      <c r="AY228" s="216" t="s">
        <v>235</v>
      </c>
    </row>
    <row r="229" s="2" customFormat="1" ht="21.75" customHeight="1">
      <c r="A229" s="38"/>
      <c r="B229" s="181"/>
      <c r="C229" s="232" t="s">
        <v>348</v>
      </c>
      <c r="D229" s="232" t="s">
        <v>465</v>
      </c>
      <c r="E229" s="233" t="s">
        <v>466</v>
      </c>
      <c r="F229" s="234" t="s">
        <v>467</v>
      </c>
      <c r="G229" s="235" t="s">
        <v>438</v>
      </c>
      <c r="H229" s="236">
        <v>238.482</v>
      </c>
      <c r="I229" s="237"/>
      <c r="J229" s="238">
        <f>ROUND(I229*H229,2)</f>
        <v>0</v>
      </c>
      <c r="K229" s="234" t="s">
        <v>246</v>
      </c>
      <c r="L229" s="239"/>
      <c r="M229" s="240" t="s">
        <v>1</v>
      </c>
      <c r="N229" s="241" t="s">
        <v>40</v>
      </c>
      <c r="O229" s="77"/>
      <c r="P229" s="191">
        <f>O229*H229</f>
        <v>0</v>
      </c>
      <c r="Q229" s="191">
        <v>1</v>
      </c>
      <c r="R229" s="191">
        <f>Q229*H229</f>
        <v>238.482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291</v>
      </c>
      <c r="AT229" s="193" t="s">
        <v>465</v>
      </c>
      <c r="AU229" s="193" t="s">
        <v>84</v>
      </c>
      <c r="AY229" s="19" t="s">
        <v>235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96</v>
      </c>
      <c r="BM229" s="193" t="s">
        <v>468</v>
      </c>
    </row>
    <row r="230" s="2" customFormat="1">
      <c r="A230" s="38"/>
      <c r="B230" s="39"/>
      <c r="C230" s="38"/>
      <c r="D230" s="195" t="s">
        <v>242</v>
      </c>
      <c r="E230" s="38"/>
      <c r="F230" s="196" t="s">
        <v>467</v>
      </c>
      <c r="G230" s="38"/>
      <c r="H230" s="38"/>
      <c r="I230" s="197"/>
      <c r="J230" s="38"/>
      <c r="K230" s="38"/>
      <c r="L230" s="39"/>
      <c r="M230" s="198"/>
      <c r="N230" s="199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242</v>
      </c>
      <c r="AU230" s="19" t="s">
        <v>84</v>
      </c>
    </row>
    <row r="231" s="2" customFormat="1">
      <c r="A231" s="38"/>
      <c r="B231" s="39"/>
      <c r="C231" s="38"/>
      <c r="D231" s="195" t="s">
        <v>262</v>
      </c>
      <c r="E231" s="38"/>
      <c r="F231" s="223" t="s">
        <v>469</v>
      </c>
      <c r="G231" s="38"/>
      <c r="H231" s="38"/>
      <c r="I231" s="197"/>
      <c r="J231" s="38"/>
      <c r="K231" s="38"/>
      <c r="L231" s="39"/>
      <c r="M231" s="198"/>
      <c r="N231" s="199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262</v>
      </c>
      <c r="AU231" s="19" t="s">
        <v>84</v>
      </c>
    </row>
    <row r="232" s="13" customFormat="1">
      <c r="A232" s="13"/>
      <c r="B232" s="200"/>
      <c r="C232" s="13"/>
      <c r="D232" s="195" t="s">
        <v>248</v>
      </c>
      <c r="E232" s="201" t="s">
        <v>1</v>
      </c>
      <c r="F232" s="202" t="s">
        <v>470</v>
      </c>
      <c r="G232" s="13"/>
      <c r="H232" s="201" t="s">
        <v>1</v>
      </c>
      <c r="I232" s="203"/>
      <c r="J232" s="13"/>
      <c r="K232" s="13"/>
      <c r="L232" s="200"/>
      <c r="M232" s="204"/>
      <c r="N232" s="205"/>
      <c r="O232" s="205"/>
      <c r="P232" s="205"/>
      <c r="Q232" s="205"/>
      <c r="R232" s="205"/>
      <c r="S232" s="205"/>
      <c r="T232" s="206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1" t="s">
        <v>248</v>
      </c>
      <c r="AU232" s="201" t="s">
        <v>84</v>
      </c>
      <c r="AV232" s="13" t="s">
        <v>82</v>
      </c>
      <c r="AW232" s="13" t="s">
        <v>32</v>
      </c>
      <c r="AX232" s="13" t="s">
        <v>75</v>
      </c>
      <c r="AY232" s="201" t="s">
        <v>235</v>
      </c>
    </row>
    <row r="233" s="14" customFormat="1">
      <c r="A233" s="14"/>
      <c r="B233" s="207"/>
      <c r="C233" s="14"/>
      <c r="D233" s="195" t="s">
        <v>248</v>
      </c>
      <c r="E233" s="208" t="s">
        <v>1</v>
      </c>
      <c r="F233" s="209" t="s">
        <v>1747</v>
      </c>
      <c r="G233" s="14"/>
      <c r="H233" s="210">
        <v>132.37000000000001</v>
      </c>
      <c r="I233" s="211"/>
      <c r="J233" s="14"/>
      <c r="K233" s="14"/>
      <c r="L233" s="207"/>
      <c r="M233" s="212"/>
      <c r="N233" s="213"/>
      <c r="O233" s="213"/>
      <c r="P233" s="213"/>
      <c r="Q233" s="213"/>
      <c r="R233" s="213"/>
      <c r="S233" s="213"/>
      <c r="T233" s="2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8" t="s">
        <v>248</v>
      </c>
      <c r="AU233" s="208" t="s">
        <v>84</v>
      </c>
      <c r="AV233" s="14" t="s">
        <v>84</v>
      </c>
      <c r="AW233" s="14" t="s">
        <v>32</v>
      </c>
      <c r="AX233" s="14" t="s">
        <v>75</v>
      </c>
      <c r="AY233" s="208" t="s">
        <v>235</v>
      </c>
    </row>
    <row r="234" s="16" customFormat="1">
      <c r="A234" s="16"/>
      <c r="B234" s="224"/>
      <c r="C234" s="16"/>
      <c r="D234" s="195" t="s">
        <v>248</v>
      </c>
      <c r="E234" s="225" t="s">
        <v>1</v>
      </c>
      <c r="F234" s="226" t="s">
        <v>373</v>
      </c>
      <c r="G234" s="16"/>
      <c r="H234" s="227">
        <v>132.37000000000001</v>
      </c>
      <c r="I234" s="228"/>
      <c r="J234" s="16"/>
      <c r="K234" s="16"/>
      <c r="L234" s="224"/>
      <c r="M234" s="229"/>
      <c r="N234" s="230"/>
      <c r="O234" s="230"/>
      <c r="P234" s="230"/>
      <c r="Q234" s="230"/>
      <c r="R234" s="230"/>
      <c r="S234" s="230"/>
      <c r="T234" s="231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T234" s="225" t="s">
        <v>248</v>
      </c>
      <c r="AU234" s="225" t="s">
        <v>84</v>
      </c>
      <c r="AV234" s="16" t="s">
        <v>91</v>
      </c>
      <c r="AW234" s="16" t="s">
        <v>32</v>
      </c>
      <c r="AX234" s="16" t="s">
        <v>75</v>
      </c>
      <c r="AY234" s="225" t="s">
        <v>235</v>
      </c>
    </row>
    <row r="235" s="13" customFormat="1">
      <c r="A235" s="13"/>
      <c r="B235" s="200"/>
      <c r="C235" s="13"/>
      <c r="D235" s="195" t="s">
        <v>248</v>
      </c>
      <c r="E235" s="201" t="s">
        <v>1</v>
      </c>
      <c r="F235" s="202" t="s">
        <v>425</v>
      </c>
      <c r="G235" s="13"/>
      <c r="H235" s="201" t="s">
        <v>1</v>
      </c>
      <c r="I235" s="203"/>
      <c r="J235" s="13"/>
      <c r="K235" s="13"/>
      <c r="L235" s="200"/>
      <c r="M235" s="204"/>
      <c r="N235" s="205"/>
      <c r="O235" s="205"/>
      <c r="P235" s="205"/>
      <c r="Q235" s="205"/>
      <c r="R235" s="205"/>
      <c r="S235" s="205"/>
      <c r="T235" s="206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1" t="s">
        <v>248</v>
      </c>
      <c r="AU235" s="201" t="s">
        <v>84</v>
      </c>
      <c r="AV235" s="13" t="s">
        <v>82</v>
      </c>
      <c r="AW235" s="13" t="s">
        <v>32</v>
      </c>
      <c r="AX235" s="13" t="s">
        <v>75</v>
      </c>
      <c r="AY235" s="201" t="s">
        <v>235</v>
      </c>
    </row>
    <row r="236" s="14" customFormat="1">
      <c r="A236" s="14"/>
      <c r="B236" s="207"/>
      <c r="C236" s="14"/>
      <c r="D236" s="195" t="s">
        <v>248</v>
      </c>
      <c r="E236" s="208" t="s">
        <v>1</v>
      </c>
      <c r="F236" s="209" t="s">
        <v>1736</v>
      </c>
      <c r="G236" s="14"/>
      <c r="H236" s="210">
        <v>13.129</v>
      </c>
      <c r="I236" s="211"/>
      <c r="J236" s="14"/>
      <c r="K236" s="14"/>
      <c r="L236" s="207"/>
      <c r="M236" s="212"/>
      <c r="N236" s="213"/>
      <c r="O236" s="213"/>
      <c r="P236" s="213"/>
      <c r="Q236" s="213"/>
      <c r="R236" s="213"/>
      <c r="S236" s="213"/>
      <c r="T236" s="2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8" t="s">
        <v>248</v>
      </c>
      <c r="AU236" s="208" t="s">
        <v>84</v>
      </c>
      <c r="AV236" s="14" t="s">
        <v>84</v>
      </c>
      <c r="AW236" s="14" t="s">
        <v>32</v>
      </c>
      <c r="AX236" s="14" t="s">
        <v>75</v>
      </c>
      <c r="AY236" s="208" t="s">
        <v>235</v>
      </c>
    </row>
    <row r="237" s="16" customFormat="1">
      <c r="A237" s="16"/>
      <c r="B237" s="224"/>
      <c r="C237" s="16"/>
      <c r="D237" s="195" t="s">
        <v>248</v>
      </c>
      <c r="E237" s="225" t="s">
        <v>1</v>
      </c>
      <c r="F237" s="226" t="s">
        <v>373</v>
      </c>
      <c r="G237" s="16"/>
      <c r="H237" s="227">
        <v>13.129</v>
      </c>
      <c r="I237" s="228"/>
      <c r="J237" s="16"/>
      <c r="K237" s="16"/>
      <c r="L237" s="224"/>
      <c r="M237" s="229"/>
      <c r="N237" s="230"/>
      <c r="O237" s="230"/>
      <c r="P237" s="230"/>
      <c r="Q237" s="230"/>
      <c r="R237" s="230"/>
      <c r="S237" s="230"/>
      <c r="T237" s="231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T237" s="225" t="s">
        <v>248</v>
      </c>
      <c r="AU237" s="225" t="s">
        <v>84</v>
      </c>
      <c r="AV237" s="16" t="s">
        <v>91</v>
      </c>
      <c r="AW237" s="16" t="s">
        <v>32</v>
      </c>
      <c r="AX237" s="16" t="s">
        <v>75</v>
      </c>
      <c r="AY237" s="225" t="s">
        <v>235</v>
      </c>
    </row>
    <row r="238" s="14" customFormat="1">
      <c r="A238" s="14"/>
      <c r="B238" s="207"/>
      <c r="C238" s="14"/>
      <c r="D238" s="195" t="s">
        <v>248</v>
      </c>
      <c r="E238" s="208" t="s">
        <v>1</v>
      </c>
      <c r="F238" s="209" t="s">
        <v>1748</v>
      </c>
      <c r="G238" s="14"/>
      <c r="H238" s="210">
        <v>119.241</v>
      </c>
      <c r="I238" s="211"/>
      <c r="J238" s="14"/>
      <c r="K238" s="14"/>
      <c r="L238" s="207"/>
      <c r="M238" s="212"/>
      <c r="N238" s="213"/>
      <c r="O238" s="213"/>
      <c r="P238" s="213"/>
      <c r="Q238" s="213"/>
      <c r="R238" s="213"/>
      <c r="S238" s="213"/>
      <c r="T238" s="2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8" t="s">
        <v>248</v>
      </c>
      <c r="AU238" s="208" t="s">
        <v>84</v>
      </c>
      <c r="AV238" s="14" t="s">
        <v>84</v>
      </c>
      <c r="AW238" s="14" t="s">
        <v>32</v>
      </c>
      <c r="AX238" s="14" t="s">
        <v>82</v>
      </c>
      <c r="AY238" s="208" t="s">
        <v>235</v>
      </c>
    </row>
    <row r="239" s="14" customFormat="1">
      <c r="A239" s="14"/>
      <c r="B239" s="207"/>
      <c r="C239" s="14"/>
      <c r="D239" s="195" t="s">
        <v>248</v>
      </c>
      <c r="E239" s="14"/>
      <c r="F239" s="209" t="s">
        <v>1749</v>
      </c>
      <c r="G239" s="14"/>
      <c r="H239" s="210">
        <v>238.482</v>
      </c>
      <c r="I239" s="211"/>
      <c r="J239" s="14"/>
      <c r="K239" s="14"/>
      <c r="L239" s="207"/>
      <c r="M239" s="212"/>
      <c r="N239" s="213"/>
      <c r="O239" s="213"/>
      <c r="P239" s="213"/>
      <c r="Q239" s="213"/>
      <c r="R239" s="213"/>
      <c r="S239" s="213"/>
      <c r="T239" s="2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08" t="s">
        <v>248</v>
      </c>
      <c r="AU239" s="208" t="s">
        <v>84</v>
      </c>
      <c r="AV239" s="14" t="s">
        <v>84</v>
      </c>
      <c r="AW239" s="14" t="s">
        <v>3</v>
      </c>
      <c r="AX239" s="14" t="s">
        <v>82</v>
      </c>
      <c r="AY239" s="208" t="s">
        <v>235</v>
      </c>
    </row>
    <row r="240" s="2" customFormat="1" ht="24.15" customHeight="1">
      <c r="A240" s="38"/>
      <c r="B240" s="181"/>
      <c r="C240" s="182" t="s">
        <v>355</v>
      </c>
      <c r="D240" s="182" t="s">
        <v>237</v>
      </c>
      <c r="E240" s="183" t="s">
        <v>475</v>
      </c>
      <c r="F240" s="184" t="s">
        <v>476</v>
      </c>
      <c r="G240" s="185" t="s">
        <v>358</v>
      </c>
      <c r="H240" s="186">
        <v>38.115000000000002</v>
      </c>
      <c r="I240" s="187"/>
      <c r="J240" s="188">
        <f>ROUND(I240*H240,2)</f>
        <v>0</v>
      </c>
      <c r="K240" s="184" t="s">
        <v>246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96</v>
      </c>
      <c r="AT240" s="193" t="s">
        <v>237</v>
      </c>
      <c r="AU240" s="193" t="s">
        <v>84</v>
      </c>
      <c r="AY240" s="19" t="s">
        <v>235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96</v>
      </c>
      <c r="BM240" s="193" t="s">
        <v>477</v>
      </c>
    </row>
    <row r="241" s="2" customFormat="1">
      <c r="A241" s="38"/>
      <c r="B241" s="39"/>
      <c r="C241" s="38"/>
      <c r="D241" s="195" t="s">
        <v>242</v>
      </c>
      <c r="E241" s="38"/>
      <c r="F241" s="196" t="s">
        <v>478</v>
      </c>
      <c r="G241" s="38"/>
      <c r="H241" s="38"/>
      <c r="I241" s="197"/>
      <c r="J241" s="38"/>
      <c r="K241" s="38"/>
      <c r="L241" s="39"/>
      <c r="M241" s="198"/>
      <c r="N241" s="199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242</v>
      </c>
      <c r="AU241" s="19" t="s">
        <v>84</v>
      </c>
    </row>
    <row r="242" s="2" customFormat="1">
      <c r="A242" s="38"/>
      <c r="B242" s="39"/>
      <c r="C242" s="38"/>
      <c r="D242" s="195" t="s">
        <v>262</v>
      </c>
      <c r="E242" s="38"/>
      <c r="F242" s="223" t="s">
        <v>1720</v>
      </c>
      <c r="G242" s="38"/>
      <c r="H242" s="38"/>
      <c r="I242" s="197"/>
      <c r="J242" s="38"/>
      <c r="K242" s="38"/>
      <c r="L242" s="39"/>
      <c r="M242" s="198"/>
      <c r="N242" s="199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262</v>
      </c>
      <c r="AU242" s="19" t="s">
        <v>84</v>
      </c>
    </row>
    <row r="243" s="14" customFormat="1">
      <c r="A243" s="14"/>
      <c r="B243" s="207"/>
      <c r="C243" s="14"/>
      <c r="D243" s="195" t="s">
        <v>248</v>
      </c>
      <c r="E243" s="208" t="s">
        <v>1</v>
      </c>
      <c r="F243" s="209" t="s">
        <v>1750</v>
      </c>
      <c r="G243" s="14"/>
      <c r="H243" s="210">
        <v>38.115000000000002</v>
      </c>
      <c r="I243" s="211"/>
      <c r="J243" s="14"/>
      <c r="K243" s="14"/>
      <c r="L243" s="207"/>
      <c r="M243" s="212"/>
      <c r="N243" s="213"/>
      <c r="O243" s="213"/>
      <c r="P243" s="213"/>
      <c r="Q243" s="213"/>
      <c r="R243" s="213"/>
      <c r="S243" s="213"/>
      <c r="T243" s="2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08" t="s">
        <v>248</v>
      </c>
      <c r="AU243" s="208" t="s">
        <v>84</v>
      </c>
      <c r="AV243" s="14" t="s">
        <v>84</v>
      </c>
      <c r="AW243" s="14" t="s">
        <v>32</v>
      </c>
      <c r="AX243" s="14" t="s">
        <v>82</v>
      </c>
      <c r="AY243" s="208" t="s">
        <v>235</v>
      </c>
    </row>
    <row r="244" s="2" customFormat="1" ht="16.5" customHeight="1">
      <c r="A244" s="38"/>
      <c r="B244" s="181"/>
      <c r="C244" s="232" t="s">
        <v>306</v>
      </c>
      <c r="D244" s="232" t="s">
        <v>465</v>
      </c>
      <c r="E244" s="233" t="s">
        <v>482</v>
      </c>
      <c r="F244" s="234" t="s">
        <v>483</v>
      </c>
      <c r="G244" s="235" t="s">
        <v>438</v>
      </c>
      <c r="H244" s="236">
        <v>76.230000000000004</v>
      </c>
      <c r="I244" s="237"/>
      <c r="J244" s="238">
        <f>ROUND(I244*H244,2)</f>
        <v>0</v>
      </c>
      <c r="K244" s="234" t="s">
        <v>246</v>
      </c>
      <c r="L244" s="239"/>
      <c r="M244" s="240" t="s">
        <v>1</v>
      </c>
      <c r="N244" s="241" t="s">
        <v>40</v>
      </c>
      <c r="O244" s="77"/>
      <c r="P244" s="191">
        <f>O244*H244</f>
        <v>0</v>
      </c>
      <c r="Q244" s="191">
        <v>1</v>
      </c>
      <c r="R244" s="191">
        <f>Q244*H244</f>
        <v>76.230000000000004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291</v>
      </c>
      <c r="AT244" s="193" t="s">
        <v>465</v>
      </c>
      <c r="AU244" s="193" t="s">
        <v>84</v>
      </c>
      <c r="AY244" s="19" t="s">
        <v>235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96</v>
      </c>
      <c r="BM244" s="193" t="s">
        <v>484</v>
      </c>
    </row>
    <row r="245" s="2" customFormat="1">
      <c r="A245" s="38"/>
      <c r="B245" s="39"/>
      <c r="C245" s="38"/>
      <c r="D245" s="195" t="s">
        <v>242</v>
      </c>
      <c r="E245" s="38"/>
      <c r="F245" s="196" t="s">
        <v>483</v>
      </c>
      <c r="G245" s="38"/>
      <c r="H245" s="38"/>
      <c r="I245" s="197"/>
      <c r="J245" s="38"/>
      <c r="K245" s="38"/>
      <c r="L245" s="39"/>
      <c r="M245" s="198"/>
      <c r="N245" s="199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242</v>
      </c>
      <c r="AU245" s="19" t="s">
        <v>84</v>
      </c>
    </row>
    <row r="246" s="14" customFormat="1">
      <c r="A246" s="14"/>
      <c r="B246" s="207"/>
      <c r="C246" s="14"/>
      <c r="D246" s="195" t="s">
        <v>248</v>
      </c>
      <c r="E246" s="14"/>
      <c r="F246" s="209" t="s">
        <v>1751</v>
      </c>
      <c r="G246" s="14"/>
      <c r="H246" s="210">
        <v>76.230000000000004</v>
      </c>
      <c r="I246" s="211"/>
      <c r="J246" s="14"/>
      <c r="K246" s="14"/>
      <c r="L246" s="207"/>
      <c r="M246" s="212"/>
      <c r="N246" s="213"/>
      <c r="O246" s="213"/>
      <c r="P246" s="213"/>
      <c r="Q246" s="213"/>
      <c r="R246" s="213"/>
      <c r="S246" s="213"/>
      <c r="T246" s="2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8" t="s">
        <v>248</v>
      </c>
      <c r="AU246" s="208" t="s">
        <v>84</v>
      </c>
      <c r="AV246" s="14" t="s">
        <v>84</v>
      </c>
      <c r="AW246" s="14" t="s">
        <v>3</v>
      </c>
      <c r="AX246" s="14" t="s">
        <v>82</v>
      </c>
      <c r="AY246" s="208" t="s">
        <v>235</v>
      </c>
    </row>
    <row r="247" s="2" customFormat="1" ht="24.15" customHeight="1">
      <c r="A247" s="38"/>
      <c r="B247" s="181"/>
      <c r="C247" s="182" t="s">
        <v>7</v>
      </c>
      <c r="D247" s="182" t="s">
        <v>237</v>
      </c>
      <c r="E247" s="183" t="s">
        <v>487</v>
      </c>
      <c r="F247" s="184" t="s">
        <v>488</v>
      </c>
      <c r="G247" s="185" t="s">
        <v>240</v>
      </c>
      <c r="H247" s="186">
        <v>25.41</v>
      </c>
      <c r="I247" s="187"/>
      <c r="J247" s="188">
        <f>ROUND(I247*H247,2)</f>
        <v>0</v>
      </c>
      <c r="K247" s="184" t="s">
        <v>1</v>
      </c>
      <c r="L247" s="39"/>
      <c r="M247" s="189" t="s">
        <v>1</v>
      </c>
      <c r="N247" s="190" t="s">
        <v>40</v>
      </c>
      <c r="O247" s="77"/>
      <c r="P247" s="191">
        <f>O247*H247</f>
        <v>0</v>
      </c>
      <c r="Q247" s="191">
        <v>0</v>
      </c>
      <c r="R247" s="191">
        <f>Q247*H247</f>
        <v>0</v>
      </c>
      <c r="S247" s="191">
        <v>0</v>
      </c>
      <c r="T247" s="19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96</v>
      </c>
      <c r="AT247" s="193" t="s">
        <v>237</v>
      </c>
      <c r="AU247" s="193" t="s">
        <v>84</v>
      </c>
      <c r="AY247" s="19" t="s">
        <v>235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96</v>
      </c>
      <c r="BM247" s="193" t="s">
        <v>489</v>
      </c>
    </row>
    <row r="248" s="2" customFormat="1">
      <c r="A248" s="38"/>
      <c r="B248" s="39"/>
      <c r="C248" s="38"/>
      <c r="D248" s="195" t="s">
        <v>242</v>
      </c>
      <c r="E248" s="38"/>
      <c r="F248" s="196" t="s">
        <v>488</v>
      </c>
      <c r="G248" s="38"/>
      <c r="H248" s="38"/>
      <c r="I248" s="197"/>
      <c r="J248" s="38"/>
      <c r="K248" s="38"/>
      <c r="L248" s="39"/>
      <c r="M248" s="198"/>
      <c r="N248" s="199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242</v>
      </c>
      <c r="AU248" s="19" t="s">
        <v>84</v>
      </c>
    </row>
    <row r="249" s="2" customFormat="1" ht="24.15" customHeight="1">
      <c r="A249" s="38"/>
      <c r="B249" s="181"/>
      <c r="C249" s="182" t="s">
        <v>385</v>
      </c>
      <c r="D249" s="182" t="s">
        <v>237</v>
      </c>
      <c r="E249" s="183" t="s">
        <v>491</v>
      </c>
      <c r="F249" s="184" t="s">
        <v>492</v>
      </c>
      <c r="G249" s="185" t="s">
        <v>240</v>
      </c>
      <c r="H249" s="186">
        <v>25.41</v>
      </c>
      <c r="I249" s="187"/>
      <c r="J249" s="188">
        <f>ROUND(I249*H249,2)</f>
        <v>0</v>
      </c>
      <c r="K249" s="184" t="s">
        <v>246</v>
      </c>
      <c r="L249" s="39"/>
      <c r="M249" s="189" t="s">
        <v>1</v>
      </c>
      <c r="N249" s="190" t="s">
        <v>40</v>
      </c>
      <c r="O249" s="77"/>
      <c r="P249" s="191">
        <f>O249*H249</f>
        <v>0</v>
      </c>
      <c r="Q249" s="191">
        <v>0</v>
      </c>
      <c r="R249" s="191">
        <f>Q249*H249</f>
        <v>0</v>
      </c>
      <c r="S249" s="191">
        <v>0</v>
      </c>
      <c r="T249" s="192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3" t="s">
        <v>96</v>
      </c>
      <c r="AT249" s="193" t="s">
        <v>237</v>
      </c>
      <c r="AU249" s="193" t="s">
        <v>84</v>
      </c>
      <c r="AY249" s="19" t="s">
        <v>235</v>
      </c>
      <c r="BE249" s="194">
        <f>IF(N249="základní",J249,0)</f>
        <v>0</v>
      </c>
      <c r="BF249" s="194">
        <f>IF(N249="snížená",J249,0)</f>
        <v>0</v>
      </c>
      <c r="BG249" s="194">
        <f>IF(N249="zákl. přenesená",J249,0)</f>
        <v>0</v>
      </c>
      <c r="BH249" s="194">
        <f>IF(N249="sníž. přenesená",J249,0)</f>
        <v>0</v>
      </c>
      <c r="BI249" s="194">
        <f>IF(N249="nulová",J249,0)</f>
        <v>0</v>
      </c>
      <c r="BJ249" s="19" t="s">
        <v>82</v>
      </c>
      <c r="BK249" s="194">
        <f>ROUND(I249*H249,2)</f>
        <v>0</v>
      </c>
      <c r="BL249" s="19" t="s">
        <v>96</v>
      </c>
      <c r="BM249" s="193" t="s">
        <v>493</v>
      </c>
    </row>
    <row r="250" s="2" customFormat="1">
      <c r="A250" s="38"/>
      <c r="B250" s="39"/>
      <c r="C250" s="38"/>
      <c r="D250" s="195" t="s">
        <v>242</v>
      </c>
      <c r="E250" s="38"/>
      <c r="F250" s="196" t="s">
        <v>494</v>
      </c>
      <c r="G250" s="38"/>
      <c r="H250" s="38"/>
      <c r="I250" s="197"/>
      <c r="J250" s="38"/>
      <c r="K250" s="38"/>
      <c r="L250" s="39"/>
      <c r="M250" s="198"/>
      <c r="N250" s="199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242</v>
      </c>
      <c r="AU250" s="19" t="s">
        <v>84</v>
      </c>
    </row>
    <row r="251" s="2" customFormat="1">
      <c r="A251" s="38"/>
      <c r="B251" s="39"/>
      <c r="C251" s="38"/>
      <c r="D251" s="195" t="s">
        <v>262</v>
      </c>
      <c r="E251" s="38"/>
      <c r="F251" s="223" t="s">
        <v>1720</v>
      </c>
      <c r="G251" s="38"/>
      <c r="H251" s="38"/>
      <c r="I251" s="197"/>
      <c r="J251" s="38"/>
      <c r="K251" s="38"/>
      <c r="L251" s="39"/>
      <c r="M251" s="198"/>
      <c r="N251" s="199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262</v>
      </c>
      <c r="AU251" s="19" t="s">
        <v>84</v>
      </c>
    </row>
    <row r="252" s="13" customFormat="1">
      <c r="A252" s="13"/>
      <c r="B252" s="200"/>
      <c r="C252" s="13"/>
      <c r="D252" s="195" t="s">
        <v>248</v>
      </c>
      <c r="E252" s="201" t="s">
        <v>1</v>
      </c>
      <c r="F252" s="202" t="s">
        <v>1199</v>
      </c>
      <c r="G252" s="13"/>
      <c r="H252" s="201" t="s">
        <v>1</v>
      </c>
      <c r="I252" s="203"/>
      <c r="J252" s="13"/>
      <c r="K252" s="13"/>
      <c r="L252" s="200"/>
      <c r="M252" s="204"/>
      <c r="N252" s="205"/>
      <c r="O252" s="205"/>
      <c r="P252" s="205"/>
      <c r="Q252" s="205"/>
      <c r="R252" s="205"/>
      <c r="S252" s="205"/>
      <c r="T252" s="206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1" t="s">
        <v>248</v>
      </c>
      <c r="AU252" s="201" t="s">
        <v>84</v>
      </c>
      <c r="AV252" s="13" t="s">
        <v>82</v>
      </c>
      <c r="AW252" s="13" t="s">
        <v>32</v>
      </c>
      <c r="AX252" s="13" t="s">
        <v>75</v>
      </c>
      <c r="AY252" s="201" t="s">
        <v>235</v>
      </c>
    </row>
    <row r="253" s="14" customFormat="1">
      <c r="A253" s="14"/>
      <c r="B253" s="207"/>
      <c r="C253" s="14"/>
      <c r="D253" s="195" t="s">
        <v>248</v>
      </c>
      <c r="E253" s="208" t="s">
        <v>1</v>
      </c>
      <c r="F253" s="209" t="s">
        <v>1724</v>
      </c>
      <c r="G253" s="14"/>
      <c r="H253" s="210">
        <v>25.41</v>
      </c>
      <c r="I253" s="211"/>
      <c r="J253" s="14"/>
      <c r="K253" s="14"/>
      <c r="L253" s="207"/>
      <c r="M253" s="212"/>
      <c r="N253" s="213"/>
      <c r="O253" s="213"/>
      <c r="P253" s="213"/>
      <c r="Q253" s="213"/>
      <c r="R253" s="213"/>
      <c r="S253" s="213"/>
      <c r="T253" s="2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8" t="s">
        <v>248</v>
      </c>
      <c r="AU253" s="208" t="s">
        <v>84</v>
      </c>
      <c r="AV253" s="14" t="s">
        <v>84</v>
      </c>
      <c r="AW253" s="14" t="s">
        <v>32</v>
      </c>
      <c r="AX253" s="14" t="s">
        <v>82</v>
      </c>
      <c r="AY253" s="208" t="s">
        <v>235</v>
      </c>
    </row>
    <row r="254" s="2" customFormat="1" ht="33" customHeight="1">
      <c r="A254" s="38"/>
      <c r="B254" s="181"/>
      <c r="C254" s="182" t="s">
        <v>391</v>
      </c>
      <c r="D254" s="182" t="s">
        <v>237</v>
      </c>
      <c r="E254" s="183" t="s">
        <v>496</v>
      </c>
      <c r="F254" s="184" t="s">
        <v>497</v>
      </c>
      <c r="G254" s="185" t="s">
        <v>438</v>
      </c>
      <c r="H254" s="186">
        <v>314.71199999999999</v>
      </c>
      <c r="I254" s="187"/>
      <c r="J254" s="188">
        <f>ROUND(I254*H254,2)</f>
        <v>0</v>
      </c>
      <c r="K254" s="184" t="s">
        <v>246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96</v>
      </c>
      <c r="AT254" s="193" t="s">
        <v>237</v>
      </c>
      <c r="AU254" s="193" t="s">
        <v>84</v>
      </c>
      <c r="AY254" s="19" t="s">
        <v>235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96</v>
      </c>
      <c r="BM254" s="193" t="s">
        <v>498</v>
      </c>
    </row>
    <row r="255" s="2" customFormat="1">
      <c r="A255" s="38"/>
      <c r="B255" s="39"/>
      <c r="C255" s="38"/>
      <c r="D255" s="195" t="s">
        <v>242</v>
      </c>
      <c r="E255" s="38"/>
      <c r="F255" s="196" t="s">
        <v>499</v>
      </c>
      <c r="G255" s="38"/>
      <c r="H255" s="38"/>
      <c r="I255" s="197"/>
      <c r="J255" s="38"/>
      <c r="K255" s="38"/>
      <c r="L255" s="39"/>
      <c r="M255" s="198"/>
      <c r="N255" s="199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242</v>
      </c>
      <c r="AU255" s="19" t="s">
        <v>84</v>
      </c>
    </row>
    <row r="256" s="14" customFormat="1">
      <c r="A256" s="14"/>
      <c r="B256" s="207"/>
      <c r="C256" s="14"/>
      <c r="D256" s="195" t="s">
        <v>248</v>
      </c>
      <c r="E256" s="208" t="s">
        <v>1</v>
      </c>
      <c r="F256" s="209" t="s">
        <v>1752</v>
      </c>
      <c r="G256" s="14"/>
      <c r="H256" s="210">
        <v>314.71199999999999</v>
      </c>
      <c r="I256" s="211"/>
      <c r="J256" s="14"/>
      <c r="K256" s="14"/>
      <c r="L256" s="207"/>
      <c r="M256" s="212"/>
      <c r="N256" s="213"/>
      <c r="O256" s="213"/>
      <c r="P256" s="213"/>
      <c r="Q256" s="213"/>
      <c r="R256" s="213"/>
      <c r="S256" s="213"/>
      <c r="T256" s="2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8" t="s">
        <v>248</v>
      </c>
      <c r="AU256" s="208" t="s">
        <v>84</v>
      </c>
      <c r="AV256" s="14" t="s">
        <v>84</v>
      </c>
      <c r="AW256" s="14" t="s">
        <v>32</v>
      </c>
      <c r="AX256" s="14" t="s">
        <v>82</v>
      </c>
      <c r="AY256" s="208" t="s">
        <v>235</v>
      </c>
    </row>
    <row r="257" s="12" customFormat="1" ht="22.8" customHeight="1">
      <c r="A257" s="12"/>
      <c r="B257" s="168"/>
      <c r="C257" s="12"/>
      <c r="D257" s="169" t="s">
        <v>74</v>
      </c>
      <c r="E257" s="179" t="s">
        <v>84</v>
      </c>
      <c r="F257" s="179" t="s">
        <v>501</v>
      </c>
      <c r="G257" s="12"/>
      <c r="H257" s="12"/>
      <c r="I257" s="171"/>
      <c r="J257" s="180">
        <f>BK257</f>
        <v>0</v>
      </c>
      <c r="K257" s="12"/>
      <c r="L257" s="168"/>
      <c r="M257" s="173"/>
      <c r="N257" s="174"/>
      <c r="O257" s="174"/>
      <c r="P257" s="175">
        <f>SUM(P258:P261)</f>
        <v>0</v>
      </c>
      <c r="Q257" s="174"/>
      <c r="R257" s="175">
        <f>SUM(R258:R261)</f>
        <v>17.337243000000001</v>
      </c>
      <c r="S257" s="174"/>
      <c r="T257" s="176">
        <f>SUM(T258:T261)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169" t="s">
        <v>82</v>
      </c>
      <c r="AT257" s="177" t="s">
        <v>74</v>
      </c>
      <c r="AU257" s="177" t="s">
        <v>82</v>
      </c>
      <c r="AY257" s="169" t="s">
        <v>235</v>
      </c>
      <c r="BK257" s="178">
        <f>SUM(BK258:BK261)</f>
        <v>0</v>
      </c>
    </row>
    <row r="258" s="2" customFormat="1" ht="44.25" customHeight="1">
      <c r="A258" s="38"/>
      <c r="B258" s="181"/>
      <c r="C258" s="182" t="s">
        <v>396</v>
      </c>
      <c r="D258" s="182" t="s">
        <v>237</v>
      </c>
      <c r="E258" s="183" t="s">
        <v>503</v>
      </c>
      <c r="F258" s="184" t="s">
        <v>504</v>
      </c>
      <c r="G258" s="185" t="s">
        <v>323</v>
      </c>
      <c r="H258" s="186">
        <v>84.700000000000003</v>
      </c>
      <c r="I258" s="187"/>
      <c r="J258" s="188">
        <f>ROUND(I258*H258,2)</f>
        <v>0</v>
      </c>
      <c r="K258" s="184" t="s">
        <v>246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0.20469000000000001</v>
      </c>
      <c r="R258" s="191">
        <f>Q258*H258</f>
        <v>17.337243000000001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96</v>
      </c>
      <c r="AT258" s="193" t="s">
        <v>237</v>
      </c>
      <c r="AU258" s="193" t="s">
        <v>84</v>
      </c>
      <c r="AY258" s="19" t="s">
        <v>235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96</v>
      </c>
      <c r="BM258" s="193" t="s">
        <v>505</v>
      </c>
    </row>
    <row r="259" s="2" customFormat="1">
      <c r="A259" s="38"/>
      <c r="B259" s="39"/>
      <c r="C259" s="38"/>
      <c r="D259" s="195" t="s">
        <v>242</v>
      </c>
      <c r="E259" s="38"/>
      <c r="F259" s="196" t="s">
        <v>506</v>
      </c>
      <c r="G259" s="38"/>
      <c r="H259" s="38"/>
      <c r="I259" s="197"/>
      <c r="J259" s="38"/>
      <c r="K259" s="38"/>
      <c r="L259" s="39"/>
      <c r="M259" s="198"/>
      <c r="N259" s="199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242</v>
      </c>
      <c r="AU259" s="19" t="s">
        <v>84</v>
      </c>
    </row>
    <row r="260" s="2" customFormat="1">
      <c r="A260" s="38"/>
      <c r="B260" s="39"/>
      <c r="C260" s="38"/>
      <c r="D260" s="195" t="s">
        <v>262</v>
      </c>
      <c r="E260" s="38"/>
      <c r="F260" s="223" t="s">
        <v>1720</v>
      </c>
      <c r="G260" s="38"/>
      <c r="H260" s="38"/>
      <c r="I260" s="197"/>
      <c r="J260" s="38"/>
      <c r="K260" s="38"/>
      <c r="L260" s="39"/>
      <c r="M260" s="198"/>
      <c r="N260" s="199"/>
      <c r="O260" s="77"/>
      <c r="P260" s="77"/>
      <c r="Q260" s="77"/>
      <c r="R260" s="77"/>
      <c r="S260" s="77"/>
      <c r="T260" s="7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19" t="s">
        <v>262</v>
      </c>
      <c r="AU260" s="19" t="s">
        <v>84</v>
      </c>
    </row>
    <row r="261" s="14" customFormat="1">
      <c r="A261" s="14"/>
      <c r="B261" s="207"/>
      <c r="C261" s="14"/>
      <c r="D261" s="195" t="s">
        <v>248</v>
      </c>
      <c r="E261" s="208" t="s">
        <v>1</v>
      </c>
      <c r="F261" s="209" t="s">
        <v>1753</v>
      </c>
      <c r="G261" s="14"/>
      <c r="H261" s="210">
        <v>84.700000000000003</v>
      </c>
      <c r="I261" s="211"/>
      <c r="J261" s="14"/>
      <c r="K261" s="14"/>
      <c r="L261" s="207"/>
      <c r="M261" s="212"/>
      <c r="N261" s="213"/>
      <c r="O261" s="213"/>
      <c r="P261" s="213"/>
      <c r="Q261" s="213"/>
      <c r="R261" s="213"/>
      <c r="S261" s="213"/>
      <c r="T261" s="2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08" t="s">
        <v>248</v>
      </c>
      <c r="AU261" s="208" t="s">
        <v>84</v>
      </c>
      <c r="AV261" s="14" t="s">
        <v>84</v>
      </c>
      <c r="AW261" s="14" t="s">
        <v>32</v>
      </c>
      <c r="AX261" s="14" t="s">
        <v>82</v>
      </c>
      <c r="AY261" s="208" t="s">
        <v>235</v>
      </c>
    </row>
    <row r="262" s="12" customFormat="1" ht="22.8" customHeight="1">
      <c r="A262" s="12"/>
      <c r="B262" s="168"/>
      <c r="C262" s="12"/>
      <c r="D262" s="169" t="s">
        <v>74</v>
      </c>
      <c r="E262" s="179" t="s">
        <v>96</v>
      </c>
      <c r="F262" s="179" t="s">
        <v>508</v>
      </c>
      <c r="G262" s="12"/>
      <c r="H262" s="12"/>
      <c r="I262" s="171"/>
      <c r="J262" s="180">
        <f>BK262</f>
        <v>0</v>
      </c>
      <c r="K262" s="12"/>
      <c r="L262" s="168"/>
      <c r="M262" s="173"/>
      <c r="N262" s="174"/>
      <c r="O262" s="174"/>
      <c r="P262" s="175">
        <f>SUM(P263:P282)</f>
        <v>0</v>
      </c>
      <c r="Q262" s="174"/>
      <c r="R262" s="175">
        <f>SUM(R263:R282)</f>
        <v>0</v>
      </c>
      <c r="S262" s="174"/>
      <c r="T262" s="176">
        <f>SUM(T263:T282)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169" t="s">
        <v>82</v>
      </c>
      <c r="AT262" s="177" t="s">
        <v>74</v>
      </c>
      <c r="AU262" s="177" t="s">
        <v>82</v>
      </c>
      <c r="AY262" s="169" t="s">
        <v>235</v>
      </c>
      <c r="BK262" s="178">
        <f>SUM(BK263:BK282)</f>
        <v>0</v>
      </c>
    </row>
    <row r="263" s="2" customFormat="1" ht="21.75" customHeight="1">
      <c r="A263" s="38"/>
      <c r="B263" s="181"/>
      <c r="C263" s="182" t="s">
        <v>405</v>
      </c>
      <c r="D263" s="182" t="s">
        <v>237</v>
      </c>
      <c r="E263" s="183" t="s">
        <v>510</v>
      </c>
      <c r="F263" s="184" t="s">
        <v>511</v>
      </c>
      <c r="G263" s="185" t="s">
        <v>358</v>
      </c>
      <c r="H263" s="186">
        <v>8.4700000000000006</v>
      </c>
      <c r="I263" s="187"/>
      <c r="J263" s="188">
        <f>ROUND(I263*H263,2)</f>
        <v>0</v>
      </c>
      <c r="K263" s="184" t="s">
        <v>246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96</v>
      </c>
      <c r="AT263" s="193" t="s">
        <v>237</v>
      </c>
      <c r="AU263" s="193" t="s">
        <v>84</v>
      </c>
      <c r="AY263" s="19" t="s">
        <v>235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96</v>
      </c>
      <c r="BM263" s="193" t="s">
        <v>512</v>
      </c>
    </row>
    <row r="264" s="2" customFormat="1">
      <c r="A264" s="38"/>
      <c r="B264" s="39"/>
      <c r="C264" s="38"/>
      <c r="D264" s="195" t="s">
        <v>242</v>
      </c>
      <c r="E264" s="38"/>
      <c r="F264" s="196" t="s">
        <v>513</v>
      </c>
      <c r="G264" s="38"/>
      <c r="H264" s="38"/>
      <c r="I264" s="197"/>
      <c r="J264" s="38"/>
      <c r="K264" s="38"/>
      <c r="L264" s="39"/>
      <c r="M264" s="198"/>
      <c r="N264" s="199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242</v>
      </c>
      <c r="AU264" s="19" t="s">
        <v>84</v>
      </c>
    </row>
    <row r="265" s="2" customFormat="1">
      <c r="A265" s="38"/>
      <c r="B265" s="39"/>
      <c r="C265" s="38"/>
      <c r="D265" s="195" t="s">
        <v>262</v>
      </c>
      <c r="E265" s="38"/>
      <c r="F265" s="223" t="s">
        <v>1720</v>
      </c>
      <c r="G265" s="38"/>
      <c r="H265" s="38"/>
      <c r="I265" s="197"/>
      <c r="J265" s="38"/>
      <c r="K265" s="38"/>
      <c r="L265" s="39"/>
      <c r="M265" s="198"/>
      <c r="N265" s="199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262</v>
      </c>
      <c r="AU265" s="19" t="s">
        <v>84</v>
      </c>
    </row>
    <row r="266" s="14" customFormat="1">
      <c r="A266" s="14"/>
      <c r="B266" s="207"/>
      <c r="C266" s="14"/>
      <c r="D266" s="195" t="s">
        <v>248</v>
      </c>
      <c r="E266" s="208" t="s">
        <v>1</v>
      </c>
      <c r="F266" s="209" t="s">
        <v>1754</v>
      </c>
      <c r="G266" s="14"/>
      <c r="H266" s="210">
        <v>8.4700000000000006</v>
      </c>
      <c r="I266" s="211"/>
      <c r="J266" s="14"/>
      <c r="K266" s="14"/>
      <c r="L266" s="207"/>
      <c r="M266" s="212"/>
      <c r="N266" s="213"/>
      <c r="O266" s="213"/>
      <c r="P266" s="213"/>
      <c r="Q266" s="213"/>
      <c r="R266" s="213"/>
      <c r="S266" s="213"/>
      <c r="T266" s="2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08" t="s">
        <v>248</v>
      </c>
      <c r="AU266" s="208" t="s">
        <v>84</v>
      </c>
      <c r="AV266" s="14" t="s">
        <v>84</v>
      </c>
      <c r="AW266" s="14" t="s">
        <v>32</v>
      </c>
      <c r="AX266" s="14" t="s">
        <v>82</v>
      </c>
      <c r="AY266" s="208" t="s">
        <v>235</v>
      </c>
    </row>
    <row r="267" s="2" customFormat="1" ht="16.5" customHeight="1">
      <c r="A267" s="38"/>
      <c r="B267" s="181"/>
      <c r="C267" s="182" t="s">
        <v>409</v>
      </c>
      <c r="D267" s="182" t="s">
        <v>237</v>
      </c>
      <c r="E267" s="183" t="s">
        <v>517</v>
      </c>
      <c r="F267" s="184" t="s">
        <v>518</v>
      </c>
      <c r="G267" s="185" t="s">
        <v>358</v>
      </c>
      <c r="H267" s="186">
        <v>1.625</v>
      </c>
      <c r="I267" s="187"/>
      <c r="J267" s="188">
        <f>ROUND(I267*H267,2)</f>
        <v>0</v>
      </c>
      <c r="K267" s="184" t="s">
        <v>1</v>
      </c>
      <c r="L267" s="39"/>
      <c r="M267" s="189" t="s">
        <v>1</v>
      </c>
      <c r="N267" s="190" t="s">
        <v>40</v>
      </c>
      <c r="O267" s="77"/>
      <c r="P267" s="191">
        <f>O267*H267</f>
        <v>0</v>
      </c>
      <c r="Q267" s="191">
        <v>0</v>
      </c>
      <c r="R267" s="191">
        <f>Q267*H267</f>
        <v>0</v>
      </c>
      <c r="S267" s="191">
        <v>0</v>
      </c>
      <c r="T267" s="192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3" t="s">
        <v>96</v>
      </c>
      <c r="AT267" s="193" t="s">
        <v>237</v>
      </c>
      <c r="AU267" s="193" t="s">
        <v>84</v>
      </c>
      <c r="AY267" s="19" t="s">
        <v>235</v>
      </c>
      <c r="BE267" s="194">
        <f>IF(N267="základní",J267,0)</f>
        <v>0</v>
      </c>
      <c r="BF267" s="194">
        <f>IF(N267="snížená",J267,0)</f>
        <v>0</v>
      </c>
      <c r="BG267" s="194">
        <f>IF(N267="zákl. přenesená",J267,0)</f>
        <v>0</v>
      </c>
      <c r="BH267" s="194">
        <f>IF(N267="sníž. přenesená",J267,0)</f>
        <v>0</v>
      </c>
      <c r="BI267" s="194">
        <f>IF(N267="nulová",J267,0)</f>
        <v>0</v>
      </c>
      <c r="BJ267" s="19" t="s">
        <v>82</v>
      </c>
      <c r="BK267" s="194">
        <f>ROUND(I267*H267,2)</f>
        <v>0</v>
      </c>
      <c r="BL267" s="19" t="s">
        <v>96</v>
      </c>
      <c r="BM267" s="193" t="s">
        <v>519</v>
      </c>
    </row>
    <row r="268" s="2" customFormat="1">
      <c r="A268" s="38"/>
      <c r="B268" s="39"/>
      <c r="C268" s="38"/>
      <c r="D268" s="195" t="s">
        <v>242</v>
      </c>
      <c r="E268" s="38"/>
      <c r="F268" s="196" t="s">
        <v>513</v>
      </c>
      <c r="G268" s="38"/>
      <c r="H268" s="38"/>
      <c r="I268" s="197"/>
      <c r="J268" s="38"/>
      <c r="K268" s="38"/>
      <c r="L268" s="39"/>
      <c r="M268" s="198"/>
      <c r="N268" s="199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242</v>
      </c>
      <c r="AU268" s="19" t="s">
        <v>84</v>
      </c>
    </row>
    <row r="269" s="2" customFormat="1">
      <c r="A269" s="38"/>
      <c r="B269" s="39"/>
      <c r="C269" s="38"/>
      <c r="D269" s="195" t="s">
        <v>262</v>
      </c>
      <c r="E269" s="38"/>
      <c r="F269" s="223" t="s">
        <v>1720</v>
      </c>
      <c r="G269" s="38"/>
      <c r="H269" s="38"/>
      <c r="I269" s="197"/>
      <c r="J269" s="38"/>
      <c r="K269" s="38"/>
      <c r="L269" s="39"/>
      <c r="M269" s="198"/>
      <c r="N269" s="199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262</v>
      </c>
      <c r="AU269" s="19" t="s">
        <v>84</v>
      </c>
    </row>
    <row r="270" s="13" customFormat="1">
      <c r="A270" s="13"/>
      <c r="B270" s="200"/>
      <c r="C270" s="13"/>
      <c r="D270" s="195" t="s">
        <v>248</v>
      </c>
      <c r="E270" s="201" t="s">
        <v>1</v>
      </c>
      <c r="F270" s="202" t="s">
        <v>1284</v>
      </c>
      <c r="G270" s="13"/>
      <c r="H270" s="201" t="s">
        <v>1</v>
      </c>
      <c r="I270" s="203"/>
      <c r="J270" s="13"/>
      <c r="K270" s="13"/>
      <c r="L270" s="200"/>
      <c r="M270" s="204"/>
      <c r="N270" s="205"/>
      <c r="O270" s="205"/>
      <c r="P270" s="205"/>
      <c r="Q270" s="205"/>
      <c r="R270" s="205"/>
      <c r="S270" s="205"/>
      <c r="T270" s="206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01" t="s">
        <v>248</v>
      </c>
      <c r="AU270" s="201" t="s">
        <v>84</v>
      </c>
      <c r="AV270" s="13" t="s">
        <v>82</v>
      </c>
      <c r="AW270" s="13" t="s">
        <v>32</v>
      </c>
      <c r="AX270" s="13" t="s">
        <v>75</v>
      </c>
      <c r="AY270" s="201" t="s">
        <v>235</v>
      </c>
    </row>
    <row r="271" s="14" customFormat="1">
      <c r="A271" s="14"/>
      <c r="B271" s="207"/>
      <c r="C271" s="14"/>
      <c r="D271" s="195" t="s">
        <v>248</v>
      </c>
      <c r="E271" s="208" t="s">
        <v>1</v>
      </c>
      <c r="F271" s="209" t="s">
        <v>1755</v>
      </c>
      <c r="G271" s="14"/>
      <c r="H271" s="210">
        <v>0.5</v>
      </c>
      <c r="I271" s="211"/>
      <c r="J271" s="14"/>
      <c r="K271" s="14"/>
      <c r="L271" s="207"/>
      <c r="M271" s="212"/>
      <c r="N271" s="213"/>
      <c r="O271" s="213"/>
      <c r="P271" s="213"/>
      <c r="Q271" s="213"/>
      <c r="R271" s="213"/>
      <c r="S271" s="213"/>
      <c r="T271" s="2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08" t="s">
        <v>248</v>
      </c>
      <c r="AU271" s="208" t="s">
        <v>84</v>
      </c>
      <c r="AV271" s="14" t="s">
        <v>84</v>
      </c>
      <c r="AW271" s="14" t="s">
        <v>32</v>
      </c>
      <c r="AX271" s="14" t="s">
        <v>75</v>
      </c>
      <c r="AY271" s="208" t="s">
        <v>235</v>
      </c>
    </row>
    <row r="272" s="13" customFormat="1">
      <c r="A272" s="13"/>
      <c r="B272" s="200"/>
      <c r="C272" s="13"/>
      <c r="D272" s="195" t="s">
        <v>248</v>
      </c>
      <c r="E272" s="201" t="s">
        <v>1</v>
      </c>
      <c r="F272" s="202" t="s">
        <v>522</v>
      </c>
      <c r="G272" s="13"/>
      <c r="H272" s="201" t="s">
        <v>1</v>
      </c>
      <c r="I272" s="203"/>
      <c r="J272" s="13"/>
      <c r="K272" s="13"/>
      <c r="L272" s="200"/>
      <c r="M272" s="204"/>
      <c r="N272" s="205"/>
      <c r="O272" s="205"/>
      <c r="P272" s="205"/>
      <c r="Q272" s="205"/>
      <c r="R272" s="205"/>
      <c r="S272" s="205"/>
      <c r="T272" s="206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1" t="s">
        <v>248</v>
      </c>
      <c r="AU272" s="201" t="s">
        <v>84</v>
      </c>
      <c r="AV272" s="13" t="s">
        <v>82</v>
      </c>
      <c r="AW272" s="13" t="s">
        <v>32</v>
      </c>
      <c r="AX272" s="13" t="s">
        <v>75</v>
      </c>
      <c r="AY272" s="201" t="s">
        <v>235</v>
      </c>
    </row>
    <row r="273" s="14" customFormat="1">
      <c r="A273" s="14"/>
      <c r="B273" s="207"/>
      <c r="C273" s="14"/>
      <c r="D273" s="195" t="s">
        <v>248</v>
      </c>
      <c r="E273" s="208" t="s">
        <v>1</v>
      </c>
      <c r="F273" s="209" t="s">
        <v>1478</v>
      </c>
      <c r="G273" s="14"/>
      <c r="H273" s="210">
        <v>1.125</v>
      </c>
      <c r="I273" s="211"/>
      <c r="J273" s="14"/>
      <c r="K273" s="14"/>
      <c r="L273" s="207"/>
      <c r="M273" s="212"/>
      <c r="N273" s="213"/>
      <c r="O273" s="213"/>
      <c r="P273" s="213"/>
      <c r="Q273" s="213"/>
      <c r="R273" s="213"/>
      <c r="S273" s="213"/>
      <c r="T273" s="2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08" t="s">
        <v>248</v>
      </c>
      <c r="AU273" s="208" t="s">
        <v>84</v>
      </c>
      <c r="AV273" s="14" t="s">
        <v>84</v>
      </c>
      <c r="AW273" s="14" t="s">
        <v>32</v>
      </c>
      <c r="AX273" s="14" t="s">
        <v>75</v>
      </c>
      <c r="AY273" s="208" t="s">
        <v>235</v>
      </c>
    </row>
    <row r="274" s="15" customFormat="1">
      <c r="A274" s="15"/>
      <c r="B274" s="215"/>
      <c r="C274" s="15"/>
      <c r="D274" s="195" t="s">
        <v>248</v>
      </c>
      <c r="E274" s="216" t="s">
        <v>1</v>
      </c>
      <c r="F274" s="217" t="s">
        <v>253</v>
      </c>
      <c r="G274" s="15"/>
      <c r="H274" s="218">
        <v>1.625</v>
      </c>
      <c r="I274" s="219"/>
      <c r="J274" s="15"/>
      <c r="K274" s="15"/>
      <c r="L274" s="215"/>
      <c r="M274" s="220"/>
      <c r="N274" s="221"/>
      <c r="O274" s="221"/>
      <c r="P274" s="221"/>
      <c r="Q274" s="221"/>
      <c r="R274" s="221"/>
      <c r="S274" s="221"/>
      <c r="T274" s="222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16" t="s">
        <v>248</v>
      </c>
      <c r="AU274" s="216" t="s">
        <v>84</v>
      </c>
      <c r="AV274" s="15" t="s">
        <v>96</v>
      </c>
      <c r="AW274" s="15" t="s">
        <v>32</v>
      </c>
      <c r="AX274" s="15" t="s">
        <v>82</v>
      </c>
      <c r="AY274" s="216" t="s">
        <v>235</v>
      </c>
    </row>
    <row r="275" s="2" customFormat="1" ht="24.15" customHeight="1">
      <c r="A275" s="38"/>
      <c r="B275" s="181"/>
      <c r="C275" s="182" t="s">
        <v>415</v>
      </c>
      <c r="D275" s="182" t="s">
        <v>237</v>
      </c>
      <c r="E275" s="183" t="s">
        <v>557</v>
      </c>
      <c r="F275" s="184" t="s">
        <v>558</v>
      </c>
      <c r="G275" s="185" t="s">
        <v>358</v>
      </c>
      <c r="H275" s="186">
        <v>1.105</v>
      </c>
      <c r="I275" s="187"/>
      <c r="J275" s="188">
        <f>ROUND(I275*H275,2)</f>
        <v>0</v>
      </c>
      <c r="K275" s="184" t="s">
        <v>246</v>
      </c>
      <c r="L275" s="39"/>
      <c r="M275" s="189" t="s">
        <v>1</v>
      </c>
      <c r="N275" s="190" t="s">
        <v>40</v>
      </c>
      <c r="O275" s="77"/>
      <c r="P275" s="191">
        <f>O275*H275</f>
        <v>0</v>
      </c>
      <c r="Q275" s="191">
        <v>0</v>
      </c>
      <c r="R275" s="191">
        <f>Q275*H275</f>
        <v>0</v>
      </c>
      <c r="S275" s="191">
        <v>0</v>
      </c>
      <c r="T275" s="19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3" t="s">
        <v>96</v>
      </c>
      <c r="AT275" s="193" t="s">
        <v>237</v>
      </c>
      <c r="AU275" s="193" t="s">
        <v>84</v>
      </c>
      <c r="AY275" s="19" t="s">
        <v>235</v>
      </c>
      <c r="BE275" s="194">
        <f>IF(N275="základní",J275,0)</f>
        <v>0</v>
      </c>
      <c r="BF275" s="194">
        <f>IF(N275="snížená",J275,0)</f>
        <v>0</v>
      </c>
      <c r="BG275" s="194">
        <f>IF(N275="zákl. přenesená",J275,0)</f>
        <v>0</v>
      </c>
      <c r="BH275" s="194">
        <f>IF(N275="sníž. přenesená",J275,0)</f>
        <v>0</v>
      </c>
      <c r="BI275" s="194">
        <f>IF(N275="nulová",J275,0)</f>
        <v>0</v>
      </c>
      <c r="BJ275" s="19" t="s">
        <v>82</v>
      </c>
      <c r="BK275" s="194">
        <f>ROUND(I275*H275,2)</f>
        <v>0</v>
      </c>
      <c r="BL275" s="19" t="s">
        <v>96</v>
      </c>
      <c r="BM275" s="193" t="s">
        <v>559</v>
      </c>
    </row>
    <row r="276" s="2" customFormat="1">
      <c r="A276" s="38"/>
      <c r="B276" s="39"/>
      <c r="C276" s="38"/>
      <c r="D276" s="195" t="s">
        <v>242</v>
      </c>
      <c r="E276" s="38"/>
      <c r="F276" s="196" t="s">
        <v>560</v>
      </c>
      <c r="G276" s="38"/>
      <c r="H276" s="38"/>
      <c r="I276" s="197"/>
      <c r="J276" s="38"/>
      <c r="K276" s="38"/>
      <c r="L276" s="39"/>
      <c r="M276" s="198"/>
      <c r="N276" s="199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242</v>
      </c>
      <c r="AU276" s="19" t="s">
        <v>84</v>
      </c>
    </row>
    <row r="277" s="2" customFormat="1">
      <c r="A277" s="38"/>
      <c r="B277" s="39"/>
      <c r="C277" s="38"/>
      <c r="D277" s="195" t="s">
        <v>262</v>
      </c>
      <c r="E277" s="38"/>
      <c r="F277" s="223" t="s">
        <v>1720</v>
      </c>
      <c r="G277" s="38"/>
      <c r="H277" s="38"/>
      <c r="I277" s="197"/>
      <c r="J277" s="38"/>
      <c r="K277" s="38"/>
      <c r="L277" s="39"/>
      <c r="M277" s="198"/>
      <c r="N277" s="199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262</v>
      </c>
      <c r="AU277" s="19" t="s">
        <v>84</v>
      </c>
    </row>
    <row r="278" s="13" customFormat="1">
      <c r="A278" s="13"/>
      <c r="B278" s="200"/>
      <c r="C278" s="13"/>
      <c r="D278" s="195" t="s">
        <v>248</v>
      </c>
      <c r="E278" s="201" t="s">
        <v>1</v>
      </c>
      <c r="F278" s="202" t="s">
        <v>1284</v>
      </c>
      <c r="G278" s="13"/>
      <c r="H278" s="201" t="s">
        <v>1</v>
      </c>
      <c r="I278" s="203"/>
      <c r="J278" s="13"/>
      <c r="K278" s="13"/>
      <c r="L278" s="200"/>
      <c r="M278" s="204"/>
      <c r="N278" s="205"/>
      <c r="O278" s="205"/>
      <c r="P278" s="205"/>
      <c r="Q278" s="205"/>
      <c r="R278" s="205"/>
      <c r="S278" s="205"/>
      <c r="T278" s="206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01" t="s">
        <v>248</v>
      </c>
      <c r="AU278" s="201" t="s">
        <v>84</v>
      </c>
      <c r="AV278" s="13" t="s">
        <v>82</v>
      </c>
      <c r="AW278" s="13" t="s">
        <v>32</v>
      </c>
      <c r="AX278" s="13" t="s">
        <v>75</v>
      </c>
      <c r="AY278" s="201" t="s">
        <v>235</v>
      </c>
    </row>
    <row r="279" s="14" customFormat="1">
      <c r="A279" s="14"/>
      <c r="B279" s="207"/>
      <c r="C279" s="14"/>
      <c r="D279" s="195" t="s">
        <v>248</v>
      </c>
      <c r="E279" s="208" t="s">
        <v>1</v>
      </c>
      <c r="F279" s="209" t="s">
        <v>1755</v>
      </c>
      <c r="G279" s="14"/>
      <c r="H279" s="210">
        <v>0.5</v>
      </c>
      <c r="I279" s="211"/>
      <c r="J279" s="14"/>
      <c r="K279" s="14"/>
      <c r="L279" s="207"/>
      <c r="M279" s="212"/>
      <c r="N279" s="213"/>
      <c r="O279" s="213"/>
      <c r="P279" s="213"/>
      <c r="Q279" s="213"/>
      <c r="R279" s="213"/>
      <c r="S279" s="213"/>
      <c r="T279" s="2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08" t="s">
        <v>248</v>
      </c>
      <c r="AU279" s="208" t="s">
        <v>84</v>
      </c>
      <c r="AV279" s="14" t="s">
        <v>84</v>
      </c>
      <c r="AW279" s="14" t="s">
        <v>32</v>
      </c>
      <c r="AX279" s="14" t="s">
        <v>75</v>
      </c>
      <c r="AY279" s="208" t="s">
        <v>235</v>
      </c>
    </row>
    <row r="280" s="13" customFormat="1">
      <c r="A280" s="13"/>
      <c r="B280" s="200"/>
      <c r="C280" s="13"/>
      <c r="D280" s="195" t="s">
        <v>248</v>
      </c>
      <c r="E280" s="201" t="s">
        <v>1</v>
      </c>
      <c r="F280" s="202" t="s">
        <v>522</v>
      </c>
      <c r="G280" s="13"/>
      <c r="H280" s="201" t="s">
        <v>1</v>
      </c>
      <c r="I280" s="203"/>
      <c r="J280" s="13"/>
      <c r="K280" s="13"/>
      <c r="L280" s="200"/>
      <c r="M280" s="204"/>
      <c r="N280" s="205"/>
      <c r="O280" s="205"/>
      <c r="P280" s="205"/>
      <c r="Q280" s="205"/>
      <c r="R280" s="205"/>
      <c r="S280" s="205"/>
      <c r="T280" s="206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01" t="s">
        <v>248</v>
      </c>
      <c r="AU280" s="201" t="s">
        <v>84</v>
      </c>
      <c r="AV280" s="13" t="s">
        <v>82</v>
      </c>
      <c r="AW280" s="13" t="s">
        <v>32</v>
      </c>
      <c r="AX280" s="13" t="s">
        <v>75</v>
      </c>
      <c r="AY280" s="201" t="s">
        <v>235</v>
      </c>
    </row>
    <row r="281" s="14" customFormat="1">
      <c r="A281" s="14"/>
      <c r="B281" s="207"/>
      <c r="C281" s="14"/>
      <c r="D281" s="195" t="s">
        <v>248</v>
      </c>
      <c r="E281" s="208" t="s">
        <v>1</v>
      </c>
      <c r="F281" s="209" t="s">
        <v>1756</v>
      </c>
      <c r="G281" s="14"/>
      <c r="H281" s="210">
        <v>0.60499999999999998</v>
      </c>
      <c r="I281" s="211"/>
      <c r="J281" s="14"/>
      <c r="K281" s="14"/>
      <c r="L281" s="207"/>
      <c r="M281" s="212"/>
      <c r="N281" s="213"/>
      <c r="O281" s="213"/>
      <c r="P281" s="213"/>
      <c r="Q281" s="213"/>
      <c r="R281" s="213"/>
      <c r="S281" s="213"/>
      <c r="T281" s="2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08" t="s">
        <v>248</v>
      </c>
      <c r="AU281" s="208" t="s">
        <v>84</v>
      </c>
      <c r="AV281" s="14" t="s">
        <v>84</v>
      </c>
      <c r="AW281" s="14" t="s">
        <v>32</v>
      </c>
      <c r="AX281" s="14" t="s">
        <v>75</v>
      </c>
      <c r="AY281" s="208" t="s">
        <v>235</v>
      </c>
    </row>
    <row r="282" s="15" customFormat="1">
      <c r="A282" s="15"/>
      <c r="B282" s="215"/>
      <c r="C282" s="15"/>
      <c r="D282" s="195" t="s">
        <v>248</v>
      </c>
      <c r="E282" s="216" t="s">
        <v>1</v>
      </c>
      <c r="F282" s="217" t="s">
        <v>253</v>
      </c>
      <c r="G282" s="15"/>
      <c r="H282" s="218">
        <v>1.105</v>
      </c>
      <c r="I282" s="219"/>
      <c r="J282" s="15"/>
      <c r="K282" s="15"/>
      <c r="L282" s="215"/>
      <c r="M282" s="220"/>
      <c r="N282" s="221"/>
      <c r="O282" s="221"/>
      <c r="P282" s="221"/>
      <c r="Q282" s="221"/>
      <c r="R282" s="221"/>
      <c r="S282" s="221"/>
      <c r="T282" s="222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16" t="s">
        <v>248</v>
      </c>
      <c r="AU282" s="216" t="s">
        <v>84</v>
      </c>
      <c r="AV282" s="15" t="s">
        <v>96</v>
      </c>
      <c r="AW282" s="15" t="s">
        <v>32</v>
      </c>
      <c r="AX282" s="15" t="s">
        <v>82</v>
      </c>
      <c r="AY282" s="216" t="s">
        <v>235</v>
      </c>
    </row>
    <row r="283" s="12" customFormat="1" ht="22.8" customHeight="1">
      <c r="A283" s="12"/>
      <c r="B283" s="168"/>
      <c r="C283" s="12"/>
      <c r="D283" s="169" t="s">
        <v>74</v>
      </c>
      <c r="E283" s="179" t="s">
        <v>269</v>
      </c>
      <c r="F283" s="179" t="s">
        <v>562</v>
      </c>
      <c r="G283" s="12"/>
      <c r="H283" s="12"/>
      <c r="I283" s="171"/>
      <c r="J283" s="180">
        <f>BK283</f>
        <v>0</v>
      </c>
      <c r="K283" s="12"/>
      <c r="L283" s="168"/>
      <c r="M283" s="173"/>
      <c r="N283" s="174"/>
      <c r="O283" s="174"/>
      <c r="P283" s="175">
        <f>SUM(P284:P294)</f>
        <v>0</v>
      </c>
      <c r="Q283" s="174"/>
      <c r="R283" s="175">
        <f>SUM(R284:R294)</f>
        <v>0</v>
      </c>
      <c r="S283" s="174"/>
      <c r="T283" s="176">
        <f>SUM(T284:T294)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169" t="s">
        <v>82</v>
      </c>
      <c r="AT283" s="177" t="s">
        <v>74</v>
      </c>
      <c r="AU283" s="177" t="s">
        <v>82</v>
      </c>
      <c r="AY283" s="169" t="s">
        <v>235</v>
      </c>
      <c r="BK283" s="178">
        <f>SUM(BK284:BK294)</f>
        <v>0</v>
      </c>
    </row>
    <row r="284" s="2" customFormat="1" ht="24.15" customHeight="1">
      <c r="A284" s="38"/>
      <c r="B284" s="181"/>
      <c r="C284" s="182" t="s">
        <v>420</v>
      </c>
      <c r="D284" s="182" t="s">
        <v>237</v>
      </c>
      <c r="E284" s="183" t="s">
        <v>605</v>
      </c>
      <c r="F284" s="184" t="s">
        <v>606</v>
      </c>
      <c r="G284" s="185" t="s">
        <v>240</v>
      </c>
      <c r="H284" s="186">
        <v>79.605000000000004</v>
      </c>
      <c r="I284" s="187"/>
      <c r="J284" s="188">
        <f>ROUND(I284*H284,2)</f>
        <v>0</v>
      </c>
      <c r="K284" s="184" t="s">
        <v>246</v>
      </c>
      <c r="L284" s="39"/>
      <c r="M284" s="189" t="s">
        <v>1</v>
      </c>
      <c r="N284" s="190" t="s">
        <v>40</v>
      </c>
      <c r="O284" s="77"/>
      <c r="P284" s="191">
        <f>O284*H284</f>
        <v>0</v>
      </c>
      <c r="Q284" s="191">
        <v>0</v>
      </c>
      <c r="R284" s="191">
        <f>Q284*H284</f>
        <v>0</v>
      </c>
      <c r="S284" s="191">
        <v>0</v>
      </c>
      <c r="T284" s="19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3" t="s">
        <v>96</v>
      </c>
      <c r="AT284" s="193" t="s">
        <v>237</v>
      </c>
      <c r="AU284" s="193" t="s">
        <v>84</v>
      </c>
      <c r="AY284" s="19" t="s">
        <v>235</v>
      </c>
      <c r="BE284" s="194">
        <f>IF(N284="základní",J284,0)</f>
        <v>0</v>
      </c>
      <c r="BF284" s="194">
        <f>IF(N284="snížená",J284,0)</f>
        <v>0</v>
      </c>
      <c r="BG284" s="194">
        <f>IF(N284="zákl. přenesená",J284,0)</f>
        <v>0</v>
      </c>
      <c r="BH284" s="194">
        <f>IF(N284="sníž. přenesená",J284,0)</f>
        <v>0</v>
      </c>
      <c r="BI284" s="194">
        <f>IF(N284="nulová",J284,0)</f>
        <v>0</v>
      </c>
      <c r="BJ284" s="19" t="s">
        <v>82</v>
      </c>
      <c r="BK284" s="194">
        <f>ROUND(I284*H284,2)</f>
        <v>0</v>
      </c>
      <c r="BL284" s="19" t="s">
        <v>96</v>
      </c>
      <c r="BM284" s="193" t="s">
        <v>607</v>
      </c>
    </row>
    <row r="285" s="2" customFormat="1">
      <c r="A285" s="38"/>
      <c r="B285" s="39"/>
      <c r="C285" s="38"/>
      <c r="D285" s="195" t="s">
        <v>242</v>
      </c>
      <c r="E285" s="38"/>
      <c r="F285" s="196" t="s">
        <v>608</v>
      </c>
      <c r="G285" s="38"/>
      <c r="H285" s="38"/>
      <c r="I285" s="197"/>
      <c r="J285" s="38"/>
      <c r="K285" s="38"/>
      <c r="L285" s="39"/>
      <c r="M285" s="198"/>
      <c r="N285" s="199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242</v>
      </c>
      <c r="AU285" s="19" t="s">
        <v>84</v>
      </c>
    </row>
    <row r="286" s="2" customFormat="1" ht="21.75" customHeight="1">
      <c r="A286" s="38"/>
      <c r="B286" s="181"/>
      <c r="C286" s="182" t="s">
        <v>428</v>
      </c>
      <c r="D286" s="182" t="s">
        <v>237</v>
      </c>
      <c r="E286" s="183" t="s">
        <v>610</v>
      </c>
      <c r="F286" s="184" t="s">
        <v>570</v>
      </c>
      <c r="G286" s="185" t="s">
        <v>240</v>
      </c>
      <c r="H286" s="186">
        <v>79.605000000000004</v>
      </c>
      <c r="I286" s="187"/>
      <c r="J286" s="188">
        <f>ROUND(I286*H286,2)</f>
        <v>0</v>
      </c>
      <c r="K286" s="184" t="s">
        <v>246</v>
      </c>
      <c r="L286" s="39"/>
      <c r="M286" s="189" t="s">
        <v>1</v>
      </c>
      <c r="N286" s="190" t="s">
        <v>40</v>
      </c>
      <c r="O286" s="77"/>
      <c r="P286" s="191">
        <f>O286*H286</f>
        <v>0</v>
      </c>
      <c r="Q286" s="191">
        <v>0</v>
      </c>
      <c r="R286" s="191">
        <f>Q286*H286</f>
        <v>0</v>
      </c>
      <c r="S286" s="191">
        <v>0</v>
      </c>
      <c r="T286" s="19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3" t="s">
        <v>96</v>
      </c>
      <c r="AT286" s="193" t="s">
        <v>237</v>
      </c>
      <c r="AU286" s="193" t="s">
        <v>84</v>
      </c>
      <c r="AY286" s="19" t="s">
        <v>235</v>
      </c>
      <c r="BE286" s="194">
        <f>IF(N286="základní",J286,0)</f>
        <v>0</v>
      </c>
      <c r="BF286" s="194">
        <f>IF(N286="snížená",J286,0)</f>
        <v>0</v>
      </c>
      <c r="BG286" s="194">
        <f>IF(N286="zákl. přenesená",J286,0)</f>
        <v>0</v>
      </c>
      <c r="BH286" s="194">
        <f>IF(N286="sníž. přenesená",J286,0)</f>
        <v>0</v>
      </c>
      <c r="BI286" s="194">
        <f>IF(N286="nulová",J286,0)</f>
        <v>0</v>
      </c>
      <c r="BJ286" s="19" t="s">
        <v>82</v>
      </c>
      <c r="BK286" s="194">
        <f>ROUND(I286*H286,2)</f>
        <v>0</v>
      </c>
      <c r="BL286" s="19" t="s">
        <v>96</v>
      </c>
      <c r="BM286" s="193" t="s">
        <v>611</v>
      </c>
    </row>
    <row r="287" s="2" customFormat="1">
      <c r="A287" s="38"/>
      <c r="B287" s="39"/>
      <c r="C287" s="38"/>
      <c r="D287" s="195" t="s">
        <v>242</v>
      </c>
      <c r="E287" s="38"/>
      <c r="F287" s="196" t="s">
        <v>572</v>
      </c>
      <c r="G287" s="38"/>
      <c r="H287" s="38"/>
      <c r="I287" s="197"/>
      <c r="J287" s="38"/>
      <c r="K287" s="38"/>
      <c r="L287" s="39"/>
      <c r="M287" s="198"/>
      <c r="N287" s="199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242</v>
      </c>
      <c r="AU287" s="19" t="s">
        <v>84</v>
      </c>
    </row>
    <row r="288" s="2" customFormat="1" ht="24.15" customHeight="1">
      <c r="A288" s="38"/>
      <c r="B288" s="181"/>
      <c r="C288" s="182" t="s">
        <v>435</v>
      </c>
      <c r="D288" s="182" t="s">
        <v>237</v>
      </c>
      <c r="E288" s="183" t="s">
        <v>613</v>
      </c>
      <c r="F288" s="184" t="s">
        <v>575</v>
      </c>
      <c r="G288" s="185" t="s">
        <v>240</v>
      </c>
      <c r="H288" s="186">
        <v>79.605000000000004</v>
      </c>
      <c r="I288" s="187"/>
      <c r="J288" s="188">
        <f>ROUND(I288*H288,2)</f>
        <v>0</v>
      </c>
      <c r="K288" s="184" t="s">
        <v>246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96</v>
      </c>
      <c r="AT288" s="193" t="s">
        <v>237</v>
      </c>
      <c r="AU288" s="193" t="s">
        <v>84</v>
      </c>
      <c r="AY288" s="19" t="s">
        <v>235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96</v>
      </c>
      <c r="BM288" s="193" t="s">
        <v>614</v>
      </c>
    </row>
    <row r="289" s="2" customFormat="1">
      <c r="A289" s="38"/>
      <c r="B289" s="39"/>
      <c r="C289" s="38"/>
      <c r="D289" s="195" t="s">
        <v>242</v>
      </c>
      <c r="E289" s="38"/>
      <c r="F289" s="196" t="s">
        <v>577</v>
      </c>
      <c r="G289" s="38"/>
      <c r="H289" s="38"/>
      <c r="I289" s="197"/>
      <c r="J289" s="38"/>
      <c r="K289" s="38"/>
      <c r="L289" s="39"/>
      <c r="M289" s="198"/>
      <c r="N289" s="199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242</v>
      </c>
      <c r="AU289" s="19" t="s">
        <v>84</v>
      </c>
    </row>
    <row r="290" s="2" customFormat="1" ht="33" customHeight="1">
      <c r="A290" s="38"/>
      <c r="B290" s="181"/>
      <c r="C290" s="182" t="s">
        <v>446</v>
      </c>
      <c r="D290" s="182" t="s">
        <v>237</v>
      </c>
      <c r="E290" s="183" t="s">
        <v>616</v>
      </c>
      <c r="F290" s="184" t="s">
        <v>995</v>
      </c>
      <c r="G290" s="185" t="s">
        <v>240</v>
      </c>
      <c r="H290" s="186">
        <v>79.605000000000004</v>
      </c>
      <c r="I290" s="187"/>
      <c r="J290" s="188">
        <f>ROUND(I290*H290,2)</f>
        <v>0</v>
      </c>
      <c r="K290" s="184" t="s">
        <v>246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0</v>
      </c>
      <c r="R290" s="191">
        <f>Q290*H290</f>
        <v>0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96</v>
      </c>
      <c r="AT290" s="193" t="s">
        <v>237</v>
      </c>
      <c r="AU290" s="193" t="s">
        <v>84</v>
      </c>
      <c r="AY290" s="19" t="s">
        <v>235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96</v>
      </c>
      <c r="BM290" s="193" t="s">
        <v>618</v>
      </c>
    </row>
    <row r="291" s="2" customFormat="1">
      <c r="A291" s="38"/>
      <c r="B291" s="39"/>
      <c r="C291" s="38"/>
      <c r="D291" s="195" t="s">
        <v>242</v>
      </c>
      <c r="E291" s="38"/>
      <c r="F291" s="196" t="s">
        <v>619</v>
      </c>
      <c r="G291" s="38"/>
      <c r="H291" s="38"/>
      <c r="I291" s="197"/>
      <c r="J291" s="38"/>
      <c r="K291" s="38"/>
      <c r="L291" s="39"/>
      <c r="M291" s="198"/>
      <c r="N291" s="199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242</v>
      </c>
      <c r="AU291" s="19" t="s">
        <v>84</v>
      </c>
    </row>
    <row r="292" s="2" customFormat="1">
      <c r="A292" s="38"/>
      <c r="B292" s="39"/>
      <c r="C292" s="38"/>
      <c r="D292" s="195" t="s">
        <v>262</v>
      </c>
      <c r="E292" s="38"/>
      <c r="F292" s="223" t="s">
        <v>1720</v>
      </c>
      <c r="G292" s="38"/>
      <c r="H292" s="38"/>
      <c r="I292" s="197"/>
      <c r="J292" s="38"/>
      <c r="K292" s="38"/>
      <c r="L292" s="39"/>
      <c r="M292" s="198"/>
      <c r="N292" s="199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262</v>
      </c>
      <c r="AU292" s="19" t="s">
        <v>84</v>
      </c>
    </row>
    <row r="293" s="13" customFormat="1">
      <c r="A293" s="13"/>
      <c r="B293" s="200"/>
      <c r="C293" s="13"/>
      <c r="D293" s="195" t="s">
        <v>248</v>
      </c>
      <c r="E293" s="201" t="s">
        <v>1</v>
      </c>
      <c r="F293" s="202" t="s">
        <v>1297</v>
      </c>
      <c r="G293" s="13"/>
      <c r="H293" s="201" t="s">
        <v>1</v>
      </c>
      <c r="I293" s="203"/>
      <c r="J293" s="13"/>
      <c r="K293" s="13"/>
      <c r="L293" s="200"/>
      <c r="M293" s="204"/>
      <c r="N293" s="205"/>
      <c r="O293" s="205"/>
      <c r="P293" s="205"/>
      <c r="Q293" s="205"/>
      <c r="R293" s="205"/>
      <c r="S293" s="205"/>
      <c r="T293" s="206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01" t="s">
        <v>248</v>
      </c>
      <c r="AU293" s="201" t="s">
        <v>84</v>
      </c>
      <c r="AV293" s="13" t="s">
        <v>82</v>
      </c>
      <c r="AW293" s="13" t="s">
        <v>32</v>
      </c>
      <c r="AX293" s="13" t="s">
        <v>75</v>
      </c>
      <c r="AY293" s="201" t="s">
        <v>235</v>
      </c>
    </row>
    <row r="294" s="14" customFormat="1">
      <c r="A294" s="14"/>
      <c r="B294" s="207"/>
      <c r="C294" s="14"/>
      <c r="D294" s="195" t="s">
        <v>248</v>
      </c>
      <c r="E294" s="208" t="s">
        <v>1</v>
      </c>
      <c r="F294" s="209" t="s">
        <v>1757</v>
      </c>
      <c r="G294" s="14"/>
      <c r="H294" s="210">
        <v>79.605000000000004</v>
      </c>
      <c r="I294" s="211"/>
      <c r="J294" s="14"/>
      <c r="K294" s="14"/>
      <c r="L294" s="207"/>
      <c r="M294" s="212"/>
      <c r="N294" s="213"/>
      <c r="O294" s="213"/>
      <c r="P294" s="213"/>
      <c r="Q294" s="213"/>
      <c r="R294" s="213"/>
      <c r="S294" s="213"/>
      <c r="T294" s="2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08" t="s">
        <v>248</v>
      </c>
      <c r="AU294" s="208" t="s">
        <v>84</v>
      </c>
      <c r="AV294" s="14" t="s">
        <v>84</v>
      </c>
      <c r="AW294" s="14" t="s">
        <v>32</v>
      </c>
      <c r="AX294" s="14" t="s">
        <v>82</v>
      </c>
      <c r="AY294" s="208" t="s">
        <v>235</v>
      </c>
    </row>
    <row r="295" s="12" customFormat="1" ht="22.8" customHeight="1">
      <c r="A295" s="12"/>
      <c r="B295" s="168"/>
      <c r="C295" s="12"/>
      <c r="D295" s="169" t="s">
        <v>74</v>
      </c>
      <c r="E295" s="179" t="s">
        <v>291</v>
      </c>
      <c r="F295" s="179" t="s">
        <v>629</v>
      </c>
      <c r="G295" s="12"/>
      <c r="H295" s="12"/>
      <c r="I295" s="171"/>
      <c r="J295" s="180">
        <f>BK295</f>
        <v>0</v>
      </c>
      <c r="K295" s="12"/>
      <c r="L295" s="168"/>
      <c r="M295" s="173"/>
      <c r="N295" s="174"/>
      <c r="O295" s="174"/>
      <c r="P295" s="175">
        <f>SUM(P296:P346)</f>
        <v>0</v>
      </c>
      <c r="Q295" s="174"/>
      <c r="R295" s="175">
        <f>SUM(R296:R346)</f>
        <v>6.5285339999999996</v>
      </c>
      <c r="S295" s="174"/>
      <c r="T295" s="176">
        <f>SUM(T296:T346)</f>
        <v>0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R295" s="169" t="s">
        <v>82</v>
      </c>
      <c r="AT295" s="177" t="s">
        <v>74</v>
      </c>
      <c r="AU295" s="177" t="s">
        <v>82</v>
      </c>
      <c r="AY295" s="169" t="s">
        <v>235</v>
      </c>
      <c r="BK295" s="178">
        <f>SUM(BK296:BK346)</f>
        <v>0</v>
      </c>
    </row>
    <row r="296" s="2" customFormat="1" ht="24.15" customHeight="1">
      <c r="A296" s="38"/>
      <c r="B296" s="181"/>
      <c r="C296" s="182" t="s">
        <v>464</v>
      </c>
      <c r="D296" s="182" t="s">
        <v>237</v>
      </c>
      <c r="E296" s="183" t="s">
        <v>1298</v>
      </c>
      <c r="F296" s="184" t="s">
        <v>1299</v>
      </c>
      <c r="G296" s="185" t="s">
        <v>323</v>
      </c>
      <c r="H296" s="186">
        <v>84.700000000000003</v>
      </c>
      <c r="I296" s="187"/>
      <c r="J296" s="188">
        <f>ROUND(I296*H296,2)</f>
        <v>0</v>
      </c>
      <c r="K296" s="184" t="s">
        <v>246</v>
      </c>
      <c r="L296" s="39"/>
      <c r="M296" s="189" t="s">
        <v>1</v>
      </c>
      <c r="N296" s="190" t="s">
        <v>40</v>
      </c>
      <c r="O296" s="77"/>
      <c r="P296" s="191">
        <f>O296*H296</f>
        <v>0</v>
      </c>
      <c r="Q296" s="191">
        <v>0.0042199999999999998</v>
      </c>
      <c r="R296" s="191">
        <f>Q296*H296</f>
        <v>0.35743399999999997</v>
      </c>
      <c r="S296" s="191">
        <v>0</v>
      </c>
      <c r="T296" s="19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3" t="s">
        <v>96</v>
      </c>
      <c r="AT296" s="193" t="s">
        <v>237</v>
      </c>
      <c r="AU296" s="193" t="s">
        <v>84</v>
      </c>
      <c r="AY296" s="19" t="s">
        <v>235</v>
      </c>
      <c r="BE296" s="194">
        <f>IF(N296="základní",J296,0)</f>
        <v>0</v>
      </c>
      <c r="BF296" s="194">
        <f>IF(N296="snížená",J296,0)</f>
        <v>0</v>
      </c>
      <c r="BG296" s="194">
        <f>IF(N296="zákl. přenesená",J296,0)</f>
        <v>0</v>
      </c>
      <c r="BH296" s="194">
        <f>IF(N296="sníž. přenesená",J296,0)</f>
        <v>0</v>
      </c>
      <c r="BI296" s="194">
        <f>IF(N296="nulová",J296,0)</f>
        <v>0</v>
      </c>
      <c r="BJ296" s="19" t="s">
        <v>82</v>
      </c>
      <c r="BK296" s="194">
        <f>ROUND(I296*H296,2)</f>
        <v>0</v>
      </c>
      <c r="BL296" s="19" t="s">
        <v>96</v>
      </c>
      <c r="BM296" s="193" t="s">
        <v>1300</v>
      </c>
    </row>
    <row r="297" s="2" customFormat="1">
      <c r="A297" s="38"/>
      <c r="B297" s="39"/>
      <c r="C297" s="38"/>
      <c r="D297" s="195" t="s">
        <v>242</v>
      </c>
      <c r="E297" s="38"/>
      <c r="F297" s="196" t="s">
        <v>1301</v>
      </c>
      <c r="G297" s="38"/>
      <c r="H297" s="38"/>
      <c r="I297" s="197"/>
      <c r="J297" s="38"/>
      <c r="K297" s="38"/>
      <c r="L297" s="39"/>
      <c r="M297" s="198"/>
      <c r="N297" s="199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242</v>
      </c>
      <c r="AU297" s="19" t="s">
        <v>84</v>
      </c>
    </row>
    <row r="298" s="2" customFormat="1">
      <c r="A298" s="38"/>
      <c r="B298" s="39"/>
      <c r="C298" s="38"/>
      <c r="D298" s="195" t="s">
        <v>262</v>
      </c>
      <c r="E298" s="38"/>
      <c r="F298" s="223" t="s">
        <v>1720</v>
      </c>
      <c r="G298" s="38"/>
      <c r="H298" s="38"/>
      <c r="I298" s="197"/>
      <c r="J298" s="38"/>
      <c r="K298" s="38"/>
      <c r="L298" s="39"/>
      <c r="M298" s="198"/>
      <c r="N298" s="199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262</v>
      </c>
      <c r="AU298" s="19" t="s">
        <v>84</v>
      </c>
    </row>
    <row r="299" s="14" customFormat="1">
      <c r="A299" s="14"/>
      <c r="B299" s="207"/>
      <c r="C299" s="14"/>
      <c r="D299" s="195" t="s">
        <v>248</v>
      </c>
      <c r="E299" s="208" t="s">
        <v>1</v>
      </c>
      <c r="F299" s="209" t="s">
        <v>1753</v>
      </c>
      <c r="G299" s="14"/>
      <c r="H299" s="210">
        <v>84.700000000000003</v>
      </c>
      <c r="I299" s="211"/>
      <c r="J299" s="14"/>
      <c r="K299" s="14"/>
      <c r="L299" s="207"/>
      <c r="M299" s="212"/>
      <c r="N299" s="213"/>
      <c r="O299" s="213"/>
      <c r="P299" s="213"/>
      <c r="Q299" s="213"/>
      <c r="R299" s="213"/>
      <c r="S299" s="213"/>
      <c r="T299" s="2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08" t="s">
        <v>248</v>
      </c>
      <c r="AU299" s="208" t="s">
        <v>84</v>
      </c>
      <c r="AV299" s="14" t="s">
        <v>84</v>
      </c>
      <c r="AW299" s="14" t="s">
        <v>32</v>
      </c>
      <c r="AX299" s="14" t="s">
        <v>82</v>
      </c>
      <c r="AY299" s="208" t="s">
        <v>235</v>
      </c>
    </row>
    <row r="300" s="2" customFormat="1" ht="33" customHeight="1">
      <c r="A300" s="38"/>
      <c r="B300" s="181"/>
      <c r="C300" s="182" t="s">
        <v>474</v>
      </c>
      <c r="D300" s="182" t="s">
        <v>237</v>
      </c>
      <c r="E300" s="183" t="s">
        <v>1303</v>
      </c>
      <c r="F300" s="184" t="s">
        <v>1304</v>
      </c>
      <c r="G300" s="185" t="s">
        <v>527</v>
      </c>
      <c r="H300" s="186">
        <v>81</v>
      </c>
      <c r="I300" s="187"/>
      <c r="J300" s="188">
        <f>ROUND(I300*H300,2)</f>
        <v>0</v>
      </c>
      <c r="K300" s="184" t="s">
        <v>246</v>
      </c>
      <c r="L300" s="39"/>
      <c r="M300" s="189" t="s">
        <v>1</v>
      </c>
      <c r="N300" s="190" t="s">
        <v>40</v>
      </c>
      <c r="O300" s="77"/>
      <c r="P300" s="191">
        <f>O300*H300</f>
        <v>0</v>
      </c>
      <c r="Q300" s="191">
        <v>0</v>
      </c>
      <c r="R300" s="191">
        <f>Q300*H300</f>
        <v>0</v>
      </c>
      <c r="S300" s="191">
        <v>0</v>
      </c>
      <c r="T300" s="1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3" t="s">
        <v>96</v>
      </c>
      <c r="AT300" s="193" t="s">
        <v>237</v>
      </c>
      <c r="AU300" s="193" t="s">
        <v>84</v>
      </c>
      <c r="AY300" s="19" t="s">
        <v>235</v>
      </c>
      <c r="BE300" s="194">
        <f>IF(N300="základní",J300,0)</f>
        <v>0</v>
      </c>
      <c r="BF300" s="194">
        <f>IF(N300="snížená",J300,0)</f>
        <v>0</v>
      </c>
      <c r="BG300" s="194">
        <f>IF(N300="zákl. přenesená",J300,0)</f>
        <v>0</v>
      </c>
      <c r="BH300" s="194">
        <f>IF(N300="sníž. přenesená",J300,0)</f>
        <v>0</v>
      </c>
      <c r="BI300" s="194">
        <f>IF(N300="nulová",J300,0)</f>
        <v>0</v>
      </c>
      <c r="BJ300" s="19" t="s">
        <v>82</v>
      </c>
      <c r="BK300" s="194">
        <f>ROUND(I300*H300,2)</f>
        <v>0</v>
      </c>
      <c r="BL300" s="19" t="s">
        <v>96</v>
      </c>
      <c r="BM300" s="193" t="s">
        <v>1305</v>
      </c>
    </row>
    <row r="301" s="2" customFormat="1">
      <c r="A301" s="38"/>
      <c r="B301" s="39"/>
      <c r="C301" s="38"/>
      <c r="D301" s="195" t="s">
        <v>242</v>
      </c>
      <c r="E301" s="38"/>
      <c r="F301" s="196" t="s">
        <v>1306</v>
      </c>
      <c r="G301" s="38"/>
      <c r="H301" s="38"/>
      <c r="I301" s="197"/>
      <c r="J301" s="38"/>
      <c r="K301" s="38"/>
      <c r="L301" s="39"/>
      <c r="M301" s="198"/>
      <c r="N301" s="199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242</v>
      </c>
      <c r="AU301" s="19" t="s">
        <v>84</v>
      </c>
    </row>
    <row r="302" s="2" customFormat="1">
      <c r="A302" s="38"/>
      <c r="B302" s="39"/>
      <c r="C302" s="38"/>
      <c r="D302" s="195" t="s">
        <v>262</v>
      </c>
      <c r="E302" s="38"/>
      <c r="F302" s="223" t="s">
        <v>1720</v>
      </c>
      <c r="G302" s="38"/>
      <c r="H302" s="38"/>
      <c r="I302" s="197"/>
      <c r="J302" s="38"/>
      <c r="K302" s="38"/>
      <c r="L302" s="39"/>
      <c r="M302" s="198"/>
      <c r="N302" s="199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262</v>
      </c>
      <c r="AU302" s="19" t="s">
        <v>84</v>
      </c>
    </row>
    <row r="303" s="13" customFormat="1">
      <c r="A303" s="13"/>
      <c r="B303" s="200"/>
      <c r="C303" s="13"/>
      <c r="D303" s="195" t="s">
        <v>248</v>
      </c>
      <c r="E303" s="201" t="s">
        <v>1</v>
      </c>
      <c r="F303" s="202" t="s">
        <v>1307</v>
      </c>
      <c r="G303" s="13"/>
      <c r="H303" s="201" t="s">
        <v>1</v>
      </c>
      <c r="I303" s="203"/>
      <c r="J303" s="13"/>
      <c r="K303" s="13"/>
      <c r="L303" s="200"/>
      <c r="M303" s="204"/>
      <c r="N303" s="205"/>
      <c r="O303" s="205"/>
      <c r="P303" s="205"/>
      <c r="Q303" s="205"/>
      <c r="R303" s="205"/>
      <c r="S303" s="205"/>
      <c r="T303" s="206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01" t="s">
        <v>248</v>
      </c>
      <c r="AU303" s="201" t="s">
        <v>84</v>
      </c>
      <c r="AV303" s="13" t="s">
        <v>82</v>
      </c>
      <c r="AW303" s="13" t="s">
        <v>32</v>
      </c>
      <c r="AX303" s="13" t="s">
        <v>75</v>
      </c>
      <c r="AY303" s="201" t="s">
        <v>235</v>
      </c>
    </row>
    <row r="304" s="14" customFormat="1">
      <c r="A304" s="14"/>
      <c r="B304" s="207"/>
      <c r="C304" s="14"/>
      <c r="D304" s="195" t="s">
        <v>248</v>
      </c>
      <c r="E304" s="208" t="s">
        <v>1</v>
      </c>
      <c r="F304" s="209" t="s">
        <v>1758</v>
      </c>
      <c r="G304" s="14"/>
      <c r="H304" s="210">
        <v>23</v>
      </c>
      <c r="I304" s="211"/>
      <c r="J304" s="14"/>
      <c r="K304" s="14"/>
      <c r="L304" s="207"/>
      <c r="M304" s="212"/>
      <c r="N304" s="213"/>
      <c r="O304" s="213"/>
      <c r="P304" s="213"/>
      <c r="Q304" s="213"/>
      <c r="R304" s="213"/>
      <c r="S304" s="213"/>
      <c r="T304" s="2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08" t="s">
        <v>248</v>
      </c>
      <c r="AU304" s="208" t="s">
        <v>84</v>
      </c>
      <c r="AV304" s="14" t="s">
        <v>84</v>
      </c>
      <c r="AW304" s="14" t="s">
        <v>32</v>
      </c>
      <c r="AX304" s="14" t="s">
        <v>75</v>
      </c>
      <c r="AY304" s="208" t="s">
        <v>235</v>
      </c>
    </row>
    <row r="305" s="13" customFormat="1">
      <c r="A305" s="13"/>
      <c r="B305" s="200"/>
      <c r="C305" s="13"/>
      <c r="D305" s="195" t="s">
        <v>248</v>
      </c>
      <c r="E305" s="201" t="s">
        <v>1</v>
      </c>
      <c r="F305" s="202" t="s">
        <v>1759</v>
      </c>
      <c r="G305" s="13"/>
      <c r="H305" s="201" t="s">
        <v>1</v>
      </c>
      <c r="I305" s="203"/>
      <c r="J305" s="13"/>
      <c r="K305" s="13"/>
      <c r="L305" s="200"/>
      <c r="M305" s="204"/>
      <c r="N305" s="205"/>
      <c r="O305" s="205"/>
      <c r="P305" s="205"/>
      <c r="Q305" s="205"/>
      <c r="R305" s="205"/>
      <c r="S305" s="205"/>
      <c r="T305" s="206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1" t="s">
        <v>248</v>
      </c>
      <c r="AU305" s="201" t="s">
        <v>84</v>
      </c>
      <c r="AV305" s="13" t="s">
        <v>82</v>
      </c>
      <c r="AW305" s="13" t="s">
        <v>32</v>
      </c>
      <c r="AX305" s="13" t="s">
        <v>75</v>
      </c>
      <c r="AY305" s="201" t="s">
        <v>235</v>
      </c>
    </row>
    <row r="306" s="14" customFormat="1">
      <c r="A306" s="14"/>
      <c r="B306" s="207"/>
      <c r="C306" s="14"/>
      <c r="D306" s="195" t="s">
        <v>248</v>
      </c>
      <c r="E306" s="208" t="s">
        <v>1</v>
      </c>
      <c r="F306" s="209" t="s">
        <v>1497</v>
      </c>
      <c r="G306" s="14"/>
      <c r="H306" s="210">
        <v>6</v>
      </c>
      <c r="I306" s="211"/>
      <c r="J306" s="14"/>
      <c r="K306" s="14"/>
      <c r="L306" s="207"/>
      <c r="M306" s="212"/>
      <c r="N306" s="213"/>
      <c r="O306" s="213"/>
      <c r="P306" s="213"/>
      <c r="Q306" s="213"/>
      <c r="R306" s="213"/>
      <c r="S306" s="213"/>
      <c r="T306" s="2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08" t="s">
        <v>248</v>
      </c>
      <c r="AU306" s="208" t="s">
        <v>84</v>
      </c>
      <c r="AV306" s="14" t="s">
        <v>84</v>
      </c>
      <c r="AW306" s="14" t="s">
        <v>32</v>
      </c>
      <c r="AX306" s="14" t="s">
        <v>75</v>
      </c>
      <c r="AY306" s="208" t="s">
        <v>235</v>
      </c>
    </row>
    <row r="307" s="16" customFormat="1">
      <c r="A307" s="16"/>
      <c r="B307" s="224"/>
      <c r="C307" s="16"/>
      <c r="D307" s="195" t="s">
        <v>248</v>
      </c>
      <c r="E307" s="225" t="s">
        <v>1</v>
      </c>
      <c r="F307" s="226" t="s">
        <v>373</v>
      </c>
      <c r="G307" s="16"/>
      <c r="H307" s="227">
        <v>29</v>
      </c>
      <c r="I307" s="228"/>
      <c r="J307" s="16"/>
      <c r="K307" s="16"/>
      <c r="L307" s="224"/>
      <c r="M307" s="229"/>
      <c r="N307" s="230"/>
      <c r="O307" s="230"/>
      <c r="P307" s="230"/>
      <c r="Q307" s="230"/>
      <c r="R307" s="230"/>
      <c r="S307" s="230"/>
      <c r="T307" s="231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225" t="s">
        <v>248</v>
      </c>
      <c r="AU307" s="225" t="s">
        <v>84</v>
      </c>
      <c r="AV307" s="16" t="s">
        <v>91</v>
      </c>
      <c r="AW307" s="16" t="s">
        <v>32</v>
      </c>
      <c r="AX307" s="16" t="s">
        <v>75</v>
      </c>
      <c r="AY307" s="225" t="s">
        <v>235</v>
      </c>
    </row>
    <row r="308" s="13" customFormat="1">
      <c r="A308" s="13"/>
      <c r="B308" s="200"/>
      <c r="C308" s="13"/>
      <c r="D308" s="195" t="s">
        <v>248</v>
      </c>
      <c r="E308" s="201" t="s">
        <v>1</v>
      </c>
      <c r="F308" s="202" t="s">
        <v>1311</v>
      </c>
      <c r="G308" s="13"/>
      <c r="H308" s="201" t="s">
        <v>1</v>
      </c>
      <c r="I308" s="203"/>
      <c r="J308" s="13"/>
      <c r="K308" s="13"/>
      <c r="L308" s="200"/>
      <c r="M308" s="204"/>
      <c r="N308" s="205"/>
      <c r="O308" s="205"/>
      <c r="P308" s="205"/>
      <c r="Q308" s="205"/>
      <c r="R308" s="205"/>
      <c r="S308" s="205"/>
      <c r="T308" s="206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01" t="s">
        <v>248</v>
      </c>
      <c r="AU308" s="201" t="s">
        <v>84</v>
      </c>
      <c r="AV308" s="13" t="s">
        <v>82</v>
      </c>
      <c r="AW308" s="13" t="s">
        <v>32</v>
      </c>
      <c r="AX308" s="13" t="s">
        <v>75</v>
      </c>
      <c r="AY308" s="201" t="s">
        <v>235</v>
      </c>
    </row>
    <row r="309" s="14" customFormat="1">
      <c r="A309" s="14"/>
      <c r="B309" s="207"/>
      <c r="C309" s="14"/>
      <c r="D309" s="195" t="s">
        <v>248</v>
      </c>
      <c r="E309" s="208" t="s">
        <v>1</v>
      </c>
      <c r="F309" s="209" t="s">
        <v>1760</v>
      </c>
      <c r="G309" s="14"/>
      <c r="H309" s="210">
        <v>52</v>
      </c>
      <c r="I309" s="211"/>
      <c r="J309" s="14"/>
      <c r="K309" s="14"/>
      <c r="L309" s="207"/>
      <c r="M309" s="212"/>
      <c r="N309" s="213"/>
      <c r="O309" s="213"/>
      <c r="P309" s="213"/>
      <c r="Q309" s="213"/>
      <c r="R309" s="213"/>
      <c r="S309" s="213"/>
      <c r="T309" s="2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08" t="s">
        <v>248</v>
      </c>
      <c r="AU309" s="208" t="s">
        <v>84</v>
      </c>
      <c r="AV309" s="14" t="s">
        <v>84</v>
      </c>
      <c r="AW309" s="14" t="s">
        <v>32</v>
      </c>
      <c r="AX309" s="14" t="s">
        <v>75</v>
      </c>
      <c r="AY309" s="208" t="s">
        <v>235</v>
      </c>
    </row>
    <row r="310" s="15" customFormat="1">
      <c r="A310" s="15"/>
      <c r="B310" s="215"/>
      <c r="C310" s="15"/>
      <c r="D310" s="195" t="s">
        <v>248</v>
      </c>
      <c r="E310" s="216" t="s">
        <v>1</v>
      </c>
      <c r="F310" s="217" t="s">
        <v>253</v>
      </c>
      <c r="G310" s="15"/>
      <c r="H310" s="218">
        <v>81</v>
      </c>
      <c r="I310" s="219"/>
      <c r="J310" s="15"/>
      <c r="K310" s="15"/>
      <c r="L310" s="215"/>
      <c r="M310" s="220"/>
      <c r="N310" s="221"/>
      <c r="O310" s="221"/>
      <c r="P310" s="221"/>
      <c r="Q310" s="221"/>
      <c r="R310" s="221"/>
      <c r="S310" s="221"/>
      <c r="T310" s="222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16" t="s">
        <v>248</v>
      </c>
      <c r="AU310" s="216" t="s">
        <v>84</v>
      </c>
      <c r="AV310" s="15" t="s">
        <v>96</v>
      </c>
      <c r="AW310" s="15" t="s">
        <v>32</v>
      </c>
      <c r="AX310" s="15" t="s">
        <v>82</v>
      </c>
      <c r="AY310" s="216" t="s">
        <v>235</v>
      </c>
    </row>
    <row r="311" s="2" customFormat="1" ht="16.5" customHeight="1">
      <c r="A311" s="38"/>
      <c r="B311" s="181"/>
      <c r="C311" s="232" t="s">
        <v>481</v>
      </c>
      <c r="D311" s="232" t="s">
        <v>465</v>
      </c>
      <c r="E311" s="233" t="s">
        <v>1313</v>
      </c>
      <c r="F311" s="234" t="s">
        <v>1423</v>
      </c>
      <c r="G311" s="235" t="s">
        <v>527</v>
      </c>
      <c r="H311" s="236">
        <v>29</v>
      </c>
      <c r="I311" s="237"/>
      <c r="J311" s="238">
        <f>ROUND(I311*H311,2)</f>
        <v>0</v>
      </c>
      <c r="K311" s="234" t="s">
        <v>246</v>
      </c>
      <c r="L311" s="239"/>
      <c r="M311" s="240" t="s">
        <v>1</v>
      </c>
      <c r="N311" s="241" t="s">
        <v>40</v>
      </c>
      <c r="O311" s="77"/>
      <c r="P311" s="191">
        <f>O311*H311</f>
        <v>0</v>
      </c>
      <c r="Q311" s="191">
        <v>0.00064999999999999997</v>
      </c>
      <c r="R311" s="191">
        <f>Q311*H311</f>
        <v>0.018849999999999999</v>
      </c>
      <c r="S311" s="191">
        <v>0</v>
      </c>
      <c r="T311" s="192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3" t="s">
        <v>291</v>
      </c>
      <c r="AT311" s="193" t="s">
        <v>465</v>
      </c>
      <c r="AU311" s="193" t="s">
        <v>84</v>
      </c>
      <c r="AY311" s="19" t="s">
        <v>235</v>
      </c>
      <c r="BE311" s="194">
        <f>IF(N311="základní",J311,0)</f>
        <v>0</v>
      </c>
      <c r="BF311" s="194">
        <f>IF(N311="snížená",J311,0)</f>
        <v>0</v>
      </c>
      <c r="BG311" s="194">
        <f>IF(N311="zákl. přenesená",J311,0)</f>
        <v>0</v>
      </c>
      <c r="BH311" s="194">
        <f>IF(N311="sníž. přenesená",J311,0)</f>
        <v>0</v>
      </c>
      <c r="BI311" s="194">
        <f>IF(N311="nulová",J311,0)</f>
        <v>0</v>
      </c>
      <c r="BJ311" s="19" t="s">
        <v>82</v>
      </c>
      <c r="BK311" s="194">
        <f>ROUND(I311*H311,2)</f>
        <v>0</v>
      </c>
      <c r="BL311" s="19" t="s">
        <v>96</v>
      </c>
      <c r="BM311" s="193" t="s">
        <v>1315</v>
      </c>
    </row>
    <row r="312" s="2" customFormat="1">
      <c r="A312" s="38"/>
      <c r="B312" s="39"/>
      <c r="C312" s="38"/>
      <c r="D312" s="195" t="s">
        <v>242</v>
      </c>
      <c r="E312" s="38"/>
      <c r="F312" s="196" t="s">
        <v>1316</v>
      </c>
      <c r="G312" s="38"/>
      <c r="H312" s="38"/>
      <c r="I312" s="197"/>
      <c r="J312" s="38"/>
      <c r="K312" s="38"/>
      <c r="L312" s="39"/>
      <c r="M312" s="198"/>
      <c r="N312" s="199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242</v>
      </c>
      <c r="AU312" s="19" t="s">
        <v>84</v>
      </c>
    </row>
    <row r="313" s="2" customFormat="1" ht="16.5" customHeight="1">
      <c r="A313" s="38"/>
      <c r="B313" s="181"/>
      <c r="C313" s="232" t="s">
        <v>486</v>
      </c>
      <c r="D313" s="232" t="s">
        <v>465</v>
      </c>
      <c r="E313" s="233" t="s">
        <v>1317</v>
      </c>
      <c r="F313" s="234" t="s">
        <v>1318</v>
      </c>
      <c r="G313" s="235" t="s">
        <v>527</v>
      </c>
      <c r="H313" s="236">
        <v>52</v>
      </c>
      <c r="I313" s="237"/>
      <c r="J313" s="238">
        <f>ROUND(I313*H313,2)</f>
        <v>0</v>
      </c>
      <c r="K313" s="234" t="s">
        <v>1</v>
      </c>
      <c r="L313" s="239"/>
      <c r="M313" s="240" t="s">
        <v>1</v>
      </c>
      <c r="N313" s="241" t="s">
        <v>40</v>
      </c>
      <c r="O313" s="77"/>
      <c r="P313" s="191">
        <f>O313*H313</f>
        <v>0</v>
      </c>
      <c r="Q313" s="191">
        <v>0.00064999999999999997</v>
      </c>
      <c r="R313" s="191">
        <f>Q313*H313</f>
        <v>0.033799999999999997</v>
      </c>
      <c r="S313" s="191">
        <v>0</v>
      </c>
      <c r="T313" s="192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93" t="s">
        <v>291</v>
      </c>
      <c r="AT313" s="193" t="s">
        <v>465</v>
      </c>
      <c r="AU313" s="193" t="s">
        <v>84</v>
      </c>
      <c r="AY313" s="19" t="s">
        <v>235</v>
      </c>
      <c r="BE313" s="194">
        <f>IF(N313="základní",J313,0)</f>
        <v>0</v>
      </c>
      <c r="BF313" s="194">
        <f>IF(N313="snížená",J313,0)</f>
        <v>0</v>
      </c>
      <c r="BG313" s="194">
        <f>IF(N313="zákl. přenesená",J313,0)</f>
        <v>0</v>
      </c>
      <c r="BH313" s="194">
        <f>IF(N313="sníž. přenesená",J313,0)</f>
        <v>0</v>
      </c>
      <c r="BI313" s="194">
        <f>IF(N313="nulová",J313,0)</f>
        <v>0</v>
      </c>
      <c r="BJ313" s="19" t="s">
        <v>82</v>
      </c>
      <c r="BK313" s="194">
        <f>ROUND(I313*H313,2)</f>
        <v>0</v>
      </c>
      <c r="BL313" s="19" t="s">
        <v>96</v>
      </c>
      <c r="BM313" s="193" t="s">
        <v>1319</v>
      </c>
    </row>
    <row r="314" s="2" customFormat="1">
      <c r="A314" s="38"/>
      <c r="B314" s="39"/>
      <c r="C314" s="38"/>
      <c r="D314" s="195" t="s">
        <v>242</v>
      </c>
      <c r="E314" s="38"/>
      <c r="F314" s="196" t="s">
        <v>1318</v>
      </c>
      <c r="G314" s="38"/>
      <c r="H314" s="38"/>
      <c r="I314" s="197"/>
      <c r="J314" s="38"/>
      <c r="K314" s="38"/>
      <c r="L314" s="39"/>
      <c r="M314" s="198"/>
      <c r="N314" s="199"/>
      <c r="O314" s="77"/>
      <c r="P314" s="77"/>
      <c r="Q314" s="77"/>
      <c r="R314" s="77"/>
      <c r="S314" s="77"/>
      <c r="T314" s="7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19" t="s">
        <v>242</v>
      </c>
      <c r="AU314" s="19" t="s">
        <v>84</v>
      </c>
    </row>
    <row r="315" s="2" customFormat="1" ht="16.5" customHeight="1">
      <c r="A315" s="38"/>
      <c r="B315" s="181"/>
      <c r="C315" s="182" t="s">
        <v>490</v>
      </c>
      <c r="D315" s="182" t="s">
        <v>237</v>
      </c>
      <c r="E315" s="183" t="s">
        <v>1320</v>
      </c>
      <c r="F315" s="184" t="s">
        <v>1321</v>
      </c>
      <c r="G315" s="185" t="s">
        <v>527</v>
      </c>
      <c r="H315" s="186">
        <v>26</v>
      </c>
      <c r="I315" s="187"/>
      <c r="J315" s="188">
        <f>ROUND(I315*H315,2)</f>
        <v>0</v>
      </c>
      <c r="K315" s="184" t="s">
        <v>246</v>
      </c>
      <c r="L315" s="39"/>
      <c r="M315" s="189" t="s">
        <v>1</v>
      </c>
      <c r="N315" s="190" t="s">
        <v>40</v>
      </c>
      <c r="O315" s="77"/>
      <c r="P315" s="191">
        <f>O315*H315</f>
        <v>0</v>
      </c>
      <c r="Q315" s="191">
        <v>0</v>
      </c>
      <c r="R315" s="191">
        <f>Q315*H315</f>
        <v>0</v>
      </c>
      <c r="S315" s="191">
        <v>0</v>
      </c>
      <c r="T315" s="192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93" t="s">
        <v>96</v>
      </c>
      <c r="AT315" s="193" t="s">
        <v>237</v>
      </c>
      <c r="AU315" s="193" t="s">
        <v>84</v>
      </c>
      <c r="AY315" s="19" t="s">
        <v>235</v>
      </c>
      <c r="BE315" s="194">
        <f>IF(N315="základní",J315,0)</f>
        <v>0</v>
      </c>
      <c r="BF315" s="194">
        <f>IF(N315="snížená",J315,0)</f>
        <v>0</v>
      </c>
      <c r="BG315" s="194">
        <f>IF(N315="zákl. přenesená",J315,0)</f>
        <v>0</v>
      </c>
      <c r="BH315" s="194">
        <f>IF(N315="sníž. přenesená",J315,0)</f>
        <v>0</v>
      </c>
      <c r="BI315" s="194">
        <f>IF(N315="nulová",J315,0)</f>
        <v>0</v>
      </c>
      <c r="BJ315" s="19" t="s">
        <v>82</v>
      </c>
      <c r="BK315" s="194">
        <f>ROUND(I315*H315,2)</f>
        <v>0</v>
      </c>
      <c r="BL315" s="19" t="s">
        <v>96</v>
      </c>
      <c r="BM315" s="193" t="s">
        <v>1322</v>
      </c>
    </row>
    <row r="316" s="2" customFormat="1">
      <c r="A316" s="38"/>
      <c r="B316" s="39"/>
      <c r="C316" s="38"/>
      <c r="D316" s="195" t="s">
        <v>242</v>
      </c>
      <c r="E316" s="38"/>
      <c r="F316" s="196" t="s">
        <v>1323</v>
      </c>
      <c r="G316" s="38"/>
      <c r="H316" s="38"/>
      <c r="I316" s="197"/>
      <c r="J316" s="38"/>
      <c r="K316" s="38"/>
      <c r="L316" s="39"/>
      <c r="M316" s="198"/>
      <c r="N316" s="199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242</v>
      </c>
      <c r="AU316" s="19" t="s">
        <v>84</v>
      </c>
    </row>
    <row r="317" s="2" customFormat="1">
      <c r="A317" s="38"/>
      <c r="B317" s="39"/>
      <c r="C317" s="38"/>
      <c r="D317" s="195" t="s">
        <v>262</v>
      </c>
      <c r="E317" s="38"/>
      <c r="F317" s="223" t="s">
        <v>1720</v>
      </c>
      <c r="G317" s="38"/>
      <c r="H317" s="38"/>
      <c r="I317" s="197"/>
      <c r="J317" s="38"/>
      <c r="K317" s="38"/>
      <c r="L317" s="39"/>
      <c r="M317" s="198"/>
      <c r="N317" s="199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262</v>
      </c>
      <c r="AU317" s="19" t="s">
        <v>84</v>
      </c>
    </row>
    <row r="318" s="13" customFormat="1">
      <c r="A318" s="13"/>
      <c r="B318" s="200"/>
      <c r="C318" s="13"/>
      <c r="D318" s="195" t="s">
        <v>248</v>
      </c>
      <c r="E318" s="201" t="s">
        <v>1</v>
      </c>
      <c r="F318" s="202" t="s">
        <v>1324</v>
      </c>
      <c r="G318" s="13"/>
      <c r="H318" s="201" t="s">
        <v>1</v>
      </c>
      <c r="I318" s="203"/>
      <c r="J318" s="13"/>
      <c r="K318" s="13"/>
      <c r="L318" s="200"/>
      <c r="M318" s="204"/>
      <c r="N318" s="205"/>
      <c r="O318" s="205"/>
      <c r="P318" s="205"/>
      <c r="Q318" s="205"/>
      <c r="R318" s="205"/>
      <c r="S318" s="205"/>
      <c r="T318" s="206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01" t="s">
        <v>248</v>
      </c>
      <c r="AU318" s="201" t="s">
        <v>84</v>
      </c>
      <c r="AV318" s="13" t="s">
        <v>82</v>
      </c>
      <c r="AW318" s="13" t="s">
        <v>32</v>
      </c>
      <c r="AX318" s="13" t="s">
        <v>75</v>
      </c>
      <c r="AY318" s="201" t="s">
        <v>235</v>
      </c>
    </row>
    <row r="319" s="14" customFormat="1">
      <c r="A319" s="14"/>
      <c r="B319" s="207"/>
      <c r="C319" s="14"/>
      <c r="D319" s="195" t="s">
        <v>248</v>
      </c>
      <c r="E319" s="208" t="s">
        <v>1</v>
      </c>
      <c r="F319" s="209" t="s">
        <v>409</v>
      </c>
      <c r="G319" s="14"/>
      <c r="H319" s="210">
        <v>26</v>
      </c>
      <c r="I319" s="211"/>
      <c r="J319" s="14"/>
      <c r="K319" s="14"/>
      <c r="L319" s="207"/>
      <c r="M319" s="212"/>
      <c r="N319" s="213"/>
      <c r="O319" s="213"/>
      <c r="P319" s="213"/>
      <c r="Q319" s="213"/>
      <c r="R319" s="213"/>
      <c r="S319" s="213"/>
      <c r="T319" s="2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08" t="s">
        <v>248</v>
      </c>
      <c r="AU319" s="208" t="s">
        <v>84</v>
      </c>
      <c r="AV319" s="14" t="s">
        <v>84</v>
      </c>
      <c r="AW319" s="14" t="s">
        <v>32</v>
      </c>
      <c r="AX319" s="14" t="s">
        <v>82</v>
      </c>
      <c r="AY319" s="208" t="s">
        <v>235</v>
      </c>
    </row>
    <row r="320" s="2" customFormat="1" ht="16.5" customHeight="1">
      <c r="A320" s="38"/>
      <c r="B320" s="181"/>
      <c r="C320" s="232" t="s">
        <v>495</v>
      </c>
      <c r="D320" s="232" t="s">
        <v>465</v>
      </c>
      <c r="E320" s="233" t="s">
        <v>1325</v>
      </c>
      <c r="F320" s="234" t="s">
        <v>1326</v>
      </c>
      <c r="G320" s="235" t="s">
        <v>527</v>
      </c>
      <c r="H320" s="236">
        <v>26</v>
      </c>
      <c r="I320" s="237"/>
      <c r="J320" s="238">
        <f>ROUND(I320*H320,2)</f>
        <v>0</v>
      </c>
      <c r="K320" s="234" t="s">
        <v>246</v>
      </c>
      <c r="L320" s="239"/>
      <c r="M320" s="240" t="s">
        <v>1</v>
      </c>
      <c r="N320" s="241" t="s">
        <v>40</v>
      </c>
      <c r="O320" s="77"/>
      <c r="P320" s="191">
        <f>O320*H320</f>
        <v>0</v>
      </c>
      <c r="Q320" s="191">
        <v>0.00029</v>
      </c>
      <c r="R320" s="191">
        <f>Q320*H320</f>
        <v>0.0075399999999999998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291</v>
      </c>
      <c r="AT320" s="193" t="s">
        <v>465</v>
      </c>
      <c r="AU320" s="193" t="s">
        <v>84</v>
      </c>
      <c r="AY320" s="19" t="s">
        <v>235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96</v>
      </c>
      <c r="BM320" s="193" t="s">
        <v>1327</v>
      </c>
    </row>
    <row r="321" s="2" customFormat="1">
      <c r="A321" s="38"/>
      <c r="B321" s="39"/>
      <c r="C321" s="38"/>
      <c r="D321" s="195" t="s">
        <v>242</v>
      </c>
      <c r="E321" s="38"/>
      <c r="F321" s="196" t="s">
        <v>1326</v>
      </c>
      <c r="G321" s="38"/>
      <c r="H321" s="38"/>
      <c r="I321" s="197"/>
      <c r="J321" s="38"/>
      <c r="K321" s="38"/>
      <c r="L321" s="39"/>
      <c r="M321" s="198"/>
      <c r="N321" s="199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242</v>
      </c>
      <c r="AU321" s="19" t="s">
        <v>84</v>
      </c>
    </row>
    <row r="322" s="2" customFormat="1" ht="16.5" customHeight="1">
      <c r="A322" s="38"/>
      <c r="B322" s="181"/>
      <c r="C322" s="182" t="s">
        <v>502</v>
      </c>
      <c r="D322" s="182" t="s">
        <v>237</v>
      </c>
      <c r="E322" s="183" t="s">
        <v>1127</v>
      </c>
      <c r="F322" s="184" t="s">
        <v>1328</v>
      </c>
      <c r="G322" s="185" t="s">
        <v>323</v>
      </c>
      <c r="H322" s="186">
        <v>84.700000000000003</v>
      </c>
      <c r="I322" s="187"/>
      <c r="J322" s="188">
        <f>ROUND(I322*H322,2)</f>
        <v>0</v>
      </c>
      <c r="K322" s="184" t="s">
        <v>246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96</v>
      </c>
      <c r="AT322" s="193" t="s">
        <v>237</v>
      </c>
      <c r="AU322" s="193" t="s">
        <v>84</v>
      </c>
      <c r="AY322" s="19" t="s">
        <v>235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96</v>
      </c>
      <c r="BM322" s="193" t="s">
        <v>1329</v>
      </c>
    </row>
    <row r="323" s="2" customFormat="1">
      <c r="A323" s="38"/>
      <c r="B323" s="39"/>
      <c r="C323" s="38"/>
      <c r="D323" s="195" t="s">
        <v>242</v>
      </c>
      <c r="E323" s="38"/>
      <c r="F323" s="196" t="s">
        <v>1130</v>
      </c>
      <c r="G323" s="38"/>
      <c r="H323" s="38"/>
      <c r="I323" s="197"/>
      <c r="J323" s="38"/>
      <c r="K323" s="38"/>
      <c r="L323" s="39"/>
      <c r="M323" s="198"/>
      <c r="N323" s="199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242</v>
      </c>
      <c r="AU323" s="19" t="s">
        <v>84</v>
      </c>
    </row>
    <row r="324" s="2" customFormat="1">
      <c r="A324" s="38"/>
      <c r="B324" s="39"/>
      <c r="C324" s="38"/>
      <c r="D324" s="195" t="s">
        <v>262</v>
      </c>
      <c r="E324" s="38"/>
      <c r="F324" s="223" t="s">
        <v>673</v>
      </c>
      <c r="G324" s="38"/>
      <c r="H324" s="38"/>
      <c r="I324" s="197"/>
      <c r="J324" s="38"/>
      <c r="K324" s="38"/>
      <c r="L324" s="39"/>
      <c r="M324" s="198"/>
      <c r="N324" s="199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262</v>
      </c>
      <c r="AU324" s="19" t="s">
        <v>84</v>
      </c>
    </row>
    <row r="325" s="2" customFormat="1" ht="24.15" customHeight="1">
      <c r="A325" s="38"/>
      <c r="B325" s="181"/>
      <c r="C325" s="182" t="s">
        <v>509</v>
      </c>
      <c r="D325" s="182" t="s">
        <v>237</v>
      </c>
      <c r="E325" s="183" t="s">
        <v>1330</v>
      </c>
      <c r="F325" s="184" t="s">
        <v>1331</v>
      </c>
      <c r="G325" s="185" t="s">
        <v>527</v>
      </c>
      <c r="H325" s="186">
        <v>13</v>
      </c>
      <c r="I325" s="187"/>
      <c r="J325" s="188">
        <f>ROUND(I325*H325,2)</f>
        <v>0</v>
      </c>
      <c r="K325" s="184" t="s">
        <v>246</v>
      </c>
      <c r="L325" s="39"/>
      <c r="M325" s="189" t="s">
        <v>1</v>
      </c>
      <c r="N325" s="190" t="s">
        <v>40</v>
      </c>
      <c r="O325" s="77"/>
      <c r="P325" s="191">
        <f>O325*H325</f>
        <v>0</v>
      </c>
      <c r="Q325" s="191">
        <v>0.058029999999999998</v>
      </c>
      <c r="R325" s="191">
        <f>Q325*H325</f>
        <v>0.75439</v>
      </c>
      <c r="S325" s="191">
        <v>0</v>
      </c>
      <c r="T325" s="192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93" t="s">
        <v>96</v>
      </c>
      <c r="AT325" s="193" t="s">
        <v>237</v>
      </c>
      <c r="AU325" s="193" t="s">
        <v>84</v>
      </c>
      <c r="AY325" s="19" t="s">
        <v>235</v>
      </c>
      <c r="BE325" s="194">
        <f>IF(N325="základní",J325,0)</f>
        <v>0</v>
      </c>
      <c r="BF325" s="194">
        <f>IF(N325="snížená",J325,0)</f>
        <v>0</v>
      </c>
      <c r="BG325" s="194">
        <f>IF(N325="zákl. přenesená",J325,0)</f>
        <v>0</v>
      </c>
      <c r="BH325" s="194">
        <f>IF(N325="sníž. přenesená",J325,0)</f>
        <v>0</v>
      </c>
      <c r="BI325" s="194">
        <f>IF(N325="nulová",J325,0)</f>
        <v>0</v>
      </c>
      <c r="BJ325" s="19" t="s">
        <v>82</v>
      </c>
      <c r="BK325" s="194">
        <f>ROUND(I325*H325,2)</f>
        <v>0</v>
      </c>
      <c r="BL325" s="19" t="s">
        <v>96</v>
      </c>
      <c r="BM325" s="193" t="s">
        <v>1332</v>
      </c>
    </row>
    <row r="326" s="2" customFormat="1">
      <c r="A326" s="38"/>
      <c r="B326" s="39"/>
      <c r="C326" s="38"/>
      <c r="D326" s="195" t="s">
        <v>242</v>
      </c>
      <c r="E326" s="38"/>
      <c r="F326" s="196" t="s">
        <v>1333</v>
      </c>
      <c r="G326" s="38"/>
      <c r="H326" s="38"/>
      <c r="I326" s="197"/>
      <c r="J326" s="38"/>
      <c r="K326" s="38"/>
      <c r="L326" s="39"/>
      <c r="M326" s="198"/>
      <c r="N326" s="199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242</v>
      </c>
      <c r="AU326" s="19" t="s">
        <v>84</v>
      </c>
    </row>
    <row r="327" s="2" customFormat="1">
      <c r="A327" s="38"/>
      <c r="B327" s="39"/>
      <c r="C327" s="38"/>
      <c r="D327" s="195" t="s">
        <v>262</v>
      </c>
      <c r="E327" s="38"/>
      <c r="F327" s="223" t="s">
        <v>1720</v>
      </c>
      <c r="G327" s="38"/>
      <c r="H327" s="38"/>
      <c r="I327" s="197"/>
      <c r="J327" s="38"/>
      <c r="K327" s="38"/>
      <c r="L327" s="39"/>
      <c r="M327" s="198"/>
      <c r="N327" s="199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262</v>
      </c>
      <c r="AU327" s="19" t="s">
        <v>84</v>
      </c>
    </row>
    <row r="328" s="14" customFormat="1">
      <c r="A328" s="14"/>
      <c r="B328" s="207"/>
      <c r="C328" s="14"/>
      <c r="D328" s="195" t="s">
        <v>248</v>
      </c>
      <c r="E328" s="208" t="s">
        <v>1</v>
      </c>
      <c r="F328" s="209" t="s">
        <v>320</v>
      </c>
      <c r="G328" s="14"/>
      <c r="H328" s="210">
        <v>13</v>
      </c>
      <c r="I328" s="211"/>
      <c r="J328" s="14"/>
      <c r="K328" s="14"/>
      <c r="L328" s="207"/>
      <c r="M328" s="212"/>
      <c r="N328" s="213"/>
      <c r="O328" s="213"/>
      <c r="P328" s="213"/>
      <c r="Q328" s="213"/>
      <c r="R328" s="213"/>
      <c r="S328" s="213"/>
      <c r="T328" s="2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8" t="s">
        <v>248</v>
      </c>
      <c r="AU328" s="208" t="s">
        <v>84</v>
      </c>
      <c r="AV328" s="14" t="s">
        <v>84</v>
      </c>
      <c r="AW328" s="14" t="s">
        <v>32</v>
      </c>
      <c r="AX328" s="14" t="s">
        <v>82</v>
      </c>
      <c r="AY328" s="208" t="s">
        <v>235</v>
      </c>
    </row>
    <row r="329" s="2" customFormat="1" ht="33" customHeight="1">
      <c r="A329" s="38"/>
      <c r="B329" s="181"/>
      <c r="C329" s="182" t="s">
        <v>516</v>
      </c>
      <c r="D329" s="182" t="s">
        <v>237</v>
      </c>
      <c r="E329" s="183" t="s">
        <v>1334</v>
      </c>
      <c r="F329" s="184" t="s">
        <v>1335</v>
      </c>
      <c r="G329" s="185" t="s">
        <v>527</v>
      </c>
      <c r="H329" s="186">
        <v>13</v>
      </c>
      <c r="I329" s="187"/>
      <c r="J329" s="188">
        <f>ROUND(I329*H329,2)</f>
        <v>0</v>
      </c>
      <c r="K329" s="184" t="s">
        <v>246</v>
      </c>
      <c r="L329" s="39"/>
      <c r="M329" s="189" t="s">
        <v>1</v>
      </c>
      <c r="N329" s="190" t="s">
        <v>40</v>
      </c>
      <c r="O329" s="77"/>
      <c r="P329" s="191">
        <f>O329*H329</f>
        <v>0</v>
      </c>
      <c r="Q329" s="191">
        <v>0.01136</v>
      </c>
      <c r="R329" s="191">
        <f>Q329*H329</f>
        <v>0.14768000000000001</v>
      </c>
      <c r="S329" s="191">
        <v>0</v>
      </c>
      <c r="T329" s="192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93" t="s">
        <v>96</v>
      </c>
      <c r="AT329" s="193" t="s">
        <v>237</v>
      </c>
      <c r="AU329" s="193" t="s">
        <v>84</v>
      </c>
      <c r="AY329" s="19" t="s">
        <v>235</v>
      </c>
      <c r="BE329" s="194">
        <f>IF(N329="základní",J329,0)</f>
        <v>0</v>
      </c>
      <c r="BF329" s="194">
        <f>IF(N329="snížená",J329,0)</f>
        <v>0</v>
      </c>
      <c r="BG329" s="194">
        <f>IF(N329="zákl. přenesená",J329,0)</f>
        <v>0</v>
      </c>
      <c r="BH329" s="194">
        <f>IF(N329="sníž. přenesená",J329,0)</f>
        <v>0</v>
      </c>
      <c r="BI329" s="194">
        <f>IF(N329="nulová",J329,0)</f>
        <v>0</v>
      </c>
      <c r="BJ329" s="19" t="s">
        <v>82</v>
      </c>
      <c r="BK329" s="194">
        <f>ROUND(I329*H329,2)</f>
        <v>0</v>
      </c>
      <c r="BL329" s="19" t="s">
        <v>96</v>
      </c>
      <c r="BM329" s="193" t="s">
        <v>1336</v>
      </c>
    </row>
    <row r="330" s="2" customFormat="1">
      <c r="A330" s="38"/>
      <c r="B330" s="39"/>
      <c r="C330" s="38"/>
      <c r="D330" s="195" t="s">
        <v>242</v>
      </c>
      <c r="E330" s="38"/>
      <c r="F330" s="196" t="s">
        <v>1337</v>
      </c>
      <c r="G330" s="38"/>
      <c r="H330" s="38"/>
      <c r="I330" s="197"/>
      <c r="J330" s="38"/>
      <c r="K330" s="38"/>
      <c r="L330" s="39"/>
      <c r="M330" s="198"/>
      <c r="N330" s="199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242</v>
      </c>
      <c r="AU330" s="19" t="s">
        <v>84</v>
      </c>
    </row>
    <row r="331" s="2" customFormat="1" ht="24.15" customHeight="1">
      <c r="A331" s="38"/>
      <c r="B331" s="181"/>
      <c r="C331" s="182" t="s">
        <v>524</v>
      </c>
      <c r="D331" s="182" t="s">
        <v>237</v>
      </c>
      <c r="E331" s="183" t="s">
        <v>1338</v>
      </c>
      <c r="F331" s="184" t="s">
        <v>1339</v>
      </c>
      <c r="G331" s="185" t="s">
        <v>527</v>
      </c>
      <c r="H331" s="186">
        <v>13</v>
      </c>
      <c r="I331" s="187"/>
      <c r="J331" s="188">
        <f>ROUND(I331*H331,2)</f>
        <v>0</v>
      </c>
      <c r="K331" s="184" t="s">
        <v>246</v>
      </c>
      <c r="L331" s="39"/>
      <c r="M331" s="189" t="s">
        <v>1</v>
      </c>
      <c r="N331" s="190" t="s">
        <v>40</v>
      </c>
      <c r="O331" s="77"/>
      <c r="P331" s="191">
        <f>O331*H331</f>
        <v>0</v>
      </c>
      <c r="Q331" s="191">
        <v>0.0062199999999999998</v>
      </c>
      <c r="R331" s="191">
        <f>Q331*H331</f>
        <v>0.080860000000000001</v>
      </c>
      <c r="S331" s="191">
        <v>0</v>
      </c>
      <c r="T331" s="192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93" t="s">
        <v>96</v>
      </c>
      <c r="AT331" s="193" t="s">
        <v>237</v>
      </c>
      <c r="AU331" s="193" t="s">
        <v>84</v>
      </c>
      <c r="AY331" s="19" t="s">
        <v>235</v>
      </c>
      <c r="BE331" s="194">
        <f>IF(N331="základní",J331,0)</f>
        <v>0</v>
      </c>
      <c r="BF331" s="194">
        <f>IF(N331="snížená",J331,0)</f>
        <v>0</v>
      </c>
      <c r="BG331" s="194">
        <f>IF(N331="zákl. přenesená",J331,0)</f>
        <v>0</v>
      </c>
      <c r="BH331" s="194">
        <f>IF(N331="sníž. přenesená",J331,0)</f>
        <v>0</v>
      </c>
      <c r="BI331" s="194">
        <f>IF(N331="nulová",J331,0)</f>
        <v>0</v>
      </c>
      <c r="BJ331" s="19" t="s">
        <v>82</v>
      </c>
      <c r="BK331" s="194">
        <f>ROUND(I331*H331,2)</f>
        <v>0</v>
      </c>
      <c r="BL331" s="19" t="s">
        <v>96</v>
      </c>
      <c r="BM331" s="193" t="s">
        <v>1340</v>
      </c>
    </row>
    <row r="332" s="2" customFormat="1">
      <c r="A332" s="38"/>
      <c r="B332" s="39"/>
      <c r="C332" s="38"/>
      <c r="D332" s="195" t="s">
        <v>242</v>
      </c>
      <c r="E332" s="38"/>
      <c r="F332" s="196" t="s">
        <v>1341</v>
      </c>
      <c r="G332" s="38"/>
      <c r="H332" s="38"/>
      <c r="I332" s="197"/>
      <c r="J332" s="38"/>
      <c r="K332" s="38"/>
      <c r="L332" s="39"/>
      <c r="M332" s="198"/>
      <c r="N332" s="199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242</v>
      </c>
      <c r="AU332" s="19" t="s">
        <v>84</v>
      </c>
    </row>
    <row r="333" s="2" customFormat="1" ht="24.15" customHeight="1">
      <c r="A333" s="38"/>
      <c r="B333" s="181"/>
      <c r="C333" s="182" t="s">
        <v>531</v>
      </c>
      <c r="D333" s="182" t="s">
        <v>237</v>
      </c>
      <c r="E333" s="183" t="s">
        <v>1342</v>
      </c>
      <c r="F333" s="184" t="s">
        <v>1343</v>
      </c>
      <c r="G333" s="185" t="s">
        <v>527</v>
      </c>
      <c r="H333" s="186">
        <v>13</v>
      </c>
      <c r="I333" s="187"/>
      <c r="J333" s="188">
        <f>ROUND(I333*H333,2)</f>
        <v>0</v>
      </c>
      <c r="K333" s="184" t="s">
        <v>246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0</v>
      </c>
      <c r="R333" s="191">
        <f>Q333*H333</f>
        <v>0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96</v>
      </c>
      <c r="AT333" s="193" t="s">
        <v>237</v>
      </c>
      <c r="AU333" s="193" t="s">
        <v>84</v>
      </c>
      <c r="AY333" s="19" t="s">
        <v>235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96</v>
      </c>
      <c r="BM333" s="193" t="s">
        <v>1344</v>
      </c>
    </row>
    <row r="334" s="2" customFormat="1">
      <c r="A334" s="38"/>
      <c r="B334" s="39"/>
      <c r="C334" s="38"/>
      <c r="D334" s="195" t="s">
        <v>242</v>
      </c>
      <c r="E334" s="38"/>
      <c r="F334" s="196" t="s">
        <v>1345</v>
      </c>
      <c r="G334" s="38"/>
      <c r="H334" s="38"/>
      <c r="I334" s="197"/>
      <c r="J334" s="38"/>
      <c r="K334" s="38"/>
      <c r="L334" s="39"/>
      <c r="M334" s="198"/>
      <c r="N334" s="199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242</v>
      </c>
      <c r="AU334" s="19" t="s">
        <v>84</v>
      </c>
    </row>
    <row r="335" s="2" customFormat="1" ht="33" customHeight="1">
      <c r="A335" s="38"/>
      <c r="B335" s="181"/>
      <c r="C335" s="182" t="s">
        <v>535</v>
      </c>
      <c r="D335" s="182" t="s">
        <v>237</v>
      </c>
      <c r="E335" s="183" t="s">
        <v>1346</v>
      </c>
      <c r="F335" s="184" t="s">
        <v>1347</v>
      </c>
      <c r="G335" s="185" t="s">
        <v>527</v>
      </c>
      <c r="H335" s="186">
        <v>13</v>
      </c>
      <c r="I335" s="187"/>
      <c r="J335" s="188">
        <f>ROUND(I335*H335,2)</f>
        <v>0</v>
      </c>
      <c r="K335" s="184" t="s">
        <v>246</v>
      </c>
      <c r="L335" s="39"/>
      <c r="M335" s="189" t="s">
        <v>1</v>
      </c>
      <c r="N335" s="190" t="s">
        <v>40</v>
      </c>
      <c r="O335" s="77"/>
      <c r="P335" s="191">
        <f>O335*H335</f>
        <v>0</v>
      </c>
      <c r="Q335" s="191">
        <v>0.054539999999999998</v>
      </c>
      <c r="R335" s="191">
        <f>Q335*H335</f>
        <v>0.70901999999999998</v>
      </c>
      <c r="S335" s="191">
        <v>0</v>
      </c>
      <c r="T335" s="192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93" t="s">
        <v>96</v>
      </c>
      <c r="AT335" s="193" t="s">
        <v>237</v>
      </c>
      <c r="AU335" s="193" t="s">
        <v>84</v>
      </c>
      <c r="AY335" s="19" t="s">
        <v>235</v>
      </c>
      <c r="BE335" s="194">
        <f>IF(N335="základní",J335,0)</f>
        <v>0</v>
      </c>
      <c r="BF335" s="194">
        <f>IF(N335="snížená",J335,0)</f>
        <v>0</v>
      </c>
      <c r="BG335" s="194">
        <f>IF(N335="zákl. přenesená",J335,0)</f>
        <v>0</v>
      </c>
      <c r="BH335" s="194">
        <f>IF(N335="sníž. přenesená",J335,0)</f>
        <v>0</v>
      </c>
      <c r="BI335" s="194">
        <f>IF(N335="nulová",J335,0)</f>
        <v>0</v>
      </c>
      <c r="BJ335" s="19" t="s">
        <v>82</v>
      </c>
      <c r="BK335" s="194">
        <f>ROUND(I335*H335,2)</f>
        <v>0</v>
      </c>
      <c r="BL335" s="19" t="s">
        <v>96</v>
      </c>
      <c r="BM335" s="193" t="s">
        <v>1348</v>
      </c>
    </row>
    <row r="336" s="2" customFormat="1">
      <c r="A336" s="38"/>
      <c r="B336" s="39"/>
      <c r="C336" s="38"/>
      <c r="D336" s="195" t="s">
        <v>242</v>
      </c>
      <c r="E336" s="38"/>
      <c r="F336" s="196" t="s">
        <v>1349</v>
      </c>
      <c r="G336" s="38"/>
      <c r="H336" s="38"/>
      <c r="I336" s="197"/>
      <c r="J336" s="38"/>
      <c r="K336" s="38"/>
      <c r="L336" s="39"/>
      <c r="M336" s="198"/>
      <c r="N336" s="199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242</v>
      </c>
      <c r="AU336" s="19" t="s">
        <v>84</v>
      </c>
    </row>
    <row r="337" s="2" customFormat="1" ht="24.15" customHeight="1">
      <c r="A337" s="38"/>
      <c r="B337" s="181"/>
      <c r="C337" s="182" t="s">
        <v>539</v>
      </c>
      <c r="D337" s="182" t="s">
        <v>237</v>
      </c>
      <c r="E337" s="183" t="s">
        <v>1350</v>
      </c>
      <c r="F337" s="184" t="s">
        <v>1351</v>
      </c>
      <c r="G337" s="185" t="s">
        <v>527</v>
      </c>
      <c r="H337" s="186">
        <v>13</v>
      </c>
      <c r="I337" s="187"/>
      <c r="J337" s="188">
        <f>ROUND(I337*H337,2)</f>
        <v>0</v>
      </c>
      <c r="K337" s="184" t="s">
        <v>246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0.1056</v>
      </c>
      <c r="R337" s="191">
        <f>Q337*H337</f>
        <v>1.3728</v>
      </c>
      <c r="S337" s="191">
        <v>0</v>
      </c>
      <c r="T337" s="192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96</v>
      </c>
      <c r="AT337" s="193" t="s">
        <v>237</v>
      </c>
      <c r="AU337" s="193" t="s">
        <v>84</v>
      </c>
      <c r="AY337" s="19" t="s">
        <v>235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96</v>
      </c>
      <c r="BM337" s="193" t="s">
        <v>1352</v>
      </c>
    </row>
    <row r="338" s="2" customFormat="1">
      <c r="A338" s="38"/>
      <c r="B338" s="39"/>
      <c r="C338" s="38"/>
      <c r="D338" s="195" t="s">
        <v>242</v>
      </c>
      <c r="E338" s="38"/>
      <c r="F338" s="196" t="s">
        <v>1353</v>
      </c>
      <c r="G338" s="38"/>
      <c r="H338" s="38"/>
      <c r="I338" s="197"/>
      <c r="J338" s="38"/>
      <c r="K338" s="38"/>
      <c r="L338" s="39"/>
      <c r="M338" s="198"/>
      <c r="N338" s="199"/>
      <c r="O338" s="77"/>
      <c r="P338" s="77"/>
      <c r="Q338" s="77"/>
      <c r="R338" s="77"/>
      <c r="S338" s="77"/>
      <c r="T338" s="7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19" t="s">
        <v>242</v>
      </c>
      <c r="AU338" s="19" t="s">
        <v>84</v>
      </c>
    </row>
    <row r="339" s="2" customFormat="1">
      <c r="A339" s="38"/>
      <c r="B339" s="39"/>
      <c r="C339" s="38"/>
      <c r="D339" s="195" t="s">
        <v>262</v>
      </c>
      <c r="E339" s="38"/>
      <c r="F339" s="223" t="s">
        <v>1720</v>
      </c>
      <c r="G339" s="38"/>
      <c r="H339" s="38"/>
      <c r="I339" s="197"/>
      <c r="J339" s="38"/>
      <c r="K339" s="38"/>
      <c r="L339" s="39"/>
      <c r="M339" s="198"/>
      <c r="N339" s="199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262</v>
      </c>
      <c r="AU339" s="19" t="s">
        <v>84</v>
      </c>
    </row>
    <row r="340" s="14" customFormat="1">
      <c r="A340" s="14"/>
      <c r="B340" s="207"/>
      <c r="C340" s="14"/>
      <c r="D340" s="195" t="s">
        <v>248</v>
      </c>
      <c r="E340" s="208" t="s">
        <v>1</v>
      </c>
      <c r="F340" s="209" t="s">
        <v>320</v>
      </c>
      <c r="G340" s="14"/>
      <c r="H340" s="210">
        <v>13</v>
      </c>
      <c r="I340" s="211"/>
      <c r="J340" s="14"/>
      <c r="K340" s="14"/>
      <c r="L340" s="207"/>
      <c r="M340" s="212"/>
      <c r="N340" s="213"/>
      <c r="O340" s="213"/>
      <c r="P340" s="213"/>
      <c r="Q340" s="213"/>
      <c r="R340" s="213"/>
      <c r="S340" s="213"/>
      <c r="T340" s="2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8" t="s">
        <v>248</v>
      </c>
      <c r="AU340" s="208" t="s">
        <v>84</v>
      </c>
      <c r="AV340" s="14" t="s">
        <v>84</v>
      </c>
      <c r="AW340" s="14" t="s">
        <v>32</v>
      </c>
      <c r="AX340" s="14" t="s">
        <v>82</v>
      </c>
      <c r="AY340" s="208" t="s">
        <v>235</v>
      </c>
    </row>
    <row r="341" s="2" customFormat="1" ht="24.15" customHeight="1">
      <c r="A341" s="38"/>
      <c r="B341" s="181"/>
      <c r="C341" s="182" t="s">
        <v>543</v>
      </c>
      <c r="D341" s="182" t="s">
        <v>237</v>
      </c>
      <c r="E341" s="183" t="s">
        <v>742</v>
      </c>
      <c r="F341" s="184" t="s">
        <v>743</v>
      </c>
      <c r="G341" s="185" t="s">
        <v>527</v>
      </c>
      <c r="H341" s="186">
        <v>13</v>
      </c>
      <c r="I341" s="187"/>
      <c r="J341" s="188">
        <f>ROUND(I341*H341,2)</f>
        <v>0</v>
      </c>
      <c r="K341" s="184" t="s">
        <v>246</v>
      </c>
      <c r="L341" s="39"/>
      <c r="M341" s="189" t="s">
        <v>1</v>
      </c>
      <c r="N341" s="190" t="s">
        <v>40</v>
      </c>
      <c r="O341" s="77"/>
      <c r="P341" s="191">
        <f>O341*H341</f>
        <v>0</v>
      </c>
      <c r="Q341" s="191">
        <v>0.024240000000000001</v>
      </c>
      <c r="R341" s="191">
        <f>Q341*H341</f>
        <v>0.31512000000000001</v>
      </c>
      <c r="S341" s="191">
        <v>0</v>
      </c>
      <c r="T341" s="192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93" t="s">
        <v>96</v>
      </c>
      <c r="AT341" s="193" t="s">
        <v>237</v>
      </c>
      <c r="AU341" s="193" t="s">
        <v>84</v>
      </c>
      <c r="AY341" s="19" t="s">
        <v>235</v>
      </c>
      <c r="BE341" s="194">
        <f>IF(N341="základní",J341,0)</f>
        <v>0</v>
      </c>
      <c r="BF341" s="194">
        <f>IF(N341="snížená",J341,0)</f>
        <v>0</v>
      </c>
      <c r="BG341" s="194">
        <f>IF(N341="zákl. přenesená",J341,0)</f>
        <v>0</v>
      </c>
      <c r="BH341" s="194">
        <f>IF(N341="sníž. přenesená",J341,0)</f>
        <v>0</v>
      </c>
      <c r="BI341" s="194">
        <f>IF(N341="nulová",J341,0)</f>
        <v>0</v>
      </c>
      <c r="BJ341" s="19" t="s">
        <v>82</v>
      </c>
      <c r="BK341" s="194">
        <f>ROUND(I341*H341,2)</f>
        <v>0</v>
      </c>
      <c r="BL341" s="19" t="s">
        <v>96</v>
      </c>
      <c r="BM341" s="193" t="s">
        <v>1354</v>
      </c>
    </row>
    <row r="342" s="2" customFormat="1">
      <c r="A342" s="38"/>
      <c r="B342" s="39"/>
      <c r="C342" s="38"/>
      <c r="D342" s="195" t="s">
        <v>242</v>
      </c>
      <c r="E342" s="38"/>
      <c r="F342" s="196" t="s">
        <v>745</v>
      </c>
      <c r="G342" s="38"/>
      <c r="H342" s="38"/>
      <c r="I342" s="197"/>
      <c r="J342" s="38"/>
      <c r="K342" s="38"/>
      <c r="L342" s="39"/>
      <c r="M342" s="198"/>
      <c r="N342" s="199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242</v>
      </c>
      <c r="AU342" s="19" t="s">
        <v>84</v>
      </c>
    </row>
    <row r="343" s="2" customFormat="1" ht="24.15" customHeight="1">
      <c r="A343" s="38"/>
      <c r="B343" s="181"/>
      <c r="C343" s="182" t="s">
        <v>547</v>
      </c>
      <c r="D343" s="182" t="s">
        <v>237</v>
      </c>
      <c r="E343" s="183" t="s">
        <v>752</v>
      </c>
      <c r="F343" s="184" t="s">
        <v>753</v>
      </c>
      <c r="G343" s="185" t="s">
        <v>527</v>
      </c>
      <c r="H343" s="186">
        <v>13</v>
      </c>
      <c r="I343" s="187"/>
      <c r="J343" s="188">
        <f>ROUND(I343*H343,2)</f>
        <v>0</v>
      </c>
      <c r="K343" s="184" t="s">
        <v>246</v>
      </c>
      <c r="L343" s="39"/>
      <c r="M343" s="189" t="s">
        <v>1</v>
      </c>
      <c r="N343" s="190" t="s">
        <v>40</v>
      </c>
      <c r="O343" s="77"/>
      <c r="P343" s="191">
        <f>O343*H343</f>
        <v>0</v>
      </c>
      <c r="Q343" s="191">
        <v>0</v>
      </c>
      <c r="R343" s="191">
        <f>Q343*H343</f>
        <v>0</v>
      </c>
      <c r="S343" s="191">
        <v>0</v>
      </c>
      <c r="T343" s="192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93" t="s">
        <v>96</v>
      </c>
      <c r="AT343" s="193" t="s">
        <v>237</v>
      </c>
      <c r="AU343" s="193" t="s">
        <v>84</v>
      </c>
      <c r="AY343" s="19" t="s">
        <v>235</v>
      </c>
      <c r="BE343" s="194">
        <f>IF(N343="základní",J343,0)</f>
        <v>0</v>
      </c>
      <c r="BF343" s="194">
        <f>IF(N343="snížená",J343,0)</f>
        <v>0</v>
      </c>
      <c r="BG343" s="194">
        <f>IF(N343="zákl. přenesená",J343,0)</f>
        <v>0</v>
      </c>
      <c r="BH343" s="194">
        <f>IF(N343="sníž. přenesená",J343,0)</f>
        <v>0</v>
      </c>
      <c r="BI343" s="194">
        <f>IF(N343="nulová",J343,0)</f>
        <v>0</v>
      </c>
      <c r="BJ343" s="19" t="s">
        <v>82</v>
      </c>
      <c r="BK343" s="194">
        <f>ROUND(I343*H343,2)</f>
        <v>0</v>
      </c>
      <c r="BL343" s="19" t="s">
        <v>96</v>
      </c>
      <c r="BM343" s="193" t="s">
        <v>1355</v>
      </c>
    </row>
    <row r="344" s="2" customFormat="1">
      <c r="A344" s="38"/>
      <c r="B344" s="39"/>
      <c r="C344" s="38"/>
      <c r="D344" s="195" t="s">
        <v>242</v>
      </c>
      <c r="E344" s="38"/>
      <c r="F344" s="196" t="s">
        <v>755</v>
      </c>
      <c r="G344" s="38"/>
      <c r="H344" s="38"/>
      <c r="I344" s="197"/>
      <c r="J344" s="38"/>
      <c r="K344" s="38"/>
      <c r="L344" s="39"/>
      <c r="M344" s="198"/>
      <c r="N344" s="199"/>
      <c r="O344" s="77"/>
      <c r="P344" s="77"/>
      <c r="Q344" s="77"/>
      <c r="R344" s="77"/>
      <c r="S344" s="77"/>
      <c r="T344" s="7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T344" s="19" t="s">
        <v>242</v>
      </c>
      <c r="AU344" s="19" t="s">
        <v>84</v>
      </c>
    </row>
    <row r="345" s="2" customFormat="1" ht="33" customHeight="1">
      <c r="A345" s="38"/>
      <c r="B345" s="181"/>
      <c r="C345" s="182" t="s">
        <v>552</v>
      </c>
      <c r="D345" s="182" t="s">
        <v>237</v>
      </c>
      <c r="E345" s="183" t="s">
        <v>757</v>
      </c>
      <c r="F345" s="184" t="s">
        <v>758</v>
      </c>
      <c r="G345" s="185" t="s">
        <v>527</v>
      </c>
      <c r="H345" s="186">
        <v>13</v>
      </c>
      <c r="I345" s="187"/>
      <c r="J345" s="188">
        <f>ROUND(I345*H345,2)</f>
        <v>0</v>
      </c>
      <c r="K345" s="184" t="s">
        <v>246</v>
      </c>
      <c r="L345" s="39"/>
      <c r="M345" s="189" t="s">
        <v>1</v>
      </c>
      <c r="N345" s="190" t="s">
        <v>40</v>
      </c>
      <c r="O345" s="77"/>
      <c r="P345" s="191">
        <f>O345*H345</f>
        <v>0</v>
      </c>
      <c r="Q345" s="191">
        <v>0.21007999999999999</v>
      </c>
      <c r="R345" s="191">
        <f>Q345*H345</f>
        <v>2.7310399999999997</v>
      </c>
      <c r="S345" s="191">
        <v>0</v>
      </c>
      <c r="T345" s="192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93" t="s">
        <v>96</v>
      </c>
      <c r="AT345" s="193" t="s">
        <v>237</v>
      </c>
      <c r="AU345" s="193" t="s">
        <v>84</v>
      </c>
      <c r="AY345" s="19" t="s">
        <v>235</v>
      </c>
      <c r="BE345" s="194">
        <f>IF(N345="základní",J345,0)</f>
        <v>0</v>
      </c>
      <c r="BF345" s="194">
        <f>IF(N345="snížená",J345,0)</f>
        <v>0</v>
      </c>
      <c r="BG345" s="194">
        <f>IF(N345="zákl. přenesená",J345,0)</f>
        <v>0</v>
      </c>
      <c r="BH345" s="194">
        <f>IF(N345="sníž. přenesená",J345,0)</f>
        <v>0</v>
      </c>
      <c r="BI345" s="194">
        <f>IF(N345="nulová",J345,0)</f>
        <v>0</v>
      </c>
      <c r="BJ345" s="19" t="s">
        <v>82</v>
      </c>
      <c r="BK345" s="194">
        <f>ROUND(I345*H345,2)</f>
        <v>0</v>
      </c>
      <c r="BL345" s="19" t="s">
        <v>96</v>
      </c>
      <c r="BM345" s="193" t="s">
        <v>1356</v>
      </c>
    </row>
    <row r="346" s="2" customFormat="1">
      <c r="A346" s="38"/>
      <c r="B346" s="39"/>
      <c r="C346" s="38"/>
      <c r="D346" s="195" t="s">
        <v>242</v>
      </c>
      <c r="E346" s="38"/>
      <c r="F346" s="196" t="s">
        <v>760</v>
      </c>
      <c r="G346" s="38"/>
      <c r="H346" s="38"/>
      <c r="I346" s="197"/>
      <c r="J346" s="38"/>
      <c r="K346" s="38"/>
      <c r="L346" s="39"/>
      <c r="M346" s="198"/>
      <c r="N346" s="199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242</v>
      </c>
      <c r="AU346" s="19" t="s">
        <v>84</v>
      </c>
    </row>
    <row r="347" s="12" customFormat="1" ht="22.8" customHeight="1">
      <c r="A347" s="12"/>
      <c r="B347" s="168"/>
      <c r="C347" s="12"/>
      <c r="D347" s="169" t="s">
        <v>74</v>
      </c>
      <c r="E347" s="179" t="s">
        <v>297</v>
      </c>
      <c r="F347" s="179" t="s">
        <v>805</v>
      </c>
      <c r="G347" s="12"/>
      <c r="H347" s="12"/>
      <c r="I347" s="171"/>
      <c r="J347" s="180">
        <f>BK347</f>
        <v>0</v>
      </c>
      <c r="K347" s="12"/>
      <c r="L347" s="168"/>
      <c r="M347" s="173"/>
      <c r="N347" s="174"/>
      <c r="O347" s="174"/>
      <c r="P347" s="175">
        <f>SUM(P348:P359)</f>
        <v>0</v>
      </c>
      <c r="Q347" s="174"/>
      <c r="R347" s="175">
        <f>SUM(R348:R359)</f>
        <v>0</v>
      </c>
      <c r="S347" s="174"/>
      <c r="T347" s="176">
        <f>SUM(T348:T359)</f>
        <v>0</v>
      </c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R347" s="169" t="s">
        <v>82</v>
      </c>
      <c r="AT347" s="177" t="s">
        <v>74</v>
      </c>
      <c r="AU347" s="177" t="s">
        <v>82</v>
      </c>
      <c r="AY347" s="169" t="s">
        <v>235</v>
      </c>
      <c r="BK347" s="178">
        <f>SUM(BK348:BK359)</f>
        <v>0</v>
      </c>
    </row>
    <row r="348" s="2" customFormat="1" ht="44.25" customHeight="1">
      <c r="A348" s="38"/>
      <c r="B348" s="181"/>
      <c r="C348" s="182" t="s">
        <v>556</v>
      </c>
      <c r="D348" s="182" t="s">
        <v>237</v>
      </c>
      <c r="E348" s="183" t="s">
        <v>1375</v>
      </c>
      <c r="F348" s="184" t="s">
        <v>1376</v>
      </c>
      <c r="G348" s="185" t="s">
        <v>294</v>
      </c>
      <c r="H348" s="186">
        <v>5</v>
      </c>
      <c r="I348" s="187"/>
      <c r="J348" s="188">
        <f>ROUND(I348*H348,2)</f>
        <v>0</v>
      </c>
      <c r="K348" s="184" t="s">
        <v>1</v>
      </c>
      <c r="L348" s="39"/>
      <c r="M348" s="189" t="s">
        <v>1</v>
      </c>
      <c r="N348" s="190" t="s">
        <v>40</v>
      </c>
      <c r="O348" s="77"/>
      <c r="P348" s="191">
        <f>O348*H348</f>
        <v>0</v>
      </c>
      <c r="Q348" s="191">
        <v>0</v>
      </c>
      <c r="R348" s="191">
        <f>Q348*H348</f>
        <v>0</v>
      </c>
      <c r="S348" s="191">
        <v>0</v>
      </c>
      <c r="T348" s="19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3" t="s">
        <v>96</v>
      </c>
      <c r="AT348" s="193" t="s">
        <v>237</v>
      </c>
      <c r="AU348" s="193" t="s">
        <v>84</v>
      </c>
      <c r="AY348" s="19" t="s">
        <v>235</v>
      </c>
      <c r="BE348" s="194">
        <f>IF(N348="základní",J348,0)</f>
        <v>0</v>
      </c>
      <c r="BF348" s="194">
        <f>IF(N348="snížená",J348,0)</f>
        <v>0</v>
      </c>
      <c r="BG348" s="194">
        <f>IF(N348="zákl. přenesená",J348,0)</f>
        <v>0</v>
      </c>
      <c r="BH348" s="194">
        <f>IF(N348="sníž. přenesená",J348,0)</f>
        <v>0</v>
      </c>
      <c r="BI348" s="194">
        <f>IF(N348="nulová",J348,0)</f>
        <v>0</v>
      </c>
      <c r="BJ348" s="19" t="s">
        <v>82</v>
      </c>
      <c r="BK348" s="194">
        <f>ROUND(I348*H348,2)</f>
        <v>0</v>
      </c>
      <c r="BL348" s="19" t="s">
        <v>96</v>
      </c>
      <c r="BM348" s="193" t="s">
        <v>1761</v>
      </c>
    </row>
    <row r="349" s="2" customFormat="1">
      <c r="A349" s="38"/>
      <c r="B349" s="39"/>
      <c r="C349" s="38"/>
      <c r="D349" s="195" t="s">
        <v>242</v>
      </c>
      <c r="E349" s="38"/>
      <c r="F349" s="196" t="s">
        <v>1376</v>
      </c>
      <c r="G349" s="38"/>
      <c r="H349" s="38"/>
      <c r="I349" s="197"/>
      <c r="J349" s="38"/>
      <c r="K349" s="38"/>
      <c r="L349" s="39"/>
      <c r="M349" s="198"/>
      <c r="N349" s="199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242</v>
      </c>
      <c r="AU349" s="19" t="s">
        <v>84</v>
      </c>
    </row>
    <row r="350" s="2" customFormat="1">
      <c r="A350" s="38"/>
      <c r="B350" s="39"/>
      <c r="C350" s="38"/>
      <c r="D350" s="195" t="s">
        <v>262</v>
      </c>
      <c r="E350" s="38"/>
      <c r="F350" s="223" t="s">
        <v>1762</v>
      </c>
      <c r="G350" s="38"/>
      <c r="H350" s="38"/>
      <c r="I350" s="197"/>
      <c r="J350" s="38"/>
      <c r="K350" s="38"/>
      <c r="L350" s="39"/>
      <c r="M350" s="198"/>
      <c r="N350" s="199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262</v>
      </c>
      <c r="AU350" s="19" t="s">
        <v>84</v>
      </c>
    </row>
    <row r="351" s="14" customFormat="1">
      <c r="A351" s="14"/>
      <c r="B351" s="207"/>
      <c r="C351" s="14"/>
      <c r="D351" s="195" t="s">
        <v>248</v>
      </c>
      <c r="E351" s="208" t="s">
        <v>1</v>
      </c>
      <c r="F351" s="209" t="s">
        <v>269</v>
      </c>
      <c r="G351" s="14"/>
      <c r="H351" s="210">
        <v>5</v>
      </c>
      <c r="I351" s="211"/>
      <c r="J351" s="14"/>
      <c r="K351" s="14"/>
      <c r="L351" s="207"/>
      <c r="M351" s="212"/>
      <c r="N351" s="213"/>
      <c r="O351" s="213"/>
      <c r="P351" s="213"/>
      <c r="Q351" s="213"/>
      <c r="R351" s="213"/>
      <c r="S351" s="213"/>
      <c r="T351" s="2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08" t="s">
        <v>248</v>
      </c>
      <c r="AU351" s="208" t="s">
        <v>84</v>
      </c>
      <c r="AV351" s="14" t="s">
        <v>84</v>
      </c>
      <c r="AW351" s="14" t="s">
        <v>32</v>
      </c>
      <c r="AX351" s="14" t="s">
        <v>82</v>
      </c>
      <c r="AY351" s="208" t="s">
        <v>235</v>
      </c>
    </row>
    <row r="352" s="2" customFormat="1" ht="44.25" customHeight="1">
      <c r="A352" s="38"/>
      <c r="B352" s="181"/>
      <c r="C352" s="182" t="s">
        <v>563</v>
      </c>
      <c r="D352" s="182" t="s">
        <v>237</v>
      </c>
      <c r="E352" s="183" t="s">
        <v>1424</v>
      </c>
      <c r="F352" s="184" t="s">
        <v>1425</v>
      </c>
      <c r="G352" s="185" t="s">
        <v>294</v>
      </c>
      <c r="H352" s="186">
        <v>5</v>
      </c>
      <c r="I352" s="187"/>
      <c r="J352" s="188">
        <f>ROUND(I352*H352,2)</f>
        <v>0</v>
      </c>
      <c r="K352" s="184" t="s">
        <v>1</v>
      </c>
      <c r="L352" s="39"/>
      <c r="M352" s="189" t="s">
        <v>1</v>
      </c>
      <c r="N352" s="190" t="s">
        <v>40</v>
      </c>
      <c r="O352" s="77"/>
      <c r="P352" s="191">
        <f>O352*H352</f>
        <v>0</v>
      </c>
      <c r="Q352" s="191">
        <v>0</v>
      </c>
      <c r="R352" s="191">
        <f>Q352*H352</f>
        <v>0</v>
      </c>
      <c r="S352" s="191">
        <v>0</v>
      </c>
      <c r="T352" s="192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3" t="s">
        <v>96</v>
      </c>
      <c r="AT352" s="193" t="s">
        <v>237</v>
      </c>
      <c r="AU352" s="193" t="s">
        <v>84</v>
      </c>
      <c r="AY352" s="19" t="s">
        <v>235</v>
      </c>
      <c r="BE352" s="194">
        <f>IF(N352="základní",J352,0)</f>
        <v>0</v>
      </c>
      <c r="BF352" s="194">
        <f>IF(N352="snížená",J352,0)</f>
        <v>0</v>
      </c>
      <c r="BG352" s="194">
        <f>IF(N352="zákl. přenesená",J352,0)</f>
        <v>0</v>
      </c>
      <c r="BH352" s="194">
        <f>IF(N352="sníž. přenesená",J352,0)</f>
        <v>0</v>
      </c>
      <c r="BI352" s="194">
        <f>IF(N352="nulová",J352,0)</f>
        <v>0</v>
      </c>
      <c r="BJ352" s="19" t="s">
        <v>82</v>
      </c>
      <c r="BK352" s="194">
        <f>ROUND(I352*H352,2)</f>
        <v>0</v>
      </c>
      <c r="BL352" s="19" t="s">
        <v>96</v>
      </c>
      <c r="BM352" s="193" t="s">
        <v>1426</v>
      </c>
    </row>
    <row r="353" s="2" customFormat="1">
      <c r="A353" s="38"/>
      <c r="B353" s="39"/>
      <c r="C353" s="38"/>
      <c r="D353" s="195" t="s">
        <v>242</v>
      </c>
      <c r="E353" s="38"/>
      <c r="F353" s="196" t="s">
        <v>1425</v>
      </c>
      <c r="G353" s="38"/>
      <c r="H353" s="38"/>
      <c r="I353" s="197"/>
      <c r="J353" s="38"/>
      <c r="K353" s="38"/>
      <c r="L353" s="39"/>
      <c r="M353" s="198"/>
      <c r="N353" s="199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242</v>
      </c>
      <c r="AU353" s="19" t="s">
        <v>84</v>
      </c>
    </row>
    <row r="354" s="2" customFormat="1">
      <c r="A354" s="38"/>
      <c r="B354" s="39"/>
      <c r="C354" s="38"/>
      <c r="D354" s="195" t="s">
        <v>262</v>
      </c>
      <c r="E354" s="38"/>
      <c r="F354" s="223" t="s">
        <v>1762</v>
      </c>
      <c r="G354" s="38"/>
      <c r="H354" s="38"/>
      <c r="I354" s="197"/>
      <c r="J354" s="38"/>
      <c r="K354" s="38"/>
      <c r="L354" s="39"/>
      <c r="M354" s="198"/>
      <c r="N354" s="199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262</v>
      </c>
      <c r="AU354" s="19" t="s">
        <v>84</v>
      </c>
    </row>
    <row r="355" s="14" customFormat="1">
      <c r="A355" s="14"/>
      <c r="B355" s="207"/>
      <c r="C355" s="14"/>
      <c r="D355" s="195" t="s">
        <v>248</v>
      </c>
      <c r="E355" s="208" t="s">
        <v>1</v>
      </c>
      <c r="F355" s="209" t="s">
        <v>269</v>
      </c>
      <c r="G355" s="14"/>
      <c r="H355" s="210">
        <v>5</v>
      </c>
      <c r="I355" s="211"/>
      <c r="J355" s="14"/>
      <c r="K355" s="14"/>
      <c r="L355" s="207"/>
      <c r="M355" s="212"/>
      <c r="N355" s="213"/>
      <c r="O355" s="213"/>
      <c r="P355" s="213"/>
      <c r="Q355" s="213"/>
      <c r="R355" s="213"/>
      <c r="S355" s="213"/>
      <c r="T355" s="2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08" t="s">
        <v>248</v>
      </c>
      <c r="AU355" s="208" t="s">
        <v>84</v>
      </c>
      <c r="AV355" s="14" t="s">
        <v>84</v>
      </c>
      <c r="AW355" s="14" t="s">
        <v>32</v>
      </c>
      <c r="AX355" s="14" t="s">
        <v>82</v>
      </c>
      <c r="AY355" s="208" t="s">
        <v>235</v>
      </c>
    </row>
    <row r="356" s="2" customFormat="1" ht="33" customHeight="1">
      <c r="A356" s="38"/>
      <c r="B356" s="181"/>
      <c r="C356" s="182" t="s">
        <v>568</v>
      </c>
      <c r="D356" s="182" t="s">
        <v>237</v>
      </c>
      <c r="E356" s="183" t="s">
        <v>1379</v>
      </c>
      <c r="F356" s="184" t="s">
        <v>1380</v>
      </c>
      <c r="G356" s="185" t="s">
        <v>323</v>
      </c>
      <c r="H356" s="186">
        <v>10</v>
      </c>
      <c r="I356" s="187"/>
      <c r="J356" s="188">
        <f>ROUND(I356*H356,2)</f>
        <v>0</v>
      </c>
      <c r="K356" s="184" t="s">
        <v>1</v>
      </c>
      <c r="L356" s="39"/>
      <c r="M356" s="189" t="s">
        <v>1</v>
      </c>
      <c r="N356" s="190" t="s">
        <v>40</v>
      </c>
      <c r="O356" s="77"/>
      <c r="P356" s="191">
        <f>O356*H356</f>
        <v>0</v>
      </c>
      <c r="Q356" s="191">
        <v>0</v>
      </c>
      <c r="R356" s="191">
        <f>Q356*H356</f>
        <v>0</v>
      </c>
      <c r="S356" s="191">
        <v>0</v>
      </c>
      <c r="T356" s="192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3" t="s">
        <v>96</v>
      </c>
      <c r="AT356" s="193" t="s">
        <v>237</v>
      </c>
      <c r="AU356" s="193" t="s">
        <v>84</v>
      </c>
      <c r="AY356" s="19" t="s">
        <v>235</v>
      </c>
      <c r="BE356" s="194">
        <f>IF(N356="základní",J356,0)</f>
        <v>0</v>
      </c>
      <c r="BF356" s="194">
        <f>IF(N356="snížená",J356,0)</f>
        <v>0</v>
      </c>
      <c r="BG356" s="194">
        <f>IF(N356="zákl. přenesená",J356,0)</f>
        <v>0</v>
      </c>
      <c r="BH356" s="194">
        <f>IF(N356="sníž. přenesená",J356,0)</f>
        <v>0</v>
      </c>
      <c r="BI356" s="194">
        <f>IF(N356="nulová",J356,0)</f>
        <v>0</v>
      </c>
      <c r="BJ356" s="19" t="s">
        <v>82</v>
      </c>
      <c r="BK356" s="194">
        <f>ROUND(I356*H356,2)</f>
        <v>0</v>
      </c>
      <c r="BL356" s="19" t="s">
        <v>96</v>
      </c>
      <c r="BM356" s="193" t="s">
        <v>1381</v>
      </c>
    </row>
    <row r="357" s="2" customFormat="1">
      <c r="A357" s="38"/>
      <c r="B357" s="39"/>
      <c r="C357" s="38"/>
      <c r="D357" s="195" t="s">
        <v>242</v>
      </c>
      <c r="E357" s="38"/>
      <c r="F357" s="196" t="s">
        <v>1380</v>
      </c>
      <c r="G357" s="38"/>
      <c r="H357" s="38"/>
      <c r="I357" s="197"/>
      <c r="J357" s="38"/>
      <c r="K357" s="38"/>
      <c r="L357" s="39"/>
      <c r="M357" s="198"/>
      <c r="N357" s="199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242</v>
      </c>
      <c r="AU357" s="19" t="s">
        <v>84</v>
      </c>
    </row>
    <row r="358" s="2" customFormat="1">
      <c r="A358" s="38"/>
      <c r="B358" s="39"/>
      <c r="C358" s="38"/>
      <c r="D358" s="195" t="s">
        <v>262</v>
      </c>
      <c r="E358" s="38"/>
      <c r="F358" s="223" t="s">
        <v>1762</v>
      </c>
      <c r="G358" s="38"/>
      <c r="H358" s="38"/>
      <c r="I358" s="197"/>
      <c r="J358" s="38"/>
      <c r="K358" s="38"/>
      <c r="L358" s="39"/>
      <c r="M358" s="198"/>
      <c r="N358" s="199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262</v>
      </c>
      <c r="AU358" s="19" t="s">
        <v>84</v>
      </c>
    </row>
    <row r="359" s="14" customFormat="1">
      <c r="A359" s="14"/>
      <c r="B359" s="207"/>
      <c r="C359" s="14"/>
      <c r="D359" s="195" t="s">
        <v>248</v>
      </c>
      <c r="E359" s="208" t="s">
        <v>1</v>
      </c>
      <c r="F359" s="209" t="s">
        <v>1763</v>
      </c>
      <c r="G359" s="14"/>
      <c r="H359" s="210">
        <v>10</v>
      </c>
      <c r="I359" s="211"/>
      <c r="J359" s="14"/>
      <c r="K359" s="14"/>
      <c r="L359" s="207"/>
      <c r="M359" s="212"/>
      <c r="N359" s="213"/>
      <c r="O359" s="213"/>
      <c r="P359" s="213"/>
      <c r="Q359" s="213"/>
      <c r="R359" s="213"/>
      <c r="S359" s="213"/>
      <c r="T359" s="2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08" t="s">
        <v>248</v>
      </c>
      <c r="AU359" s="208" t="s">
        <v>84</v>
      </c>
      <c r="AV359" s="14" t="s">
        <v>84</v>
      </c>
      <c r="AW359" s="14" t="s">
        <v>32</v>
      </c>
      <c r="AX359" s="14" t="s">
        <v>82</v>
      </c>
      <c r="AY359" s="208" t="s">
        <v>235</v>
      </c>
    </row>
    <row r="360" s="12" customFormat="1" ht="22.8" customHeight="1">
      <c r="A360" s="12"/>
      <c r="B360" s="168"/>
      <c r="C360" s="12"/>
      <c r="D360" s="169" t="s">
        <v>74</v>
      </c>
      <c r="E360" s="179" t="s">
        <v>839</v>
      </c>
      <c r="F360" s="179" t="s">
        <v>840</v>
      </c>
      <c r="G360" s="12"/>
      <c r="H360" s="12"/>
      <c r="I360" s="171"/>
      <c r="J360" s="180">
        <f>BK360</f>
        <v>0</v>
      </c>
      <c r="K360" s="12"/>
      <c r="L360" s="168"/>
      <c r="M360" s="173"/>
      <c r="N360" s="174"/>
      <c r="O360" s="174"/>
      <c r="P360" s="175">
        <f>SUM(P361:P379)</f>
        <v>0</v>
      </c>
      <c r="Q360" s="174"/>
      <c r="R360" s="175">
        <f>SUM(R361:R379)</f>
        <v>0</v>
      </c>
      <c r="S360" s="174"/>
      <c r="T360" s="176">
        <f>SUM(T361:T379)</f>
        <v>0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169" t="s">
        <v>82</v>
      </c>
      <c r="AT360" s="177" t="s">
        <v>74</v>
      </c>
      <c r="AU360" s="177" t="s">
        <v>82</v>
      </c>
      <c r="AY360" s="169" t="s">
        <v>235</v>
      </c>
      <c r="BK360" s="178">
        <f>SUM(BK361:BK379)</f>
        <v>0</v>
      </c>
    </row>
    <row r="361" s="2" customFormat="1" ht="21.75" customHeight="1">
      <c r="A361" s="38"/>
      <c r="B361" s="181"/>
      <c r="C361" s="182" t="s">
        <v>573</v>
      </c>
      <c r="D361" s="182" t="s">
        <v>237</v>
      </c>
      <c r="E361" s="183" t="s">
        <v>842</v>
      </c>
      <c r="F361" s="184" t="s">
        <v>843</v>
      </c>
      <c r="G361" s="185" t="s">
        <v>438</v>
      </c>
      <c r="H361" s="186">
        <v>100.143</v>
      </c>
      <c r="I361" s="187"/>
      <c r="J361" s="188">
        <f>ROUND(I361*H361,2)</f>
        <v>0</v>
      </c>
      <c r="K361" s="184" t="s">
        <v>246</v>
      </c>
      <c r="L361" s="39"/>
      <c r="M361" s="189" t="s">
        <v>1</v>
      </c>
      <c r="N361" s="190" t="s">
        <v>40</v>
      </c>
      <c r="O361" s="77"/>
      <c r="P361" s="191">
        <f>O361*H361</f>
        <v>0</v>
      </c>
      <c r="Q361" s="191">
        <v>0</v>
      </c>
      <c r="R361" s="191">
        <f>Q361*H361</f>
        <v>0</v>
      </c>
      <c r="S361" s="191">
        <v>0</v>
      </c>
      <c r="T361" s="192">
        <f>S361*H361</f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93" t="s">
        <v>96</v>
      </c>
      <c r="AT361" s="193" t="s">
        <v>237</v>
      </c>
      <c r="AU361" s="193" t="s">
        <v>84</v>
      </c>
      <c r="AY361" s="19" t="s">
        <v>235</v>
      </c>
      <c r="BE361" s="194">
        <f>IF(N361="základní",J361,0)</f>
        <v>0</v>
      </c>
      <c r="BF361" s="194">
        <f>IF(N361="snížená",J361,0)</f>
        <v>0</v>
      </c>
      <c r="BG361" s="194">
        <f>IF(N361="zákl. přenesená",J361,0)</f>
        <v>0</v>
      </c>
      <c r="BH361" s="194">
        <f>IF(N361="sníž. přenesená",J361,0)</f>
        <v>0</v>
      </c>
      <c r="BI361" s="194">
        <f>IF(N361="nulová",J361,0)</f>
        <v>0</v>
      </c>
      <c r="BJ361" s="19" t="s">
        <v>82</v>
      </c>
      <c r="BK361" s="194">
        <f>ROUND(I361*H361,2)</f>
        <v>0</v>
      </c>
      <c r="BL361" s="19" t="s">
        <v>96</v>
      </c>
      <c r="BM361" s="193" t="s">
        <v>844</v>
      </c>
    </row>
    <row r="362" s="2" customFormat="1">
      <c r="A362" s="38"/>
      <c r="B362" s="39"/>
      <c r="C362" s="38"/>
      <c r="D362" s="195" t="s">
        <v>242</v>
      </c>
      <c r="E362" s="38"/>
      <c r="F362" s="196" t="s">
        <v>845</v>
      </c>
      <c r="G362" s="38"/>
      <c r="H362" s="38"/>
      <c r="I362" s="197"/>
      <c r="J362" s="38"/>
      <c r="K362" s="38"/>
      <c r="L362" s="39"/>
      <c r="M362" s="198"/>
      <c r="N362" s="199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242</v>
      </c>
      <c r="AU362" s="19" t="s">
        <v>84</v>
      </c>
    </row>
    <row r="363" s="14" customFormat="1">
      <c r="A363" s="14"/>
      <c r="B363" s="207"/>
      <c r="C363" s="14"/>
      <c r="D363" s="195" t="s">
        <v>248</v>
      </c>
      <c r="E363" s="208" t="s">
        <v>1</v>
      </c>
      <c r="F363" s="209" t="s">
        <v>1764</v>
      </c>
      <c r="G363" s="14"/>
      <c r="H363" s="210">
        <v>92.341999999999999</v>
      </c>
      <c r="I363" s="211"/>
      <c r="J363" s="14"/>
      <c r="K363" s="14"/>
      <c r="L363" s="207"/>
      <c r="M363" s="212"/>
      <c r="N363" s="213"/>
      <c r="O363" s="213"/>
      <c r="P363" s="213"/>
      <c r="Q363" s="213"/>
      <c r="R363" s="213"/>
      <c r="S363" s="213"/>
      <c r="T363" s="2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08" t="s">
        <v>248</v>
      </c>
      <c r="AU363" s="208" t="s">
        <v>84</v>
      </c>
      <c r="AV363" s="14" t="s">
        <v>84</v>
      </c>
      <c r="AW363" s="14" t="s">
        <v>32</v>
      </c>
      <c r="AX363" s="14" t="s">
        <v>75</v>
      </c>
      <c r="AY363" s="208" t="s">
        <v>235</v>
      </c>
    </row>
    <row r="364" s="14" customFormat="1">
      <c r="A364" s="14"/>
      <c r="B364" s="207"/>
      <c r="C364" s="14"/>
      <c r="D364" s="195" t="s">
        <v>248</v>
      </c>
      <c r="E364" s="208" t="s">
        <v>1</v>
      </c>
      <c r="F364" s="209" t="s">
        <v>1765</v>
      </c>
      <c r="G364" s="14"/>
      <c r="H364" s="210">
        <v>7.8010000000000002</v>
      </c>
      <c r="I364" s="211"/>
      <c r="J364" s="14"/>
      <c r="K364" s="14"/>
      <c r="L364" s="207"/>
      <c r="M364" s="212"/>
      <c r="N364" s="213"/>
      <c r="O364" s="213"/>
      <c r="P364" s="213"/>
      <c r="Q364" s="213"/>
      <c r="R364" s="213"/>
      <c r="S364" s="213"/>
      <c r="T364" s="2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08" t="s">
        <v>248</v>
      </c>
      <c r="AU364" s="208" t="s">
        <v>84</v>
      </c>
      <c r="AV364" s="14" t="s">
        <v>84</v>
      </c>
      <c r="AW364" s="14" t="s">
        <v>32</v>
      </c>
      <c r="AX364" s="14" t="s">
        <v>75</v>
      </c>
      <c r="AY364" s="208" t="s">
        <v>235</v>
      </c>
    </row>
    <row r="365" s="15" customFormat="1">
      <c r="A365" s="15"/>
      <c r="B365" s="215"/>
      <c r="C365" s="15"/>
      <c r="D365" s="195" t="s">
        <v>248</v>
      </c>
      <c r="E365" s="216" t="s">
        <v>1</v>
      </c>
      <c r="F365" s="217" t="s">
        <v>253</v>
      </c>
      <c r="G365" s="15"/>
      <c r="H365" s="218">
        <v>100.143</v>
      </c>
      <c r="I365" s="219"/>
      <c r="J365" s="15"/>
      <c r="K365" s="15"/>
      <c r="L365" s="215"/>
      <c r="M365" s="220"/>
      <c r="N365" s="221"/>
      <c r="O365" s="221"/>
      <c r="P365" s="221"/>
      <c r="Q365" s="221"/>
      <c r="R365" s="221"/>
      <c r="S365" s="221"/>
      <c r="T365" s="222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16" t="s">
        <v>248</v>
      </c>
      <c r="AU365" s="216" t="s">
        <v>84</v>
      </c>
      <c r="AV365" s="15" t="s">
        <v>96</v>
      </c>
      <c r="AW365" s="15" t="s">
        <v>32</v>
      </c>
      <c r="AX365" s="15" t="s">
        <v>82</v>
      </c>
      <c r="AY365" s="216" t="s">
        <v>235</v>
      </c>
    </row>
    <row r="366" s="2" customFormat="1" ht="24.15" customHeight="1">
      <c r="A366" s="38"/>
      <c r="B366" s="181"/>
      <c r="C366" s="182" t="s">
        <v>578</v>
      </c>
      <c r="D366" s="182" t="s">
        <v>237</v>
      </c>
      <c r="E366" s="183" t="s">
        <v>849</v>
      </c>
      <c r="F366" s="184" t="s">
        <v>850</v>
      </c>
      <c r="G366" s="185" t="s">
        <v>438</v>
      </c>
      <c r="H366" s="186">
        <v>1402.002</v>
      </c>
      <c r="I366" s="187"/>
      <c r="J366" s="188">
        <f>ROUND(I366*H366,2)</f>
        <v>0</v>
      </c>
      <c r="K366" s="184" t="s">
        <v>246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96</v>
      </c>
      <c r="AT366" s="193" t="s">
        <v>237</v>
      </c>
      <c r="AU366" s="193" t="s">
        <v>84</v>
      </c>
      <c r="AY366" s="19" t="s">
        <v>235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96</v>
      </c>
      <c r="BM366" s="193" t="s">
        <v>851</v>
      </c>
    </row>
    <row r="367" s="2" customFormat="1">
      <c r="A367" s="38"/>
      <c r="B367" s="39"/>
      <c r="C367" s="38"/>
      <c r="D367" s="195" t="s">
        <v>242</v>
      </c>
      <c r="E367" s="38"/>
      <c r="F367" s="196" t="s">
        <v>852</v>
      </c>
      <c r="G367" s="38"/>
      <c r="H367" s="38"/>
      <c r="I367" s="197"/>
      <c r="J367" s="38"/>
      <c r="K367" s="38"/>
      <c r="L367" s="39"/>
      <c r="M367" s="198"/>
      <c r="N367" s="199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242</v>
      </c>
      <c r="AU367" s="19" t="s">
        <v>84</v>
      </c>
    </row>
    <row r="368" s="14" customFormat="1">
      <c r="A368" s="14"/>
      <c r="B368" s="207"/>
      <c r="C368" s="14"/>
      <c r="D368" s="195" t="s">
        <v>248</v>
      </c>
      <c r="E368" s="208" t="s">
        <v>1</v>
      </c>
      <c r="F368" s="209" t="s">
        <v>1764</v>
      </c>
      <c r="G368" s="14"/>
      <c r="H368" s="210">
        <v>92.341999999999999</v>
      </c>
      <c r="I368" s="211"/>
      <c r="J368" s="14"/>
      <c r="K368" s="14"/>
      <c r="L368" s="207"/>
      <c r="M368" s="212"/>
      <c r="N368" s="213"/>
      <c r="O368" s="213"/>
      <c r="P368" s="213"/>
      <c r="Q368" s="213"/>
      <c r="R368" s="213"/>
      <c r="S368" s="213"/>
      <c r="T368" s="2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08" t="s">
        <v>248</v>
      </c>
      <c r="AU368" s="208" t="s">
        <v>84</v>
      </c>
      <c r="AV368" s="14" t="s">
        <v>84</v>
      </c>
      <c r="AW368" s="14" t="s">
        <v>32</v>
      </c>
      <c r="AX368" s="14" t="s">
        <v>75</v>
      </c>
      <c r="AY368" s="208" t="s">
        <v>235</v>
      </c>
    </row>
    <row r="369" s="14" customFormat="1">
      <c r="A369" s="14"/>
      <c r="B369" s="207"/>
      <c r="C369" s="14"/>
      <c r="D369" s="195" t="s">
        <v>248</v>
      </c>
      <c r="E369" s="208" t="s">
        <v>1</v>
      </c>
      <c r="F369" s="209" t="s">
        <v>1765</v>
      </c>
      <c r="G369" s="14"/>
      <c r="H369" s="210">
        <v>7.8010000000000002</v>
      </c>
      <c r="I369" s="211"/>
      <c r="J369" s="14"/>
      <c r="K369" s="14"/>
      <c r="L369" s="207"/>
      <c r="M369" s="212"/>
      <c r="N369" s="213"/>
      <c r="O369" s="213"/>
      <c r="P369" s="213"/>
      <c r="Q369" s="213"/>
      <c r="R369" s="213"/>
      <c r="S369" s="213"/>
      <c r="T369" s="2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08" t="s">
        <v>248</v>
      </c>
      <c r="AU369" s="208" t="s">
        <v>84</v>
      </c>
      <c r="AV369" s="14" t="s">
        <v>84</v>
      </c>
      <c r="AW369" s="14" t="s">
        <v>32</v>
      </c>
      <c r="AX369" s="14" t="s">
        <v>75</v>
      </c>
      <c r="AY369" s="208" t="s">
        <v>235</v>
      </c>
    </row>
    <row r="370" s="15" customFormat="1">
      <c r="A370" s="15"/>
      <c r="B370" s="215"/>
      <c r="C370" s="15"/>
      <c r="D370" s="195" t="s">
        <v>248</v>
      </c>
      <c r="E370" s="216" t="s">
        <v>1</v>
      </c>
      <c r="F370" s="217" t="s">
        <v>253</v>
      </c>
      <c r="G370" s="15"/>
      <c r="H370" s="218">
        <v>100.143</v>
      </c>
      <c r="I370" s="219"/>
      <c r="J370" s="15"/>
      <c r="K370" s="15"/>
      <c r="L370" s="215"/>
      <c r="M370" s="220"/>
      <c r="N370" s="221"/>
      <c r="O370" s="221"/>
      <c r="P370" s="221"/>
      <c r="Q370" s="221"/>
      <c r="R370" s="221"/>
      <c r="S370" s="221"/>
      <c r="T370" s="222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16" t="s">
        <v>248</v>
      </c>
      <c r="AU370" s="216" t="s">
        <v>84</v>
      </c>
      <c r="AV370" s="15" t="s">
        <v>96</v>
      </c>
      <c r="AW370" s="15" t="s">
        <v>32</v>
      </c>
      <c r="AX370" s="15" t="s">
        <v>82</v>
      </c>
      <c r="AY370" s="216" t="s">
        <v>235</v>
      </c>
    </row>
    <row r="371" s="14" customFormat="1">
      <c r="A371" s="14"/>
      <c r="B371" s="207"/>
      <c r="C371" s="14"/>
      <c r="D371" s="195" t="s">
        <v>248</v>
      </c>
      <c r="E371" s="14"/>
      <c r="F371" s="209" t="s">
        <v>1766</v>
      </c>
      <c r="G371" s="14"/>
      <c r="H371" s="210">
        <v>1402.002</v>
      </c>
      <c r="I371" s="211"/>
      <c r="J371" s="14"/>
      <c r="K371" s="14"/>
      <c r="L371" s="207"/>
      <c r="M371" s="212"/>
      <c r="N371" s="213"/>
      <c r="O371" s="213"/>
      <c r="P371" s="213"/>
      <c r="Q371" s="213"/>
      <c r="R371" s="213"/>
      <c r="S371" s="213"/>
      <c r="T371" s="2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08" t="s">
        <v>248</v>
      </c>
      <c r="AU371" s="208" t="s">
        <v>84</v>
      </c>
      <c r="AV371" s="14" t="s">
        <v>84</v>
      </c>
      <c r="AW371" s="14" t="s">
        <v>3</v>
      </c>
      <c r="AX371" s="14" t="s">
        <v>82</v>
      </c>
      <c r="AY371" s="208" t="s">
        <v>235</v>
      </c>
    </row>
    <row r="372" s="2" customFormat="1" ht="24.15" customHeight="1">
      <c r="A372" s="38"/>
      <c r="B372" s="181"/>
      <c r="C372" s="182" t="s">
        <v>584</v>
      </c>
      <c r="D372" s="182" t="s">
        <v>237</v>
      </c>
      <c r="E372" s="183" t="s">
        <v>855</v>
      </c>
      <c r="F372" s="184" t="s">
        <v>856</v>
      </c>
      <c r="G372" s="185" t="s">
        <v>438</v>
      </c>
      <c r="H372" s="186">
        <v>100.143</v>
      </c>
      <c r="I372" s="187"/>
      <c r="J372" s="188">
        <f>ROUND(I372*H372,2)</f>
        <v>0</v>
      </c>
      <c r="K372" s="184" t="s">
        <v>246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0</v>
      </c>
      <c r="R372" s="191">
        <f>Q372*H372</f>
        <v>0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96</v>
      </c>
      <c r="AT372" s="193" t="s">
        <v>237</v>
      </c>
      <c r="AU372" s="193" t="s">
        <v>84</v>
      </c>
      <c r="AY372" s="19" t="s">
        <v>235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96</v>
      </c>
      <c r="BM372" s="193" t="s">
        <v>857</v>
      </c>
    </row>
    <row r="373" s="2" customFormat="1">
      <c r="A373" s="38"/>
      <c r="B373" s="39"/>
      <c r="C373" s="38"/>
      <c r="D373" s="195" t="s">
        <v>242</v>
      </c>
      <c r="E373" s="38"/>
      <c r="F373" s="196" t="s">
        <v>858</v>
      </c>
      <c r="G373" s="38"/>
      <c r="H373" s="38"/>
      <c r="I373" s="197"/>
      <c r="J373" s="38"/>
      <c r="K373" s="38"/>
      <c r="L373" s="39"/>
      <c r="M373" s="198"/>
      <c r="N373" s="199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242</v>
      </c>
      <c r="AU373" s="19" t="s">
        <v>84</v>
      </c>
    </row>
    <row r="374" s="2" customFormat="1" ht="44.25" customHeight="1">
      <c r="A374" s="38"/>
      <c r="B374" s="181"/>
      <c r="C374" s="182" t="s">
        <v>589</v>
      </c>
      <c r="D374" s="182" t="s">
        <v>237</v>
      </c>
      <c r="E374" s="183" t="s">
        <v>860</v>
      </c>
      <c r="F374" s="184" t="s">
        <v>440</v>
      </c>
      <c r="G374" s="185" t="s">
        <v>438</v>
      </c>
      <c r="H374" s="186">
        <v>92.341999999999999</v>
      </c>
      <c r="I374" s="187"/>
      <c r="J374" s="188">
        <f>ROUND(I374*H374,2)</f>
        <v>0</v>
      </c>
      <c r="K374" s="184" t="s">
        <v>246</v>
      </c>
      <c r="L374" s="39"/>
      <c r="M374" s="189" t="s">
        <v>1</v>
      </c>
      <c r="N374" s="190" t="s">
        <v>40</v>
      </c>
      <c r="O374" s="77"/>
      <c r="P374" s="191">
        <f>O374*H374</f>
        <v>0</v>
      </c>
      <c r="Q374" s="191">
        <v>0</v>
      </c>
      <c r="R374" s="191">
        <f>Q374*H374</f>
        <v>0</v>
      </c>
      <c r="S374" s="191">
        <v>0</v>
      </c>
      <c r="T374" s="192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3" t="s">
        <v>96</v>
      </c>
      <c r="AT374" s="193" t="s">
        <v>237</v>
      </c>
      <c r="AU374" s="193" t="s">
        <v>84</v>
      </c>
      <c r="AY374" s="19" t="s">
        <v>235</v>
      </c>
      <c r="BE374" s="194">
        <f>IF(N374="základní",J374,0)</f>
        <v>0</v>
      </c>
      <c r="BF374" s="194">
        <f>IF(N374="snížená",J374,0)</f>
        <v>0</v>
      </c>
      <c r="BG374" s="194">
        <f>IF(N374="zákl. přenesená",J374,0)</f>
        <v>0</v>
      </c>
      <c r="BH374" s="194">
        <f>IF(N374="sníž. přenesená",J374,0)</f>
        <v>0</v>
      </c>
      <c r="BI374" s="194">
        <f>IF(N374="nulová",J374,0)</f>
        <v>0</v>
      </c>
      <c r="BJ374" s="19" t="s">
        <v>82</v>
      </c>
      <c r="BK374" s="194">
        <f>ROUND(I374*H374,2)</f>
        <v>0</v>
      </c>
      <c r="BL374" s="19" t="s">
        <v>96</v>
      </c>
      <c r="BM374" s="193" t="s">
        <v>861</v>
      </c>
    </row>
    <row r="375" s="2" customFormat="1">
      <c r="A375" s="38"/>
      <c r="B375" s="39"/>
      <c r="C375" s="38"/>
      <c r="D375" s="195" t="s">
        <v>242</v>
      </c>
      <c r="E375" s="38"/>
      <c r="F375" s="196" t="s">
        <v>440</v>
      </c>
      <c r="G375" s="38"/>
      <c r="H375" s="38"/>
      <c r="I375" s="197"/>
      <c r="J375" s="38"/>
      <c r="K375" s="38"/>
      <c r="L375" s="39"/>
      <c r="M375" s="198"/>
      <c r="N375" s="199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242</v>
      </c>
      <c r="AU375" s="19" t="s">
        <v>84</v>
      </c>
    </row>
    <row r="376" s="14" customFormat="1">
      <c r="A376" s="14"/>
      <c r="B376" s="207"/>
      <c r="C376" s="14"/>
      <c r="D376" s="195" t="s">
        <v>248</v>
      </c>
      <c r="E376" s="208" t="s">
        <v>1</v>
      </c>
      <c r="F376" s="209" t="s">
        <v>1764</v>
      </c>
      <c r="G376" s="14"/>
      <c r="H376" s="210">
        <v>92.341999999999999</v>
      </c>
      <c r="I376" s="211"/>
      <c r="J376" s="14"/>
      <c r="K376" s="14"/>
      <c r="L376" s="207"/>
      <c r="M376" s="212"/>
      <c r="N376" s="213"/>
      <c r="O376" s="213"/>
      <c r="P376" s="213"/>
      <c r="Q376" s="213"/>
      <c r="R376" s="213"/>
      <c r="S376" s="213"/>
      <c r="T376" s="2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8" t="s">
        <v>248</v>
      </c>
      <c r="AU376" s="208" t="s">
        <v>84</v>
      </c>
      <c r="AV376" s="14" t="s">
        <v>84</v>
      </c>
      <c r="AW376" s="14" t="s">
        <v>32</v>
      </c>
      <c r="AX376" s="14" t="s">
        <v>82</v>
      </c>
      <c r="AY376" s="208" t="s">
        <v>235</v>
      </c>
    </row>
    <row r="377" s="2" customFormat="1" ht="44.25" customHeight="1">
      <c r="A377" s="38"/>
      <c r="B377" s="181"/>
      <c r="C377" s="182" t="s">
        <v>594</v>
      </c>
      <c r="D377" s="182" t="s">
        <v>237</v>
      </c>
      <c r="E377" s="183" t="s">
        <v>863</v>
      </c>
      <c r="F377" s="184" t="s">
        <v>864</v>
      </c>
      <c r="G377" s="185" t="s">
        <v>438</v>
      </c>
      <c r="H377" s="186">
        <v>7.8010000000000002</v>
      </c>
      <c r="I377" s="187"/>
      <c r="J377" s="188">
        <f>ROUND(I377*H377,2)</f>
        <v>0</v>
      </c>
      <c r="K377" s="184" t="s">
        <v>246</v>
      </c>
      <c r="L377" s="39"/>
      <c r="M377" s="189" t="s">
        <v>1</v>
      </c>
      <c r="N377" s="190" t="s">
        <v>40</v>
      </c>
      <c r="O377" s="77"/>
      <c r="P377" s="191">
        <f>O377*H377</f>
        <v>0</v>
      </c>
      <c r="Q377" s="191">
        <v>0</v>
      </c>
      <c r="R377" s="191">
        <f>Q377*H377</f>
        <v>0</v>
      </c>
      <c r="S377" s="191">
        <v>0</v>
      </c>
      <c r="T377" s="192">
        <f>S377*H377</f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193" t="s">
        <v>96</v>
      </c>
      <c r="AT377" s="193" t="s">
        <v>237</v>
      </c>
      <c r="AU377" s="193" t="s">
        <v>84</v>
      </c>
      <c r="AY377" s="19" t="s">
        <v>235</v>
      </c>
      <c r="BE377" s="194">
        <f>IF(N377="základní",J377,0)</f>
        <v>0</v>
      </c>
      <c r="BF377" s="194">
        <f>IF(N377="snížená",J377,0)</f>
        <v>0</v>
      </c>
      <c r="BG377" s="194">
        <f>IF(N377="zákl. přenesená",J377,0)</f>
        <v>0</v>
      </c>
      <c r="BH377" s="194">
        <f>IF(N377="sníž. přenesená",J377,0)</f>
        <v>0</v>
      </c>
      <c r="BI377" s="194">
        <f>IF(N377="nulová",J377,0)</f>
        <v>0</v>
      </c>
      <c r="BJ377" s="19" t="s">
        <v>82</v>
      </c>
      <c r="BK377" s="194">
        <f>ROUND(I377*H377,2)</f>
        <v>0</v>
      </c>
      <c r="BL377" s="19" t="s">
        <v>96</v>
      </c>
      <c r="BM377" s="193" t="s">
        <v>865</v>
      </c>
    </row>
    <row r="378" s="2" customFormat="1">
      <c r="A378" s="38"/>
      <c r="B378" s="39"/>
      <c r="C378" s="38"/>
      <c r="D378" s="195" t="s">
        <v>242</v>
      </c>
      <c r="E378" s="38"/>
      <c r="F378" s="196" t="s">
        <v>864</v>
      </c>
      <c r="G378" s="38"/>
      <c r="H378" s="38"/>
      <c r="I378" s="197"/>
      <c r="J378" s="38"/>
      <c r="K378" s="38"/>
      <c r="L378" s="39"/>
      <c r="M378" s="198"/>
      <c r="N378" s="199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242</v>
      </c>
      <c r="AU378" s="19" t="s">
        <v>84</v>
      </c>
    </row>
    <row r="379" s="14" customFormat="1">
      <c r="A379" s="14"/>
      <c r="B379" s="207"/>
      <c r="C379" s="14"/>
      <c r="D379" s="195" t="s">
        <v>248</v>
      </c>
      <c r="E379" s="208" t="s">
        <v>1</v>
      </c>
      <c r="F379" s="209" t="s">
        <v>1765</v>
      </c>
      <c r="G379" s="14"/>
      <c r="H379" s="210">
        <v>7.8010000000000002</v>
      </c>
      <c r="I379" s="211"/>
      <c r="J379" s="14"/>
      <c r="K379" s="14"/>
      <c r="L379" s="207"/>
      <c r="M379" s="212"/>
      <c r="N379" s="213"/>
      <c r="O379" s="213"/>
      <c r="P379" s="213"/>
      <c r="Q379" s="213"/>
      <c r="R379" s="213"/>
      <c r="S379" s="213"/>
      <c r="T379" s="2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08" t="s">
        <v>248</v>
      </c>
      <c r="AU379" s="208" t="s">
        <v>84</v>
      </c>
      <c r="AV379" s="14" t="s">
        <v>84</v>
      </c>
      <c r="AW379" s="14" t="s">
        <v>32</v>
      </c>
      <c r="AX379" s="14" t="s">
        <v>82</v>
      </c>
      <c r="AY379" s="208" t="s">
        <v>235</v>
      </c>
    </row>
    <row r="380" s="12" customFormat="1" ht="22.8" customHeight="1">
      <c r="A380" s="12"/>
      <c r="B380" s="168"/>
      <c r="C380" s="12"/>
      <c r="D380" s="169" t="s">
        <v>74</v>
      </c>
      <c r="E380" s="179" t="s">
        <v>866</v>
      </c>
      <c r="F380" s="179" t="s">
        <v>867</v>
      </c>
      <c r="G380" s="12"/>
      <c r="H380" s="12"/>
      <c r="I380" s="171"/>
      <c r="J380" s="180">
        <f>BK380</f>
        <v>0</v>
      </c>
      <c r="K380" s="12"/>
      <c r="L380" s="168"/>
      <c r="M380" s="173"/>
      <c r="N380" s="174"/>
      <c r="O380" s="174"/>
      <c r="P380" s="175">
        <f>SUM(P381:P384)</f>
        <v>0</v>
      </c>
      <c r="Q380" s="174"/>
      <c r="R380" s="175">
        <f>SUM(R381:R384)</f>
        <v>0</v>
      </c>
      <c r="S380" s="174"/>
      <c r="T380" s="176">
        <f>SUM(T381:T384)</f>
        <v>0</v>
      </c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R380" s="169" t="s">
        <v>82</v>
      </c>
      <c r="AT380" s="177" t="s">
        <v>74</v>
      </c>
      <c r="AU380" s="177" t="s">
        <v>82</v>
      </c>
      <c r="AY380" s="169" t="s">
        <v>235</v>
      </c>
      <c r="BK380" s="178">
        <f>SUM(BK381:BK384)</f>
        <v>0</v>
      </c>
    </row>
    <row r="381" s="2" customFormat="1" ht="24.15" customHeight="1">
      <c r="A381" s="38"/>
      <c r="B381" s="181"/>
      <c r="C381" s="182" t="s">
        <v>597</v>
      </c>
      <c r="D381" s="182" t="s">
        <v>237</v>
      </c>
      <c r="E381" s="183" t="s">
        <v>869</v>
      </c>
      <c r="F381" s="184" t="s">
        <v>870</v>
      </c>
      <c r="G381" s="185" t="s">
        <v>438</v>
      </c>
      <c r="H381" s="186">
        <v>24.085999999999999</v>
      </c>
      <c r="I381" s="187"/>
      <c r="J381" s="188">
        <f>ROUND(I381*H381,2)</f>
        <v>0</v>
      </c>
      <c r="K381" s="184" t="s">
        <v>246</v>
      </c>
      <c r="L381" s="39"/>
      <c r="M381" s="189" t="s">
        <v>1</v>
      </c>
      <c r="N381" s="190" t="s">
        <v>40</v>
      </c>
      <c r="O381" s="77"/>
      <c r="P381" s="191">
        <f>O381*H381</f>
        <v>0</v>
      </c>
      <c r="Q381" s="191">
        <v>0</v>
      </c>
      <c r="R381" s="191">
        <f>Q381*H381</f>
        <v>0</v>
      </c>
      <c r="S381" s="191">
        <v>0</v>
      </c>
      <c r="T381" s="192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93" t="s">
        <v>96</v>
      </c>
      <c r="AT381" s="193" t="s">
        <v>237</v>
      </c>
      <c r="AU381" s="193" t="s">
        <v>84</v>
      </c>
      <c r="AY381" s="19" t="s">
        <v>235</v>
      </c>
      <c r="BE381" s="194">
        <f>IF(N381="základní",J381,0)</f>
        <v>0</v>
      </c>
      <c r="BF381" s="194">
        <f>IF(N381="snížená",J381,0)</f>
        <v>0</v>
      </c>
      <c r="BG381" s="194">
        <f>IF(N381="zákl. přenesená",J381,0)</f>
        <v>0</v>
      </c>
      <c r="BH381" s="194">
        <f>IF(N381="sníž. přenesená",J381,0)</f>
        <v>0</v>
      </c>
      <c r="BI381" s="194">
        <f>IF(N381="nulová",J381,0)</f>
        <v>0</v>
      </c>
      <c r="BJ381" s="19" t="s">
        <v>82</v>
      </c>
      <c r="BK381" s="194">
        <f>ROUND(I381*H381,2)</f>
        <v>0</v>
      </c>
      <c r="BL381" s="19" t="s">
        <v>96</v>
      </c>
      <c r="BM381" s="193" t="s">
        <v>1386</v>
      </c>
    </row>
    <row r="382" s="2" customFormat="1">
      <c r="A382" s="38"/>
      <c r="B382" s="39"/>
      <c r="C382" s="38"/>
      <c r="D382" s="195" t="s">
        <v>242</v>
      </c>
      <c r="E382" s="38"/>
      <c r="F382" s="196" t="s">
        <v>872</v>
      </c>
      <c r="G382" s="38"/>
      <c r="H382" s="38"/>
      <c r="I382" s="197"/>
      <c r="J382" s="38"/>
      <c r="K382" s="38"/>
      <c r="L382" s="39"/>
      <c r="M382" s="198"/>
      <c r="N382" s="199"/>
      <c r="O382" s="77"/>
      <c r="P382" s="77"/>
      <c r="Q382" s="77"/>
      <c r="R382" s="77"/>
      <c r="S382" s="77"/>
      <c r="T382" s="7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19" t="s">
        <v>242</v>
      </c>
      <c r="AU382" s="19" t="s">
        <v>84</v>
      </c>
    </row>
    <row r="383" s="13" customFormat="1">
      <c r="A383" s="13"/>
      <c r="B383" s="200"/>
      <c r="C383" s="13"/>
      <c r="D383" s="195" t="s">
        <v>248</v>
      </c>
      <c r="E383" s="201" t="s">
        <v>1</v>
      </c>
      <c r="F383" s="202" t="s">
        <v>873</v>
      </c>
      <c r="G383" s="13"/>
      <c r="H383" s="201" t="s">
        <v>1</v>
      </c>
      <c r="I383" s="203"/>
      <c r="J383" s="13"/>
      <c r="K383" s="13"/>
      <c r="L383" s="200"/>
      <c r="M383" s="204"/>
      <c r="N383" s="205"/>
      <c r="O383" s="205"/>
      <c r="P383" s="205"/>
      <c r="Q383" s="205"/>
      <c r="R383" s="205"/>
      <c r="S383" s="205"/>
      <c r="T383" s="206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01" t="s">
        <v>248</v>
      </c>
      <c r="AU383" s="201" t="s">
        <v>84</v>
      </c>
      <c r="AV383" s="13" t="s">
        <v>82</v>
      </c>
      <c r="AW383" s="13" t="s">
        <v>32</v>
      </c>
      <c r="AX383" s="13" t="s">
        <v>75</v>
      </c>
      <c r="AY383" s="201" t="s">
        <v>235</v>
      </c>
    </row>
    <row r="384" s="14" customFormat="1">
      <c r="A384" s="14"/>
      <c r="B384" s="207"/>
      <c r="C384" s="14"/>
      <c r="D384" s="195" t="s">
        <v>248</v>
      </c>
      <c r="E384" s="208" t="s">
        <v>1</v>
      </c>
      <c r="F384" s="209" t="s">
        <v>1767</v>
      </c>
      <c r="G384" s="14"/>
      <c r="H384" s="210">
        <v>24.085999999999999</v>
      </c>
      <c r="I384" s="211"/>
      <c r="J384" s="14"/>
      <c r="K384" s="14"/>
      <c r="L384" s="207"/>
      <c r="M384" s="242"/>
      <c r="N384" s="243"/>
      <c r="O384" s="243"/>
      <c r="P384" s="243"/>
      <c r="Q384" s="243"/>
      <c r="R384" s="243"/>
      <c r="S384" s="243"/>
      <c r="T384" s="24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8" t="s">
        <v>248</v>
      </c>
      <c r="AU384" s="208" t="s">
        <v>84</v>
      </c>
      <c r="AV384" s="14" t="s">
        <v>84</v>
      </c>
      <c r="AW384" s="14" t="s">
        <v>32</v>
      </c>
      <c r="AX384" s="14" t="s">
        <v>82</v>
      </c>
      <c r="AY384" s="208" t="s">
        <v>235</v>
      </c>
    </row>
    <row r="385" s="2" customFormat="1" ht="6.96" customHeight="1">
      <c r="A385" s="38"/>
      <c r="B385" s="60"/>
      <c r="C385" s="61"/>
      <c r="D385" s="61"/>
      <c r="E385" s="61"/>
      <c r="F385" s="61"/>
      <c r="G385" s="61"/>
      <c r="H385" s="61"/>
      <c r="I385" s="61"/>
      <c r="J385" s="61"/>
      <c r="K385" s="61"/>
      <c r="L385" s="39"/>
      <c r="M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</row>
  </sheetData>
  <autoFilter ref="C131:K384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8:H118"/>
    <mergeCell ref="E122:H122"/>
    <mergeCell ref="E120:H120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1768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ROUND((SUM(BE131:BE347)),  2)</f>
        <v>0</v>
      </c>
      <c r="G37" s="38"/>
      <c r="H37" s="38"/>
      <c r="I37" s="138">
        <v>0.20999999999999999</v>
      </c>
      <c r="J37" s="137">
        <f>ROUND(((SUM(BE131:BE347))*I37),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ROUND((SUM(BF131:BF347)),  2)</f>
        <v>0</v>
      </c>
      <c r="G38" s="38"/>
      <c r="H38" s="38"/>
      <c r="I38" s="138">
        <v>0.14999999999999999</v>
      </c>
      <c r="J38" s="137">
        <f>ROUND(((SUM(BF131:BF347))*I38),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ROUND((SUM(BG131:BG347)),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ROUND((SUM(BH131:BH347)),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ROUND((SUM(BI131:BI347)),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00002 - DSO 01.4.1b Kanalizační odbočení Stoky E2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J131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J132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J133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J249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J254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J269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J281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218</v>
      </c>
      <c r="E106" s="156"/>
      <c r="F106" s="156"/>
      <c r="G106" s="156"/>
      <c r="H106" s="156"/>
      <c r="I106" s="156"/>
      <c r="J106" s="157">
        <f>J323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219</v>
      </c>
      <c r="E107" s="156"/>
      <c r="F107" s="156"/>
      <c r="G107" s="156"/>
      <c r="H107" s="156"/>
      <c r="I107" s="156"/>
      <c r="J107" s="157">
        <f>J343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220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0" t="str">
        <f>E7</f>
        <v>Kanalizace Podlesí - II.Etapa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197</v>
      </c>
      <c r="L118" s="22"/>
    </row>
    <row r="119" s="1" customFormat="1" ht="16.5" customHeight="1">
      <c r="B119" s="22"/>
      <c r="E119" s="130" t="s">
        <v>198</v>
      </c>
      <c r="F119" s="1"/>
      <c r="G119" s="1"/>
      <c r="H119" s="1"/>
      <c r="L119" s="22"/>
    </row>
    <row r="120" s="1" customFormat="1" ht="12" customHeight="1">
      <c r="B120" s="22"/>
      <c r="C120" s="32" t="s">
        <v>199</v>
      </c>
      <c r="L120" s="22"/>
    </row>
    <row r="121" s="2" customFormat="1" ht="16.5" customHeight="1">
      <c r="A121" s="38"/>
      <c r="B121" s="39"/>
      <c r="C121" s="38"/>
      <c r="D121" s="38"/>
      <c r="E121" s="131" t="s">
        <v>200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201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00002 - DSO 01.4.1b Kanalizační odbočení Stoky E2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13. 1. 2022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25.65" customHeight="1">
      <c r="A127" s="38"/>
      <c r="B127" s="39"/>
      <c r="C127" s="32" t="s">
        <v>24</v>
      </c>
      <c r="D127" s="38"/>
      <c r="E127" s="38"/>
      <c r="F127" s="27" t="str">
        <f>E19</f>
        <v>Město Petřvald</v>
      </c>
      <c r="G127" s="38"/>
      <c r="H127" s="38"/>
      <c r="I127" s="32" t="s">
        <v>30</v>
      </c>
      <c r="J127" s="36" t="str">
        <f>E25</f>
        <v>Sweco Hydroprojekt a.s., divize Morava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221</v>
      </c>
      <c r="D130" s="161" t="s">
        <v>60</v>
      </c>
      <c r="E130" s="161" t="s">
        <v>56</v>
      </c>
      <c r="F130" s="161" t="s">
        <v>57</v>
      </c>
      <c r="G130" s="161" t="s">
        <v>222</v>
      </c>
      <c r="H130" s="161" t="s">
        <v>223</v>
      </c>
      <c r="I130" s="161" t="s">
        <v>224</v>
      </c>
      <c r="J130" s="161" t="s">
        <v>208</v>
      </c>
      <c r="K130" s="162" t="s">
        <v>225</v>
      </c>
      <c r="L130" s="163"/>
      <c r="M130" s="86" t="s">
        <v>1</v>
      </c>
      <c r="N130" s="87" t="s">
        <v>39</v>
      </c>
      <c r="O130" s="87" t="s">
        <v>226</v>
      </c>
      <c r="P130" s="87" t="s">
        <v>227</v>
      </c>
      <c r="Q130" s="87" t="s">
        <v>228</v>
      </c>
      <c r="R130" s="87" t="s">
        <v>229</v>
      </c>
      <c r="S130" s="87" t="s">
        <v>230</v>
      </c>
      <c r="T130" s="88" t="s">
        <v>231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232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</f>
        <v>0</v>
      </c>
      <c r="Q131" s="90"/>
      <c r="R131" s="165">
        <f>R132</f>
        <v>36.0894282</v>
      </c>
      <c r="S131" s="90"/>
      <c r="T131" s="166">
        <f>T132</f>
        <v>10.982340000000001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233</v>
      </c>
      <c r="F132" s="170" t="s">
        <v>234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P133+P249+P254+P269+P281+P323+P343</f>
        <v>0</v>
      </c>
      <c r="Q132" s="174"/>
      <c r="R132" s="175">
        <f>R133+R249+R254+R269+R281+R323+R343</f>
        <v>36.0894282</v>
      </c>
      <c r="S132" s="174"/>
      <c r="T132" s="176">
        <f>T133+T249+T254+T269+T281+T323+T343</f>
        <v>10.982340000000001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235</v>
      </c>
      <c r="BK132" s="178">
        <f>BK133+BK249+BK254+BK269+BK281+BK323+BK343</f>
        <v>0</v>
      </c>
    </row>
    <row r="133" s="12" customFormat="1" ht="22.8" customHeight="1">
      <c r="A133" s="12"/>
      <c r="B133" s="168"/>
      <c r="C133" s="12"/>
      <c r="D133" s="169" t="s">
        <v>74</v>
      </c>
      <c r="E133" s="179" t="s">
        <v>82</v>
      </c>
      <c r="F133" s="179" t="s">
        <v>236</v>
      </c>
      <c r="G133" s="12"/>
      <c r="H133" s="12"/>
      <c r="I133" s="171"/>
      <c r="J133" s="180">
        <f>BK133</f>
        <v>0</v>
      </c>
      <c r="K133" s="12"/>
      <c r="L133" s="168"/>
      <c r="M133" s="173"/>
      <c r="N133" s="174"/>
      <c r="O133" s="174"/>
      <c r="P133" s="175">
        <f>SUM(P134:P248)</f>
        <v>0</v>
      </c>
      <c r="Q133" s="174"/>
      <c r="R133" s="175">
        <f>SUM(R134:R248)</f>
        <v>33.665181199999999</v>
      </c>
      <c r="S133" s="174"/>
      <c r="T133" s="176">
        <f>SUM(T134:T248)</f>
        <v>10.982340000000001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82</v>
      </c>
      <c r="AY133" s="169" t="s">
        <v>235</v>
      </c>
      <c r="BK133" s="178">
        <f>SUM(BK134:BK248)</f>
        <v>0</v>
      </c>
    </row>
    <row r="134" s="2" customFormat="1" ht="33" customHeight="1">
      <c r="A134" s="38"/>
      <c r="B134" s="181"/>
      <c r="C134" s="182" t="s">
        <v>82</v>
      </c>
      <c r="D134" s="182" t="s">
        <v>237</v>
      </c>
      <c r="E134" s="183" t="s">
        <v>238</v>
      </c>
      <c r="F134" s="184" t="s">
        <v>876</v>
      </c>
      <c r="G134" s="185" t="s">
        <v>240</v>
      </c>
      <c r="H134" s="186">
        <v>8.7300000000000004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0.57999999999999996</v>
      </c>
      <c r="T134" s="192">
        <f>S134*H134</f>
        <v>5.0633999999999997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96</v>
      </c>
      <c r="AT134" s="193" t="s">
        <v>237</v>
      </c>
      <c r="AU134" s="193" t="s">
        <v>84</v>
      </c>
      <c r="AY134" s="19" t="s">
        <v>235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96</v>
      </c>
      <c r="BM134" s="193" t="s">
        <v>241</v>
      </c>
    </row>
    <row r="135" s="2" customFormat="1">
      <c r="A135" s="38"/>
      <c r="B135" s="39"/>
      <c r="C135" s="38"/>
      <c r="D135" s="195" t="s">
        <v>242</v>
      </c>
      <c r="E135" s="38"/>
      <c r="F135" s="196" t="s">
        <v>243</v>
      </c>
      <c r="G135" s="38"/>
      <c r="H135" s="38"/>
      <c r="I135" s="197"/>
      <c r="J135" s="38"/>
      <c r="K135" s="38"/>
      <c r="L135" s="39"/>
      <c r="M135" s="198"/>
      <c r="N135" s="199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242</v>
      </c>
      <c r="AU135" s="19" t="s">
        <v>84</v>
      </c>
    </row>
    <row r="136" s="2" customFormat="1" ht="24.15" customHeight="1">
      <c r="A136" s="38"/>
      <c r="B136" s="181"/>
      <c r="C136" s="182" t="s">
        <v>84</v>
      </c>
      <c r="D136" s="182" t="s">
        <v>237</v>
      </c>
      <c r="E136" s="183" t="s">
        <v>244</v>
      </c>
      <c r="F136" s="184" t="s">
        <v>245</v>
      </c>
      <c r="G136" s="185" t="s">
        <v>240</v>
      </c>
      <c r="H136" s="186">
        <v>8.7300000000000004</v>
      </c>
      <c r="I136" s="187"/>
      <c r="J136" s="188">
        <f>ROUND(I136*H136,2)</f>
        <v>0</v>
      </c>
      <c r="K136" s="184" t="s">
        <v>246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0.57999999999999996</v>
      </c>
      <c r="T136" s="192">
        <f>S136*H136</f>
        <v>5.0633999999999997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96</v>
      </c>
      <c r="AT136" s="193" t="s">
        <v>237</v>
      </c>
      <c r="AU136" s="193" t="s">
        <v>84</v>
      </c>
      <c r="AY136" s="19" t="s">
        <v>235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96</v>
      </c>
      <c r="BM136" s="193" t="s">
        <v>247</v>
      </c>
    </row>
    <row r="137" s="2" customFormat="1">
      <c r="A137" s="38"/>
      <c r="B137" s="39"/>
      <c r="C137" s="38"/>
      <c r="D137" s="195" t="s">
        <v>242</v>
      </c>
      <c r="E137" s="38"/>
      <c r="F137" s="196" t="s">
        <v>243</v>
      </c>
      <c r="G137" s="38"/>
      <c r="H137" s="38"/>
      <c r="I137" s="197"/>
      <c r="J137" s="38"/>
      <c r="K137" s="38"/>
      <c r="L137" s="39"/>
      <c r="M137" s="198"/>
      <c r="N137" s="199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242</v>
      </c>
      <c r="AU137" s="19" t="s">
        <v>84</v>
      </c>
    </row>
    <row r="138" s="2" customFormat="1" ht="24.15" customHeight="1">
      <c r="A138" s="38"/>
      <c r="B138" s="181"/>
      <c r="C138" s="182" t="s">
        <v>91</v>
      </c>
      <c r="D138" s="182" t="s">
        <v>237</v>
      </c>
      <c r="E138" s="183" t="s">
        <v>258</v>
      </c>
      <c r="F138" s="184" t="s">
        <v>1036</v>
      </c>
      <c r="G138" s="185" t="s">
        <v>240</v>
      </c>
      <c r="H138" s="186">
        <v>8.7300000000000004</v>
      </c>
      <c r="I138" s="187"/>
      <c r="J138" s="188">
        <f>ROUND(I138*H138,2)</f>
        <v>0</v>
      </c>
      <c r="K138" s="184" t="s">
        <v>246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0.098000000000000004</v>
      </c>
      <c r="T138" s="192">
        <f>S138*H138</f>
        <v>0.85554000000000008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96</v>
      </c>
      <c r="AT138" s="193" t="s">
        <v>237</v>
      </c>
      <c r="AU138" s="193" t="s">
        <v>84</v>
      </c>
      <c r="AY138" s="19" t="s">
        <v>235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96</v>
      </c>
      <c r="BM138" s="193" t="s">
        <v>260</v>
      </c>
    </row>
    <row r="139" s="2" customFormat="1">
      <c r="A139" s="38"/>
      <c r="B139" s="39"/>
      <c r="C139" s="38"/>
      <c r="D139" s="195" t="s">
        <v>242</v>
      </c>
      <c r="E139" s="38"/>
      <c r="F139" s="196" t="s">
        <v>261</v>
      </c>
      <c r="G139" s="38"/>
      <c r="H139" s="38"/>
      <c r="I139" s="197"/>
      <c r="J139" s="38"/>
      <c r="K139" s="38"/>
      <c r="L139" s="39"/>
      <c r="M139" s="198"/>
      <c r="N139" s="199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242</v>
      </c>
      <c r="AU139" s="19" t="s">
        <v>84</v>
      </c>
    </row>
    <row r="140" s="2" customFormat="1">
      <c r="A140" s="38"/>
      <c r="B140" s="39"/>
      <c r="C140" s="38"/>
      <c r="D140" s="195" t="s">
        <v>262</v>
      </c>
      <c r="E140" s="38"/>
      <c r="F140" s="223" t="s">
        <v>1720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262</v>
      </c>
      <c r="AU140" s="19" t="s">
        <v>84</v>
      </c>
    </row>
    <row r="141" s="13" customFormat="1">
      <c r="A141" s="13"/>
      <c r="B141" s="200"/>
      <c r="C141" s="13"/>
      <c r="D141" s="195" t="s">
        <v>248</v>
      </c>
      <c r="E141" s="201" t="s">
        <v>1</v>
      </c>
      <c r="F141" s="202" t="s">
        <v>1188</v>
      </c>
      <c r="G141" s="13"/>
      <c r="H141" s="201" t="s">
        <v>1</v>
      </c>
      <c r="I141" s="203"/>
      <c r="J141" s="13"/>
      <c r="K141" s="13"/>
      <c r="L141" s="200"/>
      <c r="M141" s="204"/>
      <c r="N141" s="205"/>
      <c r="O141" s="205"/>
      <c r="P141" s="205"/>
      <c r="Q141" s="205"/>
      <c r="R141" s="205"/>
      <c r="S141" s="205"/>
      <c r="T141" s="206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1" t="s">
        <v>248</v>
      </c>
      <c r="AU141" s="201" t="s">
        <v>84</v>
      </c>
      <c r="AV141" s="13" t="s">
        <v>82</v>
      </c>
      <c r="AW141" s="13" t="s">
        <v>32</v>
      </c>
      <c r="AX141" s="13" t="s">
        <v>75</v>
      </c>
      <c r="AY141" s="201" t="s">
        <v>235</v>
      </c>
    </row>
    <row r="142" s="13" customFormat="1">
      <c r="A142" s="13"/>
      <c r="B142" s="200"/>
      <c r="C142" s="13"/>
      <c r="D142" s="195" t="s">
        <v>248</v>
      </c>
      <c r="E142" s="201" t="s">
        <v>1</v>
      </c>
      <c r="F142" s="202" t="s">
        <v>264</v>
      </c>
      <c r="G142" s="13"/>
      <c r="H142" s="201" t="s">
        <v>1</v>
      </c>
      <c r="I142" s="203"/>
      <c r="J142" s="13"/>
      <c r="K142" s="13"/>
      <c r="L142" s="200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1" t="s">
        <v>248</v>
      </c>
      <c r="AU142" s="201" t="s">
        <v>84</v>
      </c>
      <c r="AV142" s="13" t="s">
        <v>82</v>
      </c>
      <c r="AW142" s="13" t="s">
        <v>32</v>
      </c>
      <c r="AX142" s="13" t="s">
        <v>75</v>
      </c>
      <c r="AY142" s="201" t="s">
        <v>235</v>
      </c>
    </row>
    <row r="143" s="14" customFormat="1">
      <c r="A143" s="14"/>
      <c r="B143" s="207"/>
      <c r="C143" s="14"/>
      <c r="D143" s="195" t="s">
        <v>248</v>
      </c>
      <c r="E143" s="208" t="s">
        <v>1</v>
      </c>
      <c r="F143" s="209" t="s">
        <v>1769</v>
      </c>
      <c r="G143" s="14"/>
      <c r="H143" s="210">
        <v>8.7300000000000004</v>
      </c>
      <c r="I143" s="211"/>
      <c r="J143" s="14"/>
      <c r="K143" s="14"/>
      <c r="L143" s="207"/>
      <c r="M143" s="212"/>
      <c r="N143" s="213"/>
      <c r="O143" s="213"/>
      <c r="P143" s="213"/>
      <c r="Q143" s="213"/>
      <c r="R143" s="213"/>
      <c r="S143" s="213"/>
      <c r="T143" s="2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08" t="s">
        <v>248</v>
      </c>
      <c r="AU143" s="208" t="s">
        <v>84</v>
      </c>
      <c r="AV143" s="14" t="s">
        <v>84</v>
      </c>
      <c r="AW143" s="14" t="s">
        <v>32</v>
      </c>
      <c r="AX143" s="14" t="s">
        <v>82</v>
      </c>
      <c r="AY143" s="208" t="s">
        <v>235</v>
      </c>
    </row>
    <row r="144" s="2" customFormat="1" ht="24.15" customHeight="1">
      <c r="A144" s="38"/>
      <c r="B144" s="181"/>
      <c r="C144" s="182" t="s">
        <v>96</v>
      </c>
      <c r="D144" s="182" t="s">
        <v>237</v>
      </c>
      <c r="E144" s="183" t="s">
        <v>349</v>
      </c>
      <c r="F144" s="184" t="s">
        <v>350</v>
      </c>
      <c r="G144" s="185" t="s">
        <v>240</v>
      </c>
      <c r="H144" s="186">
        <v>2.9100000000000001</v>
      </c>
      <c r="I144" s="187"/>
      <c r="J144" s="188">
        <f>ROUND(I144*H144,2)</f>
        <v>0</v>
      </c>
      <c r="K144" s="184" t="s">
        <v>246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96</v>
      </c>
      <c r="AT144" s="193" t="s">
        <v>237</v>
      </c>
      <c r="AU144" s="193" t="s">
        <v>84</v>
      </c>
      <c r="AY144" s="19" t="s">
        <v>235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96</v>
      </c>
      <c r="BM144" s="193" t="s">
        <v>351</v>
      </c>
    </row>
    <row r="145" s="2" customFormat="1">
      <c r="A145" s="38"/>
      <c r="B145" s="39"/>
      <c r="C145" s="38"/>
      <c r="D145" s="195" t="s">
        <v>242</v>
      </c>
      <c r="E145" s="38"/>
      <c r="F145" s="196" t="s">
        <v>352</v>
      </c>
      <c r="G145" s="38"/>
      <c r="H145" s="38"/>
      <c r="I145" s="197"/>
      <c r="J145" s="38"/>
      <c r="K145" s="38"/>
      <c r="L145" s="39"/>
      <c r="M145" s="198"/>
      <c r="N145" s="199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242</v>
      </c>
      <c r="AU145" s="19" t="s">
        <v>84</v>
      </c>
    </row>
    <row r="146" s="2" customFormat="1">
      <c r="A146" s="38"/>
      <c r="B146" s="39"/>
      <c r="C146" s="38"/>
      <c r="D146" s="195" t="s">
        <v>262</v>
      </c>
      <c r="E146" s="38"/>
      <c r="F146" s="223" t="s">
        <v>1720</v>
      </c>
      <c r="G146" s="38"/>
      <c r="H146" s="38"/>
      <c r="I146" s="197"/>
      <c r="J146" s="38"/>
      <c r="K146" s="38"/>
      <c r="L146" s="39"/>
      <c r="M146" s="198"/>
      <c r="N146" s="199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262</v>
      </c>
      <c r="AU146" s="19" t="s">
        <v>84</v>
      </c>
    </row>
    <row r="147" s="13" customFormat="1">
      <c r="A147" s="13"/>
      <c r="B147" s="200"/>
      <c r="C147" s="13"/>
      <c r="D147" s="195" t="s">
        <v>248</v>
      </c>
      <c r="E147" s="201" t="s">
        <v>1</v>
      </c>
      <c r="F147" s="202" t="s">
        <v>1199</v>
      </c>
      <c r="G147" s="13"/>
      <c r="H147" s="201" t="s">
        <v>1</v>
      </c>
      <c r="I147" s="203"/>
      <c r="J147" s="13"/>
      <c r="K147" s="13"/>
      <c r="L147" s="200"/>
      <c r="M147" s="204"/>
      <c r="N147" s="205"/>
      <c r="O147" s="205"/>
      <c r="P147" s="205"/>
      <c r="Q147" s="205"/>
      <c r="R147" s="205"/>
      <c r="S147" s="205"/>
      <c r="T147" s="206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1" t="s">
        <v>248</v>
      </c>
      <c r="AU147" s="201" t="s">
        <v>84</v>
      </c>
      <c r="AV147" s="13" t="s">
        <v>82</v>
      </c>
      <c r="AW147" s="13" t="s">
        <v>32</v>
      </c>
      <c r="AX147" s="13" t="s">
        <v>75</v>
      </c>
      <c r="AY147" s="201" t="s">
        <v>235</v>
      </c>
    </row>
    <row r="148" s="14" customFormat="1">
      <c r="A148" s="14"/>
      <c r="B148" s="207"/>
      <c r="C148" s="14"/>
      <c r="D148" s="195" t="s">
        <v>248</v>
      </c>
      <c r="E148" s="208" t="s">
        <v>1</v>
      </c>
      <c r="F148" s="209" t="s">
        <v>1770</v>
      </c>
      <c r="G148" s="14"/>
      <c r="H148" s="210">
        <v>2.9100000000000001</v>
      </c>
      <c r="I148" s="211"/>
      <c r="J148" s="14"/>
      <c r="K148" s="14"/>
      <c r="L148" s="207"/>
      <c r="M148" s="212"/>
      <c r="N148" s="213"/>
      <c r="O148" s="213"/>
      <c r="P148" s="213"/>
      <c r="Q148" s="213"/>
      <c r="R148" s="213"/>
      <c r="S148" s="213"/>
      <c r="T148" s="2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08" t="s">
        <v>248</v>
      </c>
      <c r="AU148" s="208" t="s">
        <v>84</v>
      </c>
      <c r="AV148" s="14" t="s">
        <v>84</v>
      </c>
      <c r="AW148" s="14" t="s">
        <v>32</v>
      </c>
      <c r="AX148" s="14" t="s">
        <v>82</v>
      </c>
      <c r="AY148" s="208" t="s">
        <v>235</v>
      </c>
    </row>
    <row r="149" s="2" customFormat="1" ht="33" customHeight="1">
      <c r="A149" s="38"/>
      <c r="B149" s="181"/>
      <c r="C149" s="182" t="s">
        <v>269</v>
      </c>
      <c r="D149" s="182" t="s">
        <v>237</v>
      </c>
      <c r="E149" s="183" t="s">
        <v>356</v>
      </c>
      <c r="F149" s="184" t="s">
        <v>357</v>
      </c>
      <c r="G149" s="185" t="s">
        <v>358</v>
      </c>
      <c r="H149" s="186">
        <v>8.6579999999999995</v>
      </c>
      <c r="I149" s="187"/>
      <c r="J149" s="188">
        <f>ROUND(I149*H149,2)</f>
        <v>0</v>
      </c>
      <c r="K149" s="184" t="s">
        <v>246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96</v>
      </c>
      <c r="AT149" s="193" t="s">
        <v>237</v>
      </c>
      <c r="AU149" s="193" t="s">
        <v>84</v>
      </c>
      <c r="AY149" s="19" t="s">
        <v>235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96</v>
      </c>
      <c r="BM149" s="193" t="s">
        <v>359</v>
      </c>
    </row>
    <row r="150" s="2" customFormat="1">
      <c r="A150" s="38"/>
      <c r="B150" s="39"/>
      <c r="C150" s="38"/>
      <c r="D150" s="195" t="s">
        <v>242</v>
      </c>
      <c r="E150" s="38"/>
      <c r="F150" s="196" t="s">
        <v>360</v>
      </c>
      <c r="G150" s="38"/>
      <c r="H150" s="38"/>
      <c r="I150" s="197"/>
      <c r="J150" s="38"/>
      <c r="K150" s="38"/>
      <c r="L150" s="39"/>
      <c r="M150" s="198"/>
      <c r="N150" s="199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242</v>
      </c>
      <c r="AU150" s="19" t="s">
        <v>84</v>
      </c>
    </row>
    <row r="151" s="2" customFormat="1">
      <c r="A151" s="38"/>
      <c r="B151" s="39"/>
      <c r="C151" s="38"/>
      <c r="D151" s="195" t="s">
        <v>262</v>
      </c>
      <c r="E151" s="38"/>
      <c r="F151" s="223" t="s">
        <v>1725</v>
      </c>
      <c r="G151" s="38"/>
      <c r="H151" s="38"/>
      <c r="I151" s="197"/>
      <c r="J151" s="38"/>
      <c r="K151" s="38"/>
      <c r="L151" s="39"/>
      <c r="M151" s="198"/>
      <c r="N151" s="199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262</v>
      </c>
      <c r="AU151" s="19" t="s">
        <v>84</v>
      </c>
    </row>
    <row r="152" s="13" customFormat="1">
      <c r="A152" s="13"/>
      <c r="B152" s="200"/>
      <c r="C152" s="13"/>
      <c r="D152" s="195" t="s">
        <v>248</v>
      </c>
      <c r="E152" s="201" t="s">
        <v>1</v>
      </c>
      <c r="F152" s="202" t="s">
        <v>1208</v>
      </c>
      <c r="G152" s="13"/>
      <c r="H152" s="201" t="s">
        <v>1</v>
      </c>
      <c r="I152" s="203"/>
      <c r="J152" s="13"/>
      <c r="K152" s="13"/>
      <c r="L152" s="200"/>
      <c r="M152" s="204"/>
      <c r="N152" s="205"/>
      <c r="O152" s="205"/>
      <c r="P152" s="205"/>
      <c r="Q152" s="205"/>
      <c r="R152" s="205"/>
      <c r="S152" s="205"/>
      <c r="T152" s="206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1" t="s">
        <v>248</v>
      </c>
      <c r="AU152" s="201" t="s">
        <v>84</v>
      </c>
      <c r="AV152" s="13" t="s">
        <v>82</v>
      </c>
      <c r="AW152" s="13" t="s">
        <v>32</v>
      </c>
      <c r="AX152" s="13" t="s">
        <v>75</v>
      </c>
      <c r="AY152" s="201" t="s">
        <v>235</v>
      </c>
    </row>
    <row r="153" s="14" customFormat="1">
      <c r="A153" s="14"/>
      <c r="B153" s="207"/>
      <c r="C153" s="14"/>
      <c r="D153" s="195" t="s">
        <v>248</v>
      </c>
      <c r="E153" s="208" t="s">
        <v>1</v>
      </c>
      <c r="F153" s="209" t="s">
        <v>1771</v>
      </c>
      <c r="G153" s="14"/>
      <c r="H153" s="210">
        <v>15.278000000000001</v>
      </c>
      <c r="I153" s="211"/>
      <c r="J153" s="14"/>
      <c r="K153" s="14"/>
      <c r="L153" s="207"/>
      <c r="M153" s="212"/>
      <c r="N153" s="213"/>
      <c r="O153" s="213"/>
      <c r="P153" s="213"/>
      <c r="Q153" s="213"/>
      <c r="R153" s="213"/>
      <c r="S153" s="213"/>
      <c r="T153" s="2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08" t="s">
        <v>248</v>
      </c>
      <c r="AU153" s="208" t="s">
        <v>84</v>
      </c>
      <c r="AV153" s="14" t="s">
        <v>84</v>
      </c>
      <c r="AW153" s="14" t="s">
        <v>32</v>
      </c>
      <c r="AX153" s="14" t="s">
        <v>75</v>
      </c>
      <c r="AY153" s="208" t="s">
        <v>235</v>
      </c>
    </row>
    <row r="154" s="13" customFormat="1">
      <c r="A154" s="13"/>
      <c r="B154" s="200"/>
      <c r="C154" s="13"/>
      <c r="D154" s="195" t="s">
        <v>248</v>
      </c>
      <c r="E154" s="201" t="s">
        <v>1</v>
      </c>
      <c r="F154" s="202" t="s">
        <v>370</v>
      </c>
      <c r="G154" s="13"/>
      <c r="H154" s="201" t="s">
        <v>1</v>
      </c>
      <c r="I154" s="203"/>
      <c r="J154" s="13"/>
      <c r="K154" s="13"/>
      <c r="L154" s="200"/>
      <c r="M154" s="204"/>
      <c r="N154" s="205"/>
      <c r="O154" s="205"/>
      <c r="P154" s="205"/>
      <c r="Q154" s="205"/>
      <c r="R154" s="205"/>
      <c r="S154" s="205"/>
      <c r="T154" s="206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1" t="s">
        <v>248</v>
      </c>
      <c r="AU154" s="201" t="s">
        <v>84</v>
      </c>
      <c r="AV154" s="13" t="s">
        <v>82</v>
      </c>
      <c r="AW154" s="13" t="s">
        <v>32</v>
      </c>
      <c r="AX154" s="13" t="s">
        <v>75</v>
      </c>
      <c r="AY154" s="201" t="s">
        <v>235</v>
      </c>
    </row>
    <row r="155" s="14" customFormat="1">
      <c r="A155" s="14"/>
      <c r="B155" s="207"/>
      <c r="C155" s="14"/>
      <c r="D155" s="195" t="s">
        <v>248</v>
      </c>
      <c r="E155" s="208" t="s">
        <v>1</v>
      </c>
      <c r="F155" s="209" t="s">
        <v>1772</v>
      </c>
      <c r="G155" s="14"/>
      <c r="H155" s="210">
        <v>2.0369999999999999</v>
      </c>
      <c r="I155" s="211"/>
      <c r="J155" s="14"/>
      <c r="K155" s="14"/>
      <c r="L155" s="207"/>
      <c r="M155" s="212"/>
      <c r="N155" s="213"/>
      <c r="O155" s="213"/>
      <c r="P155" s="213"/>
      <c r="Q155" s="213"/>
      <c r="R155" s="213"/>
      <c r="S155" s="213"/>
      <c r="T155" s="2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08" t="s">
        <v>248</v>
      </c>
      <c r="AU155" s="208" t="s">
        <v>84</v>
      </c>
      <c r="AV155" s="14" t="s">
        <v>84</v>
      </c>
      <c r="AW155" s="14" t="s">
        <v>32</v>
      </c>
      <c r="AX155" s="14" t="s">
        <v>75</v>
      </c>
      <c r="AY155" s="208" t="s">
        <v>235</v>
      </c>
    </row>
    <row r="156" s="16" customFormat="1">
      <c r="A156" s="16"/>
      <c r="B156" s="224"/>
      <c r="C156" s="16"/>
      <c r="D156" s="195" t="s">
        <v>248</v>
      </c>
      <c r="E156" s="225" t="s">
        <v>1</v>
      </c>
      <c r="F156" s="226" t="s">
        <v>373</v>
      </c>
      <c r="G156" s="16"/>
      <c r="H156" s="227">
        <v>17.315000000000001</v>
      </c>
      <c r="I156" s="228"/>
      <c r="J156" s="16"/>
      <c r="K156" s="16"/>
      <c r="L156" s="224"/>
      <c r="M156" s="229"/>
      <c r="N156" s="230"/>
      <c r="O156" s="230"/>
      <c r="P156" s="230"/>
      <c r="Q156" s="230"/>
      <c r="R156" s="230"/>
      <c r="S156" s="230"/>
      <c r="T156" s="231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225" t="s">
        <v>248</v>
      </c>
      <c r="AU156" s="225" t="s">
        <v>84</v>
      </c>
      <c r="AV156" s="16" t="s">
        <v>91</v>
      </c>
      <c r="AW156" s="16" t="s">
        <v>32</v>
      </c>
      <c r="AX156" s="16" t="s">
        <v>75</v>
      </c>
      <c r="AY156" s="225" t="s">
        <v>235</v>
      </c>
    </row>
    <row r="157" s="14" customFormat="1">
      <c r="A157" s="14"/>
      <c r="B157" s="207"/>
      <c r="C157" s="14"/>
      <c r="D157" s="195" t="s">
        <v>248</v>
      </c>
      <c r="E157" s="208" t="s">
        <v>1</v>
      </c>
      <c r="F157" s="209" t="s">
        <v>1773</v>
      </c>
      <c r="G157" s="14"/>
      <c r="H157" s="210">
        <v>8.6579999999999995</v>
      </c>
      <c r="I157" s="211"/>
      <c r="J157" s="14"/>
      <c r="K157" s="14"/>
      <c r="L157" s="207"/>
      <c r="M157" s="212"/>
      <c r="N157" s="213"/>
      <c r="O157" s="213"/>
      <c r="P157" s="213"/>
      <c r="Q157" s="213"/>
      <c r="R157" s="213"/>
      <c r="S157" s="213"/>
      <c r="T157" s="2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08" t="s">
        <v>248</v>
      </c>
      <c r="AU157" s="208" t="s">
        <v>84</v>
      </c>
      <c r="AV157" s="14" t="s">
        <v>84</v>
      </c>
      <c r="AW157" s="14" t="s">
        <v>32</v>
      </c>
      <c r="AX157" s="14" t="s">
        <v>82</v>
      </c>
      <c r="AY157" s="208" t="s">
        <v>235</v>
      </c>
    </row>
    <row r="158" s="2" customFormat="1" ht="33" customHeight="1">
      <c r="A158" s="38"/>
      <c r="B158" s="181"/>
      <c r="C158" s="182" t="s">
        <v>276</v>
      </c>
      <c r="D158" s="182" t="s">
        <v>237</v>
      </c>
      <c r="E158" s="183" t="s">
        <v>375</v>
      </c>
      <c r="F158" s="184" t="s">
        <v>376</v>
      </c>
      <c r="G158" s="185" t="s">
        <v>358</v>
      </c>
      <c r="H158" s="186">
        <v>8.6579999999999995</v>
      </c>
      <c r="I158" s="187"/>
      <c r="J158" s="188">
        <f>ROUND(I158*H158,2)</f>
        <v>0</v>
      </c>
      <c r="K158" s="184" t="s">
        <v>246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96</v>
      </c>
      <c r="AT158" s="193" t="s">
        <v>237</v>
      </c>
      <c r="AU158" s="193" t="s">
        <v>84</v>
      </c>
      <c r="AY158" s="19" t="s">
        <v>235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96</v>
      </c>
      <c r="BM158" s="193" t="s">
        <v>377</v>
      </c>
    </row>
    <row r="159" s="2" customFormat="1">
      <c r="A159" s="38"/>
      <c r="B159" s="39"/>
      <c r="C159" s="38"/>
      <c r="D159" s="195" t="s">
        <v>242</v>
      </c>
      <c r="E159" s="38"/>
      <c r="F159" s="196" t="s">
        <v>378</v>
      </c>
      <c r="G159" s="38"/>
      <c r="H159" s="38"/>
      <c r="I159" s="197"/>
      <c r="J159" s="38"/>
      <c r="K159" s="38"/>
      <c r="L159" s="39"/>
      <c r="M159" s="198"/>
      <c r="N159" s="199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242</v>
      </c>
      <c r="AU159" s="19" t="s">
        <v>84</v>
      </c>
    </row>
    <row r="160" s="2" customFormat="1">
      <c r="A160" s="38"/>
      <c r="B160" s="39"/>
      <c r="C160" s="38"/>
      <c r="D160" s="195" t="s">
        <v>262</v>
      </c>
      <c r="E160" s="38"/>
      <c r="F160" s="223" t="s">
        <v>1725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262</v>
      </c>
      <c r="AU160" s="19" t="s">
        <v>84</v>
      </c>
    </row>
    <row r="161" s="2" customFormat="1" ht="24.15" customHeight="1">
      <c r="A161" s="38"/>
      <c r="B161" s="181"/>
      <c r="C161" s="182" t="s">
        <v>284</v>
      </c>
      <c r="D161" s="182" t="s">
        <v>237</v>
      </c>
      <c r="E161" s="183" t="s">
        <v>379</v>
      </c>
      <c r="F161" s="184" t="s">
        <v>380</v>
      </c>
      <c r="G161" s="185" t="s">
        <v>358</v>
      </c>
      <c r="H161" s="186">
        <v>3.4630000000000001</v>
      </c>
      <c r="I161" s="187"/>
      <c r="J161" s="188">
        <f>ROUND(I161*H161,2)</f>
        <v>0</v>
      </c>
      <c r="K161" s="184" t="s">
        <v>246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96</v>
      </c>
      <c r="AT161" s="193" t="s">
        <v>237</v>
      </c>
      <c r="AU161" s="193" t="s">
        <v>84</v>
      </c>
      <c r="AY161" s="19" t="s">
        <v>235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96</v>
      </c>
      <c r="BM161" s="193" t="s">
        <v>381</v>
      </c>
    </row>
    <row r="162" s="2" customFormat="1">
      <c r="A162" s="38"/>
      <c r="B162" s="39"/>
      <c r="C162" s="38"/>
      <c r="D162" s="195" t="s">
        <v>242</v>
      </c>
      <c r="E162" s="38"/>
      <c r="F162" s="196" t="s">
        <v>382</v>
      </c>
      <c r="G162" s="38"/>
      <c r="H162" s="38"/>
      <c r="I162" s="197"/>
      <c r="J162" s="38"/>
      <c r="K162" s="38"/>
      <c r="L162" s="39"/>
      <c r="M162" s="198"/>
      <c r="N162" s="199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242</v>
      </c>
      <c r="AU162" s="19" t="s">
        <v>84</v>
      </c>
    </row>
    <row r="163" s="13" customFormat="1">
      <c r="A163" s="13"/>
      <c r="B163" s="200"/>
      <c r="C163" s="13"/>
      <c r="D163" s="195" t="s">
        <v>248</v>
      </c>
      <c r="E163" s="201" t="s">
        <v>1</v>
      </c>
      <c r="F163" s="202" t="s">
        <v>906</v>
      </c>
      <c r="G163" s="13"/>
      <c r="H163" s="201" t="s">
        <v>1</v>
      </c>
      <c r="I163" s="203"/>
      <c r="J163" s="13"/>
      <c r="K163" s="13"/>
      <c r="L163" s="200"/>
      <c r="M163" s="204"/>
      <c r="N163" s="205"/>
      <c r="O163" s="205"/>
      <c r="P163" s="205"/>
      <c r="Q163" s="205"/>
      <c r="R163" s="205"/>
      <c r="S163" s="205"/>
      <c r="T163" s="206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1" t="s">
        <v>248</v>
      </c>
      <c r="AU163" s="201" t="s">
        <v>84</v>
      </c>
      <c r="AV163" s="13" t="s">
        <v>82</v>
      </c>
      <c r="AW163" s="13" t="s">
        <v>32</v>
      </c>
      <c r="AX163" s="13" t="s">
        <v>75</v>
      </c>
      <c r="AY163" s="201" t="s">
        <v>235</v>
      </c>
    </row>
    <row r="164" s="14" customFormat="1">
      <c r="A164" s="14"/>
      <c r="B164" s="207"/>
      <c r="C164" s="14"/>
      <c r="D164" s="195" t="s">
        <v>248</v>
      </c>
      <c r="E164" s="208" t="s">
        <v>1</v>
      </c>
      <c r="F164" s="209" t="s">
        <v>1774</v>
      </c>
      <c r="G164" s="14"/>
      <c r="H164" s="210">
        <v>3.4630000000000001</v>
      </c>
      <c r="I164" s="211"/>
      <c r="J164" s="14"/>
      <c r="K164" s="14"/>
      <c r="L164" s="207"/>
      <c r="M164" s="212"/>
      <c r="N164" s="213"/>
      <c r="O164" s="213"/>
      <c r="P164" s="213"/>
      <c r="Q164" s="213"/>
      <c r="R164" s="213"/>
      <c r="S164" s="213"/>
      <c r="T164" s="2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8" t="s">
        <v>248</v>
      </c>
      <c r="AU164" s="208" t="s">
        <v>84</v>
      </c>
      <c r="AV164" s="14" t="s">
        <v>84</v>
      </c>
      <c r="AW164" s="14" t="s">
        <v>32</v>
      </c>
      <c r="AX164" s="14" t="s">
        <v>82</v>
      </c>
      <c r="AY164" s="208" t="s">
        <v>235</v>
      </c>
    </row>
    <row r="165" s="2" customFormat="1" ht="21.75" customHeight="1">
      <c r="A165" s="38"/>
      <c r="B165" s="181"/>
      <c r="C165" s="182" t="s">
        <v>291</v>
      </c>
      <c r="D165" s="182" t="s">
        <v>237</v>
      </c>
      <c r="E165" s="183" t="s">
        <v>386</v>
      </c>
      <c r="F165" s="184" t="s">
        <v>387</v>
      </c>
      <c r="G165" s="185" t="s">
        <v>240</v>
      </c>
      <c r="H165" s="186">
        <v>42.68</v>
      </c>
      <c r="I165" s="187"/>
      <c r="J165" s="188">
        <f>ROUND(I165*H165,2)</f>
        <v>0</v>
      </c>
      <c r="K165" s="184" t="s">
        <v>246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0.00059000000000000003</v>
      </c>
      <c r="R165" s="191">
        <f>Q165*H165</f>
        <v>0.025181200000000001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96</v>
      </c>
      <c r="AT165" s="193" t="s">
        <v>237</v>
      </c>
      <c r="AU165" s="193" t="s">
        <v>84</v>
      </c>
      <c r="AY165" s="19" t="s">
        <v>235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96</v>
      </c>
      <c r="BM165" s="193" t="s">
        <v>388</v>
      </c>
    </row>
    <row r="166" s="2" customFormat="1">
      <c r="A166" s="38"/>
      <c r="B166" s="39"/>
      <c r="C166" s="38"/>
      <c r="D166" s="195" t="s">
        <v>242</v>
      </c>
      <c r="E166" s="38"/>
      <c r="F166" s="196" t="s">
        <v>389</v>
      </c>
      <c r="G166" s="38"/>
      <c r="H166" s="38"/>
      <c r="I166" s="197"/>
      <c r="J166" s="38"/>
      <c r="K166" s="38"/>
      <c r="L166" s="39"/>
      <c r="M166" s="198"/>
      <c r="N166" s="199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242</v>
      </c>
      <c r="AU166" s="19" t="s">
        <v>84</v>
      </c>
    </row>
    <row r="167" s="2" customFormat="1">
      <c r="A167" s="38"/>
      <c r="B167" s="39"/>
      <c r="C167" s="38"/>
      <c r="D167" s="195" t="s">
        <v>262</v>
      </c>
      <c r="E167" s="38"/>
      <c r="F167" s="223" t="s">
        <v>1720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262</v>
      </c>
      <c r="AU167" s="19" t="s">
        <v>84</v>
      </c>
    </row>
    <row r="168" s="14" customFormat="1">
      <c r="A168" s="14"/>
      <c r="B168" s="207"/>
      <c r="C168" s="14"/>
      <c r="D168" s="195" t="s">
        <v>248</v>
      </c>
      <c r="E168" s="208" t="s">
        <v>1</v>
      </c>
      <c r="F168" s="209" t="s">
        <v>1775</v>
      </c>
      <c r="G168" s="14"/>
      <c r="H168" s="210">
        <v>42.68</v>
      </c>
      <c r="I168" s="211"/>
      <c r="J168" s="14"/>
      <c r="K168" s="14"/>
      <c r="L168" s="207"/>
      <c r="M168" s="212"/>
      <c r="N168" s="213"/>
      <c r="O168" s="213"/>
      <c r="P168" s="213"/>
      <c r="Q168" s="213"/>
      <c r="R168" s="213"/>
      <c r="S168" s="213"/>
      <c r="T168" s="2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8" t="s">
        <v>248</v>
      </c>
      <c r="AU168" s="208" t="s">
        <v>84</v>
      </c>
      <c r="AV168" s="14" t="s">
        <v>84</v>
      </c>
      <c r="AW168" s="14" t="s">
        <v>32</v>
      </c>
      <c r="AX168" s="14" t="s">
        <v>82</v>
      </c>
      <c r="AY168" s="208" t="s">
        <v>235</v>
      </c>
    </row>
    <row r="169" s="2" customFormat="1" ht="21.75" customHeight="1">
      <c r="A169" s="38"/>
      <c r="B169" s="181"/>
      <c r="C169" s="182" t="s">
        <v>297</v>
      </c>
      <c r="D169" s="182" t="s">
        <v>237</v>
      </c>
      <c r="E169" s="183" t="s">
        <v>392</v>
      </c>
      <c r="F169" s="184" t="s">
        <v>393</v>
      </c>
      <c r="G169" s="185" t="s">
        <v>240</v>
      </c>
      <c r="H169" s="186">
        <v>42.68</v>
      </c>
      <c r="I169" s="187"/>
      <c r="J169" s="188">
        <f>ROUND(I169*H169,2)</f>
        <v>0</v>
      </c>
      <c r="K169" s="184" t="s">
        <v>246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394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395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2" customFormat="1" ht="44.25" customHeight="1">
      <c r="A171" s="38"/>
      <c r="B171" s="181"/>
      <c r="C171" s="182" t="s">
        <v>302</v>
      </c>
      <c r="D171" s="182" t="s">
        <v>237</v>
      </c>
      <c r="E171" s="183" t="s">
        <v>397</v>
      </c>
      <c r="F171" s="184" t="s">
        <v>398</v>
      </c>
      <c r="G171" s="185" t="s">
        <v>358</v>
      </c>
      <c r="H171" s="186">
        <v>17.606999999999999</v>
      </c>
      <c r="I171" s="187"/>
      <c r="J171" s="188">
        <f>ROUND(I171*H171,2)</f>
        <v>0</v>
      </c>
      <c r="K171" s="184" t="s">
        <v>246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96</v>
      </c>
      <c r="AT171" s="193" t="s">
        <v>237</v>
      </c>
      <c r="AU171" s="193" t="s">
        <v>84</v>
      </c>
      <c r="AY171" s="19" t="s">
        <v>235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96</v>
      </c>
      <c r="BM171" s="193" t="s">
        <v>399</v>
      </c>
    </row>
    <row r="172" s="2" customFormat="1">
      <c r="A172" s="38"/>
      <c r="B172" s="39"/>
      <c r="C172" s="38"/>
      <c r="D172" s="195" t="s">
        <v>242</v>
      </c>
      <c r="E172" s="38"/>
      <c r="F172" s="196" t="s">
        <v>400</v>
      </c>
      <c r="G172" s="38"/>
      <c r="H172" s="38"/>
      <c r="I172" s="197"/>
      <c r="J172" s="38"/>
      <c r="K172" s="38"/>
      <c r="L172" s="39"/>
      <c r="M172" s="198"/>
      <c r="N172" s="199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242</v>
      </c>
      <c r="AU172" s="19" t="s">
        <v>84</v>
      </c>
    </row>
    <row r="173" s="13" customFormat="1">
      <c r="A173" s="13"/>
      <c r="B173" s="200"/>
      <c r="C173" s="13"/>
      <c r="D173" s="195" t="s">
        <v>248</v>
      </c>
      <c r="E173" s="201" t="s">
        <v>1</v>
      </c>
      <c r="F173" s="202" t="s">
        <v>401</v>
      </c>
      <c r="G173" s="13"/>
      <c r="H173" s="201" t="s">
        <v>1</v>
      </c>
      <c r="I173" s="203"/>
      <c r="J173" s="13"/>
      <c r="K173" s="13"/>
      <c r="L173" s="200"/>
      <c r="M173" s="204"/>
      <c r="N173" s="205"/>
      <c r="O173" s="205"/>
      <c r="P173" s="205"/>
      <c r="Q173" s="205"/>
      <c r="R173" s="205"/>
      <c r="S173" s="205"/>
      <c r="T173" s="206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1" t="s">
        <v>248</v>
      </c>
      <c r="AU173" s="201" t="s">
        <v>84</v>
      </c>
      <c r="AV173" s="13" t="s">
        <v>82</v>
      </c>
      <c r="AW173" s="13" t="s">
        <v>32</v>
      </c>
      <c r="AX173" s="13" t="s">
        <v>75</v>
      </c>
      <c r="AY173" s="201" t="s">
        <v>235</v>
      </c>
    </row>
    <row r="174" s="14" customFormat="1">
      <c r="A174" s="14"/>
      <c r="B174" s="207"/>
      <c r="C174" s="14"/>
      <c r="D174" s="195" t="s">
        <v>248</v>
      </c>
      <c r="E174" s="208" t="s">
        <v>1</v>
      </c>
      <c r="F174" s="209" t="s">
        <v>1776</v>
      </c>
      <c r="G174" s="14"/>
      <c r="H174" s="210">
        <v>17.315999999999999</v>
      </c>
      <c r="I174" s="211"/>
      <c r="J174" s="14"/>
      <c r="K174" s="14"/>
      <c r="L174" s="207"/>
      <c r="M174" s="212"/>
      <c r="N174" s="213"/>
      <c r="O174" s="213"/>
      <c r="P174" s="213"/>
      <c r="Q174" s="213"/>
      <c r="R174" s="213"/>
      <c r="S174" s="213"/>
      <c r="T174" s="2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8" t="s">
        <v>248</v>
      </c>
      <c r="AU174" s="208" t="s">
        <v>84</v>
      </c>
      <c r="AV174" s="14" t="s">
        <v>84</v>
      </c>
      <c r="AW174" s="14" t="s">
        <v>32</v>
      </c>
      <c r="AX174" s="14" t="s">
        <v>75</v>
      </c>
      <c r="AY174" s="208" t="s">
        <v>235</v>
      </c>
    </row>
    <row r="175" s="13" customFormat="1">
      <c r="A175" s="13"/>
      <c r="B175" s="200"/>
      <c r="C175" s="13"/>
      <c r="D175" s="195" t="s">
        <v>248</v>
      </c>
      <c r="E175" s="201" t="s">
        <v>1</v>
      </c>
      <c r="F175" s="202" t="s">
        <v>403</v>
      </c>
      <c r="G175" s="13"/>
      <c r="H175" s="201" t="s">
        <v>1</v>
      </c>
      <c r="I175" s="203"/>
      <c r="J175" s="13"/>
      <c r="K175" s="13"/>
      <c r="L175" s="200"/>
      <c r="M175" s="204"/>
      <c r="N175" s="205"/>
      <c r="O175" s="205"/>
      <c r="P175" s="205"/>
      <c r="Q175" s="205"/>
      <c r="R175" s="205"/>
      <c r="S175" s="205"/>
      <c r="T175" s="206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1" t="s">
        <v>248</v>
      </c>
      <c r="AU175" s="201" t="s">
        <v>84</v>
      </c>
      <c r="AV175" s="13" t="s">
        <v>82</v>
      </c>
      <c r="AW175" s="13" t="s">
        <v>32</v>
      </c>
      <c r="AX175" s="13" t="s">
        <v>75</v>
      </c>
      <c r="AY175" s="201" t="s">
        <v>235</v>
      </c>
    </row>
    <row r="176" s="14" customFormat="1">
      <c r="A176" s="14"/>
      <c r="B176" s="207"/>
      <c r="C176" s="14"/>
      <c r="D176" s="195" t="s">
        <v>248</v>
      </c>
      <c r="E176" s="208" t="s">
        <v>1</v>
      </c>
      <c r="F176" s="209" t="s">
        <v>1777</v>
      </c>
      <c r="G176" s="14"/>
      <c r="H176" s="210">
        <v>0.29099999999999998</v>
      </c>
      <c r="I176" s="211"/>
      <c r="J176" s="14"/>
      <c r="K176" s="14"/>
      <c r="L176" s="207"/>
      <c r="M176" s="212"/>
      <c r="N176" s="213"/>
      <c r="O176" s="213"/>
      <c r="P176" s="213"/>
      <c r="Q176" s="213"/>
      <c r="R176" s="213"/>
      <c r="S176" s="213"/>
      <c r="T176" s="2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8" t="s">
        <v>248</v>
      </c>
      <c r="AU176" s="208" t="s">
        <v>84</v>
      </c>
      <c r="AV176" s="14" t="s">
        <v>84</v>
      </c>
      <c r="AW176" s="14" t="s">
        <v>32</v>
      </c>
      <c r="AX176" s="14" t="s">
        <v>75</v>
      </c>
      <c r="AY176" s="208" t="s">
        <v>235</v>
      </c>
    </row>
    <row r="177" s="15" customFormat="1">
      <c r="A177" s="15"/>
      <c r="B177" s="215"/>
      <c r="C177" s="15"/>
      <c r="D177" s="195" t="s">
        <v>248</v>
      </c>
      <c r="E177" s="216" t="s">
        <v>1</v>
      </c>
      <c r="F177" s="217" t="s">
        <v>253</v>
      </c>
      <c r="G177" s="15"/>
      <c r="H177" s="218">
        <v>17.606999999999999</v>
      </c>
      <c r="I177" s="219"/>
      <c r="J177" s="15"/>
      <c r="K177" s="15"/>
      <c r="L177" s="215"/>
      <c r="M177" s="220"/>
      <c r="N177" s="221"/>
      <c r="O177" s="221"/>
      <c r="P177" s="221"/>
      <c r="Q177" s="221"/>
      <c r="R177" s="221"/>
      <c r="S177" s="221"/>
      <c r="T177" s="222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16" t="s">
        <v>248</v>
      </c>
      <c r="AU177" s="216" t="s">
        <v>84</v>
      </c>
      <c r="AV177" s="15" t="s">
        <v>96</v>
      </c>
      <c r="AW177" s="15" t="s">
        <v>32</v>
      </c>
      <c r="AX177" s="15" t="s">
        <v>82</v>
      </c>
      <c r="AY177" s="216" t="s">
        <v>235</v>
      </c>
    </row>
    <row r="178" s="2" customFormat="1" ht="37.8" customHeight="1">
      <c r="A178" s="38"/>
      <c r="B178" s="181"/>
      <c r="C178" s="182" t="s">
        <v>307</v>
      </c>
      <c r="D178" s="182" t="s">
        <v>237</v>
      </c>
      <c r="E178" s="183" t="s">
        <v>406</v>
      </c>
      <c r="F178" s="184" t="s">
        <v>407</v>
      </c>
      <c r="G178" s="185" t="s">
        <v>358</v>
      </c>
      <c r="H178" s="186">
        <v>1.7949999999999999</v>
      </c>
      <c r="I178" s="187"/>
      <c r="J178" s="188">
        <f>ROUND(I178*H178,2)</f>
        <v>0</v>
      </c>
      <c r="K178" s="184" t="s">
        <v>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96</v>
      </c>
      <c r="AT178" s="193" t="s">
        <v>237</v>
      </c>
      <c r="AU178" s="193" t="s">
        <v>84</v>
      </c>
      <c r="AY178" s="19" t="s">
        <v>235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96</v>
      </c>
      <c r="BM178" s="193" t="s">
        <v>408</v>
      </c>
    </row>
    <row r="179" s="2" customFormat="1">
      <c r="A179" s="38"/>
      <c r="B179" s="39"/>
      <c r="C179" s="38"/>
      <c r="D179" s="195" t="s">
        <v>242</v>
      </c>
      <c r="E179" s="38"/>
      <c r="F179" s="196" t="s">
        <v>400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242</v>
      </c>
      <c r="AU179" s="19" t="s">
        <v>84</v>
      </c>
    </row>
    <row r="180" s="2" customFormat="1" ht="44.25" customHeight="1">
      <c r="A180" s="38"/>
      <c r="B180" s="181"/>
      <c r="C180" s="182" t="s">
        <v>314</v>
      </c>
      <c r="D180" s="182" t="s">
        <v>237</v>
      </c>
      <c r="E180" s="183" t="s">
        <v>410</v>
      </c>
      <c r="F180" s="184" t="s">
        <v>411</v>
      </c>
      <c r="G180" s="185" t="s">
        <v>358</v>
      </c>
      <c r="H180" s="186">
        <v>88.034999999999997</v>
      </c>
      <c r="I180" s="187"/>
      <c r="J180" s="188">
        <f>ROUND(I180*H180,2)</f>
        <v>0</v>
      </c>
      <c r="K180" s="184" t="s">
        <v>246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96</v>
      </c>
      <c r="AT180" s="193" t="s">
        <v>237</v>
      </c>
      <c r="AU180" s="193" t="s">
        <v>84</v>
      </c>
      <c r="AY180" s="19" t="s">
        <v>235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96</v>
      </c>
      <c r="BM180" s="193" t="s">
        <v>412</v>
      </c>
    </row>
    <row r="181" s="2" customFormat="1">
      <c r="A181" s="38"/>
      <c r="B181" s="39"/>
      <c r="C181" s="38"/>
      <c r="D181" s="195" t="s">
        <v>242</v>
      </c>
      <c r="E181" s="38"/>
      <c r="F181" s="196" t="s">
        <v>413</v>
      </c>
      <c r="G181" s="38"/>
      <c r="H181" s="38"/>
      <c r="I181" s="197"/>
      <c r="J181" s="38"/>
      <c r="K181" s="38"/>
      <c r="L181" s="39"/>
      <c r="M181" s="198"/>
      <c r="N181" s="199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242</v>
      </c>
      <c r="AU181" s="19" t="s">
        <v>84</v>
      </c>
    </row>
    <row r="182" s="14" customFormat="1">
      <c r="A182" s="14"/>
      <c r="B182" s="207"/>
      <c r="C182" s="14"/>
      <c r="D182" s="195" t="s">
        <v>248</v>
      </c>
      <c r="E182" s="14"/>
      <c r="F182" s="209" t="s">
        <v>1778</v>
      </c>
      <c r="G182" s="14"/>
      <c r="H182" s="210">
        <v>88.034999999999997</v>
      </c>
      <c r="I182" s="211"/>
      <c r="J182" s="14"/>
      <c r="K182" s="14"/>
      <c r="L182" s="207"/>
      <c r="M182" s="212"/>
      <c r="N182" s="213"/>
      <c r="O182" s="213"/>
      <c r="P182" s="213"/>
      <c r="Q182" s="213"/>
      <c r="R182" s="213"/>
      <c r="S182" s="213"/>
      <c r="T182" s="2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08" t="s">
        <v>248</v>
      </c>
      <c r="AU182" s="208" t="s">
        <v>84</v>
      </c>
      <c r="AV182" s="14" t="s">
        <v>84</v>
      </c>
      <c r="AW182" s="14" t="s">
        <v>3</v>
      </c>
      <c r="AX182" s="14" t="s">
        <v>82</v>
      </c>
      <c r="AY182" s="208" t="s">
        <v>235</v>
      </c>
    </row>
    <row r="183" s="2" customFormat="1" ht="44.25" customHeight="1">
      <c r="A183" s="38"/>
      <c r="B183" s="181"/>
      <c r="C183" s="182" t="s">
        <v>320</v>
      </c>
      <c r="D183" s="182" t="s">
        <v>237</v>
      </c>
      <c r="E183" s="183" t="s">
        <v>416</v>
      </c>
      <c r="F183" s="184" t="s">
        <v>417</v>
      </c>
      <c r="G183" s="185" t="s">
        <v>358</v>
      </c>
      <c r="H183" s="186">
        <v>8.9749999999999996</v>
      </c>
      <c r="I183" s="187"/>
      <c r="J183" s="188">
        <f>ROUND(I183*H183,2)</f>
        <v>0</v>
      </c>
      <c r="K183" s="184" t="s">
        <v>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96</v>
      </c>
      <c r="AT183" s="193" t="s">
        <v>237</v>
      </c>
      <c r="AU183" s="193" t="s">
        <v>84</v>
      </c>
      <c r="AY183" s="19" t="s">
        <v>235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96</v>
      </c>
      <c r="BM183" s="193" t="s">
        <v>418</v>
      </c>
    </row>
    <row r="184" s="2" customFormat="1">
      <c r="A184" s="38"/>
      <c r="B184" s="39"/>
      <c r="C184" s="38"/>
      <c r="D184" s="195" t="s">
        <v>242</v>
      </c>
      <c r="E184" s="38"/>
      <c r="F184" s="196" t="s">
        <v>413</v>
      </c>
      <c r="G184" s="38"/>
      <c r="H184" s="38"/>
      <c r="I184" s="197"/>
      <c r="J184" s="38"/>
      <c r="K184" s="38"/>
      <c r="L184" s="39"/>
      <c r="M184" s="198"/>
      <c r="N184" s="199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242</v>
      </c>
      <c r="AU184" s="19" t="s">
        <v>84</v>
      </c>
    </row>
    <row r="185" s="14" customFormat="1">
      <c r="A185" s="14"/>
      <c r="B185" s="207"/>
      <c r="C185" s="14"/>
      <c r="D185" s="195" t="s">
        <v>248</v>
      </c>
      <c r="E185" s="14"/>
      <c r="F185" s="209" t="s">
        <v>1779</v>
      </c>
      <c r="G185" s="14"/>
      <c r="H185" s="210">
        <v>8.9749999999999996</v>
      </c>
      <c r="I185" s="211"/>
      <c r="J185" s="14"/>
      <c r="K185" s="14"/>
      <c r="L185" s="207"/>
      <c r="M185" s="212"/>
      <c r="N185" s="213"/>
      <c r="O185" s="213"/>
      <c r="P185" s="213"/>
      <c r="Q185" s="213"/>
      <c r="R185" s="213"/>
      <c r="S185" s="213"/>
      <c r="T185" s="2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8" t="s">
        <v>248</v>
      </c>
      <c r="AU185" s="208" t="s">
        <v>84</v>
      </c>
      <c r="AV185" s="14" t="s">
        <v>84</v>
      </c>
      <c r="AW185" s="14" t="s">
        <v>3</v>
      </c>
      <c r="AX185" s="14" t="s">
        <v>82</v>
      </c>
      <c r="AY185" s="208" t="s">
        <v>235</v>
      </c>
    </row>
    <row r="186" s="2" customFormat="1" ht="24.15" customHeight="1">
      <c r="A186" s="38"/>
      <c r="B186" s="181"/>
      <c r="C186" s="182" t="s">
        <v>327</v>
      </c>
      <c r="D186" s="182" t="s">
        <v>237</v>
      </c>
      <c r="E186" s="183" t="s">
        <v>421</v>
      </c>
      <c r="F186" s="184" t="s">
        <v>422</v>
      </c>
      <c r="G186" s="185" t="s">
        <v>358</v>
      </c>
      <c r="H186" s="186">
        <v>1.7949999999999999</v>
      </c>
      <c r="I186" s="187"/>
      <c r="J186" s="188">
        <f>ROUND(I186*H186,2)</f>
        <v>0</v>
      </c>
      <c r="K186" s="184" t="s">
        <v>246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96</v>
      </c>
      <c r="AT186" s="193" t="s">
        <v>237</v>
      </c>
      <c r="AU186" s="193" t="s">
        <v>84</v>
      </c>
      <c r="AY186" s="19" t="s">
        <v>235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96</v>
      </c>
      <c r="BM186" s="193" t="s">
        <v>423</v>
      </c>
    </row>
    <row r="187" s="2" customFormat="1">
      <c r="A187" s="38"/>
      <c r="B187" s="39"/>
      <c r="C187" s="38"/>
      <c r="D187" s="195" t="s">
        <v>242</v>
      </c>
      <c r="E187" s="38"/>
      <c r="F187" s="196" t="s">
        <v>424</v>
      </c>
      <c r="G187" s="38"/>
      <c r="H187" s="38"/>
      <c r="I187" s="197"/>
      <c r="J187" s="38"/>
      <c r="K187" s="38"/>
      <c r="L187" s="39"/>
      <c r="M187" s="198"/>
      <c r="N187" s="199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242</v>
      </c>
      <c r="AU187" s="19" t="s">
        <v>84</v>
      </c>
    </row>
    <row r="188" s="13" customFormat="1">
      <c r="A188" s="13"/>
      <c r="B188" s="200"/>
      <c r="C188" s="13"/>
      <c r="D188" s="195" t="s">
        <v>248</v>
      </c>
      <c r="E188" s="201" t="s">
        <v>1</v>
      </c>
      <c r="F188" s="202" t="s">
        <v>403</v>
      </c>
      <c r="G188" s="13"/>
      <c r="H188" s="201" t="s">
        <v>1</v>
      </c>
      <c r="I188" s="203"/>
      <c r="J188" s="13"/>
      <c r="K188" s="13"/>
      <c r="L188" s="200"/>
      <c r="M188" s="204"/>
      <c r="N188" s="205"/>
      <c r="O188" s="205"/>
      <c r="P188" s="205"/>
      <c r="Q188" s="205"/>
      <c r="R188" s="205"/>
      <c r="S188" s="205"/>
      <c r="T188" s="206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1" t="s">
        <v>248</v>
      </c>
      <c r="AU188" s="201" t="s">
        <v>84</v>
      </c>
      <c r="AV188" s="13" t="s">
        <v>82</v>
      </c>
      <c r="AW188" s="13" t="s">
        <v>32</v>
      </c>
      <c r="AX188" s="13" t="s">
        <v>75</v>
      </c>
      <c r="AY188" s="201" t="s">
        <v>235</v>
      </c>
    </row>
    <row r="189" s="14" customFormat="1">
      <c r="A189" s="14"/>
      <c r="B189" s="207"/>
      <c r="C189" s="14"/>
      <c r="D189" s="195" t="s">
        <v>248</v>
      </c>
      <c r="E189" s="208" t="s">
        <v>1</v>
      </c>
      <c r="F189" s="209" t="s">
        <v>1777</v>
      </c>
      <c r="G189" s="14"/>
      <c r="H189" s="210">
        <v>0.29099999999999998</v>
      </c>
      <c r="I189" s="211"/>
      <c r="J189" s="14"/>
      <c r="K189" s="14"/>
      <c r="L189" s="207"/>
      <c r="M189" s="212"/>
      <c r="N189" s="213"/>
      <c r="O189" s="213"/>
      <c r="P189" s="213"/>
      <c r="Q189" s="213"/>
      <c r="R189" s="213"/>
      <c r="S189" s="213"/>
      <c r="T189" s="2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08" t="s">
        <v>248</v>
      </c>
      <c r="AU189" s="208" t="s">
        <v>84</v>
      </c>
      <c r="AV189" s="14" t="s">
        <v>84</v>
      </c>
      <c r="AW189" s="14" t="s">
        <v>32</v>
      </c>
      <c r="AX189" s="14" t="s">
        <v>75</v>
      </c>
      <c r="AY189" s="208" t="s">
        <v>235</v>
      </c>
    </row>
    <row r="190" s="16" customFormat="1">
      <c r="A190" s="16"/>
      <c r="B190" s="224"/>
      <c r="C190" s="16"/>
      <c r="D190" s="195" t="s">
        <v>248</v>
      </c>
      <c r="E190" s="225" t="s">
        <v>1</v>
      </c>
      <c r="F190" s="226" t="s">
        <v>373</v>
      </c>
      <c r="G190" s="16"/>
      <c r="H190" s="227">
        <v>0.29099999999999998</v>
      </c>
      <c r="I190" s="228"/>
      <c r="J190" s="16"/>
      <c r="K190" s="16"/>
      <c r="L190" s="224"/>
      <c r="M190" s="229"/>
      <c r="N190" s="230"/>
      <c r="O190" s="230"/>
      <c r="P190" s="230"/>
      <c r="Q190" s="230"/>
      <c r="R190" s="230"/>
      <c r="S190" s="230"/>
      <c r="T190" s="231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T190" s="225" t="s">
        <v>248</v>
      </c>
      <c r="AU190" s="225" t="s">
        <v>84</v>
      </c>
      <c r="AV190" s="16" t="s">
        <v>91</v>
      </c>
      <c r="AW190" s="16" t="s">
        <v>32</v>
      </c>
      <c r="AX190" s="16" t="s">
        <v>75</v>
      </c>
      <c r="AY190" s="225" t="s">
        <v>235</v>
      </c>
    </row>
    <row r="191" s="13" customFormat="1">
      <c r="A191" s="13"/>
      <c r="B191" s="200"/>
      <c r="C191" s="13"/>
      <c r="D191" s="195" t="s">
        <v>248</v>
      </c>
      <c r="E191" s="201" t="s">
        <v>1</v>
      </c>
      <c r="F191" s="202" t="s">
        <v>425</v>
      </c>
      <c r="G191" s="13"/>
      <c r="H191" s="201" t="s">
        <v>1</v>
      </c>
      <c r="I191" s="203"/>
      <c r="J191" s="13"/>
      <c r="K191" s="13"/>
      <c r="L191" s="200"/>
      <c r="M191" s="204"/>
      <c r="N191" s="205"/>
      <c r="O191" s="205"/>
      <c r="P191" s="205"/>
      <c r="Q191" s="205"/>
      <c r="R191" s="205"/>
      <c r="S191" s="205"/>
      <c r="T191" s="206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1" t="s">
        <v>248</v>
      </c>
      <c r="AU191" s="201" t="s">
        <v>84</v>
      </c>
      <c r="AV191" s="13" t="s">
        <v>82</v>
      </c>
      <c r="AW191" s="13" t="s">
        <v>32</v>
      </c>
      <c r="AX191" s="13" t="s">
        <v>75</v>
      </c>
      <c r="AY191" s="201" t="s">
        <v>235</v>
      </c>
    </row>
    <row r="192" s="14" customFormat="1">
      <c r="A192" s="14"/>
      <c r="B192" s="207"/>
      <c r="C192" s="14"/>
      <c r="D192" s="195" t="s">
        <v>248</v>
      </c>
      <c r="E192" s="208" t="s">
        <v>1</v>
      </c>
      <c r="F192" s="209" t="s">
        <v>1780</v>
      </c>
      <c r="G192" s="14"/>
      <c r="H192" s="210">
        <v>1.504</v>
      </c>
      <c r="I192" s="211"/>
      <c r="J192" s="14"/>
      <c r="K192" s="14"/>
      <c r="L192" s="207"/>
      <c r="M192" s="212"/>
      <c r="N192" s="213"/>
      <c r="O192" s="213"/>
      <c r="P192" s="213"/>
      <c r="Q192" s="213"/>
      <c r="R192" s="213"/>
      <c r="S192" s="213"/>
      <c r="T192" s="2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8" t="s">
        <v>248</v>
      </c>
      <c r="AU192" s="208" t="s">
        <v>84</v>
      </c>
      <c r="AV192" s="14" t="s">
        <v>84</v>
      </c>
      <c r="AW192" s="14" t="s">
        <v>32</v>
      </c>
      <c r="AX192" s="14" t="s">
        <v>75</v>
      </c>
      <c r="AY192" s="208" t="s">
        <v>235</v>
      </c>
    </row>
    <row r="193" s="16" customFormat="1">
      <c r="A193" s="16"/>
      <c r="B193" s="224"/>
      <c r="C193" s="16"/>
      <c r="D193" s="195" t="s">
        <v>248</v>
      </c>
      <c r="E193" s="225" t="s">
        <v>1</v>
      </c>
      <c r="F193" s="226" t="s">
        <v>373</v>
      </c>
      <c r="G193" s="16"/>
      <c r="H193" s="227">
        <v>1.504</v>
      </c>
      <c r="I193" s="228"/>
      <c r="J193" s="16"/>
      <c r="K193" s="16"/>
      <c r="L193" s="224"/>
      <c r="M193" s="229"/>
      <c r="N193" s="230"/>
      <c r="O193" s="230"/>
      <c r="P193" s="230"/>
      <c r="Q193" s="230"/>
      <c r="R193" s="230"/>
      <c r="S193" s="230"/>
      <c r="T193" s="231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T193" s="225" t="s">
        <v>248</v>
      </c>
      <c r="AU193" s="225" t="s">
        <v>84</v>
      </c>
      <c r="AV193" s="16" t="s">
        <v>91</v>
      </c>
      <c r="AW193" s="16" t="s">
        <v>32</v>
      </c>
      <c r="AX193" s="16" t="s">
        <v>75</v>
      </c>
      <c r="AY193" s="225" t="s">
        <v>235</v>
      </c>
    </row>
    <row r="194" s="15" customFormat="1">
      <c r="A194" s="15"/>
      <c r="B194" s="215"/>
      <c r="C194" s="15"/>
      <c r="D194" s="195" t="s">
        <v>248</v>
      </c>
      <c r="E194" s="216" t="s">
        <v>1</v>
      </c>
      <c r="F194" s="217" t="s">
        <v>253</v>
      </c>
      <c r="G194" s="15"/>
      <c r="H194" s="218">
        <v>1.7949999999999999</v>
      </c>
      <c r="I194" s="219"/>
      <c r="J194" s="15"/>
      <c r="K194" s="15"/>
      <c r="L194" s="215"/>
      <c r="M194" s="220"/>
      <c r="N194" s="221"/>
      <c r="O194" s="221"/>
      <c r="P194" s="221"/>
      <c r="Q194" s="221"/>
      <c r="R194" s="221"/>
      <c r="S194" s="221"/>
      <c r="T194" s="222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16" t="s">
        <v>248</v>
      </c>
      <c r="AU194" s="216" t="s">
        <v>84</v>
      </c>
      <c r="AV194" s="15" t="s">
        <v>96</v>
      </c>
      <c r="AW194" s="15" t="s">
        <v>32</v>
      </c>
      <c r="AX194" s="15" t="s">
        <v>82</v>
      </c>
      <c r="AY194" s="216" t="s">
        <v>235</v>
      </c>
    </row>
    <row r="195" s="2" customFormat="1" ht="24.15" customHeight="1">
      <c r="A195" s="38"/>
      <c r="B195" s="181"/>
      <c r="C195" s="182" t="s">
        <v>8</v>
      </c>
      <c r="D195" s="182" t="s">
        <v>237</v>
      </c>
      <c r="E195" s="183" t="s">
        <v>429</v>
      </c>
      <c r="F195" s="184" t="s">
        <v>430</v>
      </c>
      <c r="G195" s="185" t="s">
        <v>240</v>
      </c>
      <c r="H195" s="186">
        <v>9.6999999999999993</v>
      </c>
      <c r="I195" s="187"/>
      <c r="J195" s="188">
        <f>ROUND(I195*H195,2)</f>
        <v>0</v>
      </c>
      <c r="K195" s="184" t="s">
        <v>246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96</v>
      </c>
      <c r="AT195" s="193" t="s">
        <v>237</v>
      </c>
      <c r="AU195" s="193" t="s">
        <v>84</v>
      </c>
      <c r="AY195" s="19" t="s">
        <v>235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96</v>
      </c>
      <c r="BM195" s="193" t="s">
        <v>431</v>
      </c>
    </row>
    <row r="196" s="2" customFormat="1">
      <c r="A196" s="38"/>
      <c r="B196" s="39"/>
      <c r="C196" s="38"/>
      <c r="D196" s="195" t="s">
        <v>242</v>
      </c>
      <c r="E196" s="38"/>
      <c r="F196" s="196" t="s">
        <v>432</v>
      </c>
      <c r="G196" s="38"/>
      <c r="H196" s="38"/>
      <c r="I196" s="197"/>
      <c r="J196" s="38"/>
      <c r="K196" s="38"/>
      <c r="L196" s="39"/>
      <c r="M196" s="198"/>
      <c r="N196" s="199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242</v>
      </c>
      <c r="AU196" s="19" t="s">
        <v>84</v>
      </c>
    </row>
    <row r="197" s="2" customFormat="1">
      <c r="A197" s="38"/>
      <c r="B197" s="39"/>
      <c r="C197" s="38"/>
      <c r="D197" s="195" t="s">
        <v>262</v>
      </c>
      <c r="E197" s="38"/>
      <c r="F197" s="223" t="s">
        <v>296</v>
      </c>
      <c r="G197" s="38"/>
      <c r="H197" s="38"/>
      <c r="I197" s="197"/>
      <c r="J197" s="38"/>
      <c r="K197" s="38"/>
      <c r="L197" s="39"/>
      <c r="M197" s="198"/>
      <c r="N197" s="199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262</v>
      </c>
      <c r="AU197" s="19" t="s">
        <v>84</v>
      </c>
    </row>
    <row r="198" s="14" customFormat="1">
      <c r="A198" s="14"/>
      <c r="B198" s="207"/>
      <c r="C198" s="14"/>
      <c r="D198" s="195" t="s">
        <v>248</v>
      </c>
      <c r="E198" s="208" t="s">
        <v>1</v>
      </c>
      <c r="F198" s="209" t="s">
        <v>1781</v>
      </c>
      <c r="G198" s="14"/>
      <c r="H198" s="210">
        <v>9.6999999999999993</v>
      </c>
      <c r="I198" s="211"/>
      <c r="J198" s="14"/>
      <c r="K198" s="14"/>
      <c r="L198" s="207"/>
      <c r="M198" s="212"/>
      <c r="N198" s="213"/>
      <c r="O198" s="213"/>
      <c r="P198" s="213"/>
      <c r="Q198" s="213"/>
      <c r="R198" s="213"/>
      <c r="S198" s="213"/>
      <c r="T198" s="2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8" t="s">
        <v>248</v>
      </c>
      <c r="AU198" s="208" t="s">
        <v>84</v>
      </c>
      <c r="AV198" s="14" t="s">
        <v>84</v>
      </c>
      <c r="AW198" s="14" t="s">
        <v>32</v>
      </c>
      <c r="AX198" s="14" t="s">
        <v>82</v>
      </c>
      <c r="AY198" s="208" t="s">
        <v>235</v>
      </c>
    </row>
    <row r="199" s="2" customFormat="1" ht="33" customHeight="1">
      <c r="A199" s="38"/>
      <c r="B199" s="181"/>
      <c r="C199" s="182" t="s">
        <v>338</v>
      </c>
      <c r="D199" s="182" t="s">
        <v>237</v>
      </c>
      <c r="E199" s="183" t="s">
        <v>436</v>
      </c>
      <c r="F199" s="184" t="s">
        <v>437</v>
      </c>
      <c r="G199" s="185" t="s">
        <v>438</v>
      </c>
      <c r="H199" s="186">
        <v>28.462</v>
      </c>
      <c r="I199" s="187"/>
      <c r="J199" s="188">
        <f>ROUND(I199*H199,2)</f>
        <v>0</v>
      </c>
      <c r="K199" s="184" t="s">
        <v>246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96</v>
      </c>
      <c r="AT199" s="193" t="s">
        <v>237</v>
      </c>
      <c r="AU199" s="193" t="s">
        <v>84</v>
      </c>
      <c r="AY199" s="19" t="s">
        <v>235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96</v>
      </c>
      <c r="BM199" s="193" t="s">
        <v>439</v>
      </c>
    </row>
    <row r="200" s="2" customFormat="1">
      <c r="A200" s="38"/>
      <c r="B200" s="39"/>
      <c r="C200" s="38"/>
      <c r="D200" s="195" t="s">
        <v>242</v>
      </c>
      <c r="E200" s="38"/>
      <c r="F200" s="196" t="s">
        <v>440</v>
      </c>
      <c r="G200" s="38"/>
      <c r="H200" s="38"/>
      <c r="I200" s="197"/>
      <c r="J200" s="38"/>
      <c r="K200" s="38"/>
      <c r="L200" s="39"/>
      <c r="M200" s="198"/>
      <c r="N200" s="199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242</v>
      </c>
      <c r="AU200" s="19" t="s">
        <v>84</v>
      </c>
    </row>
    <row r="201" s="13" customFormat="1">
      <c r="A201" s="13"/>
      <c r="B201" s="200"/>
      <c r="C201" s="13"/>
      <c r="D201" s="195" t="s">
        <v>248</v>
      </c>
      <c r="E201" s="201" t="s">
        <v>1</v>
      </c>
      <c r="F201" s="202" t="s">
        <v>441</v>
      </c>
      <c r="G201" s="13"/>
      <c r="H201" s="201" t="s">
        <v>1</v>
      </c>
      <c r="I201" s="203"/>
      <c r="J201" s="13"/>
      <c r="K201" s="13"/>
      <c r="L201" s="200"/>
      <c r="M201" s="204"/>
      <c r="N201" s="205"/>
      <c r="O201" s="205"/>
      <c r="P201" s="205"/>
      <c r="Q201" s="205"/>
      <c r="R201" s="205"/>
      <c r="S201" s="205"/>
      <c r="T201" s="206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1" t="s">
        <v>248</v>
      </c>
      <c r="AU201" s="201" t="s">
        <v>84</v>
      </c>
      <c r="AV201" s="13" t="s">
        <v>82</v>
      </c>
      <c r="AW201" s="13" t="s">
        <v>32</v>
      </c>
      <c r="AX201" s="13" t="s">
        <v>75</v>
      </c>
      <c r="AY201" s="201" t="s">
        <v>235</v>
      </c>
    </row>
    <row r="202" s="14" customFormat="1">
      <c r="A202" s="14"/>
      <c r="B202" s="207"/>
      <c r="C202" s="14"/>
      <c r="D202" s="195" t="s">
        <v>248</v>
      </c>
      <c r="E202" s="208" t="s">
        <v>1</v>
      </c>
      <c r="F202" s="209" t="s">
        <v>1782</v>
      </c>
      <c r="G202" s="14"/>
      <c r="H202" s="210">
        <v>17.606999999999999</v>
      </c>
      <c r="I202" s="211"/>
      <c r="J202" s="14"/>
      <c r="K202" s="14"/>
      <c r="L202" s="207"/>
      <c r="M202" s="212"/>
      <c r="N202" s="213"/>
      <c r="O202" s="213"/>
      <c r="P202" s="213"/>
      <c r="Q202" s="213"/>
      <c r="R202" s="213"/>
      <c r="S202" s="213"/>
      <c r="T202" s="2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8" t="s">
        <v>248</v>
      </c>
      <c r="AU202" s="208" t="s">
        <v>84</v>
      </c>
      <c r="AV202" s="14" t="s">
        <v>84</v>
      </c>
      <c r="AW202" s="14" t="s">
        <v>32</v>
      </c>
      <c r="AX202" s="14" t="s">
        <v>75</v>
      </c>
      <c r="AY202" s="208" t="s">
        <v>235</v>
      </c>
    </row>
    <row r="203" s="13" customFormat="1">
      <c r="A203" s="13"/>
      <c r="B203" s="200"/>
      <c r="C203" s="13"/>
      <c r="D203" s="195" t="s">
        <v>248</v>
      </c>
      <c r="E203" s="201" t="s">
        <v>1</v>
      </c>
      <c r="F203" s="202" t="s">
        <v>443</v>
      </c>
      <c r="G203" s="13"/>
      <c r="H203" s="201" t="s">
        <v>1</v>
      </c>
      <c r="I203" s="203"/>
      <c r="J203" s="13"/>
      <c r="K203" s="13"/>
      <c r="L203" s="200"/>
      <c r="M203" s="204"/>
      <c r="N203" s="205"/>
      <c r="O203" s="205"/>
      <c r="P203" s="205"/>
      <c r="Q203" s="205"/>
      <c r="R203" s="205"/>
      <c r="S203" s="205"/>
      <c r="T203" s="206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1" t="s">
        <v>248</v>
      </c>
      <c r="AU203" s="201" t="s">
        <v>84</v>
      </c>
      <c r="AV203" s="13" t="s">
        <v>82</v>
      </c>
      <c r="AW203" s="13" t="s">
        <v>32</v>
      </c>
      <c r="AX203" s="13" t="s">
        <v>75</v>
      </c>
      <c r="AY203" s="201" t="s">
        <v>235</v>
      </c>
    </row>
    <row r="204" s="14" customFormat="1">
      <c r="A204" s="14"/>
      <c r="B204" s="207"/>
      <c r="C204" s="14"/>
      <c r="D204" s="195" t="s">
        <v>248</v>
      </c>
      <c r="E204" s="208" t="s">
        <v>1</v>
      </c>
      <c r="F204" s="209" t="s">
        <v>1783</v>
      </c>
      <c r="G204" s="14"/>
      <c r="H204" s="210">
        <v>-1.7949999999999999</v>
      </c>
      <c r="I204" s="211"/>
      <c r="J204" s="14"/>
      <c r="K204" s="14"/>
      <c r="L204" s="207"/>
      <c r="M204" s="212"/>
      <c r="N204" s="213"/>
      <c r="O204" s="213"/>
      <c r="P204" s="213"/>
      <c r="Q204" s="213"/>
      <c r="R204" s="213"/>
      <c r="S204" s="213"/>
      <c r="T204" s="2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8" t="s">
        <v>248</v>
      </c>
      <c r="AU204" s="208" t="s">
        <v>84</v>
      </c>
      <c r="AV204" s="14" t="s">
        <v>84</v>
      </c>
      <c r="AW204" s="14" t="s">
        <v>32</v>
      </c>
      <c r="AX204" s="14" t="s">
        <v>75</v>
      </c>
      <c r="AY204" s="208" t="s">
        <v>235</v>
      </c>
    </row>
    <row r="205" s="15" customFormat="1">
      <c r="A205" s="15"/>
      <c r="B205" s="215"/>
      <c r="C205" s="15"/>
      <c r="D205" s="195" t="s">
        <v>248</v>
      </c>
      <c r="E205" s="216" t="s">
        <v>1</v>
      </c>
      <c r="F205" s="217" t="s">
        <v>253</v>
      </c>
      <c r="G205" s="15"/>
      <c r="H205" s="218">
        <v>15.811999999999999</v>
      </c>
      <c r="I205" s="219"/>
      <c r="J205" s="15"/>
      <c r="K205" s="15"/>
      <c r="L205" s="215"/>
      <c r="M205" s="220"/>
      <c r="N205" s="221"/>
      <c r="O205" s="221"/>
      <c r="P205" s="221"/>
      <c r="Q205" s="221"/>
      <c r="R205" s="221"/>
      <c r="S205" s="221"/>
      <c r="T205" s="222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16" t="s">
        <v>248</v>
      </c>
      <c r="AU205" s="216" t="s">
        <v>84</v>
      </c>
      <c r="AV205" s="15" t="s">
        <v>96</v>
      </c>
      <c r="AW205" s="15" t="s">
        <v>32</v>
      </c>
      <c r="AX205" s="15" t="s">
        <v>82</v>
      </c>
      <c r="AY205" s="216" t="s">
        <v>235</v>
      </c>
    </row>
    <row r="206" s="14" customFormat="1">
      <c r="A206" s="14"/>
      <c r="B206" s="207"/>
      <c r="C206" s="14"/>
      <c r="D206" s="195" t="s">
        <v>248</v>
      </c>
      <c r="E206" s="14"/>
      <c r="F206" s="209" t="s">
        <v>1784</v>
      </c>
      <c r="G206" s="14"/>
      <c r="H206" s="210">
        <v>28.462</v>
      </c>
      <c r="I206" s="211"/>
      <c r="J206" s="14"/>
      <c r="K206" s="14"/>
      <c r="L206" s="207"/>
      <c r="M206" s="212"/>
      <c r="N206" s="213"/>
      <c r="O206" s="213"/>
      <c r="P206" s="213"/>
      <c r="Q206" s="213"/>
      <c r="R206" s="213"/>
      <c r="S206" s="213"/>
      <c r="T206" s="2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08" t="s">
        <v>248</v>
      </c>
      <c r="AU206" s="208" t="s">
        <v>84</v>
      </c>
      <c r="AV206" s="14" t="s">
        <v>84</v>
      </c>
      <c r="AW206" s="14" t="s">
        <v>3</v>
      </c>
      <c r="AX206" s="14" t="s">
        <v>82</v>
      </c>
      <c r="AY206" s="208" t="s">
        <v>235</v>
      </c>
    </row>
    <row r="207" s="2" customFormat="1" ht="24.15" customHeight="1">
      <c r="A207" s="38"/>
      <c r="B207" s="181"/>
      <c r="C207" s="182" t="s">
        <v>344</v>
      </c>
      <c r="D207" s="182" t="s">
        <v>237</v>
      </c>
      <c r="E207" s="183" t="s">
        <v>447</v>
      </c>
      <c r="F207" s="184" t="s">
        <v>448</v>
      </c>
      <c r="G207" s="185" t="s">
        <v>358</v>
      </c>
      <c r="H207" s="186">
        <v>13.959</v>
      </c>
      <c r="I207" s="187"/>
      <c r="J207" s="188">
        <f>ROUND(I207*H207,2)</f>
        <v>0</v>
      </c>
      <c r="K207" s="184" t="s">
        <v>246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96</v>
      </c>
      <c r="AT207" s="193" t="s">
        <v>237</v>
      </c>
      <c r="AU207" s="193" t="s">
        <v>84</v>
      </c>
      <c r="AY207" s="19" t="s">
        <v>235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96</v>
      </c>
      <c r="BM207" s="193" t="s">
        <v>449</v>
      </c>
    </row>
    <row r="208" s="2" customFormat="1">
      <c r="A208" s="38"/>
      <c r="B208" s="39"/>
      <c r="C208" s="38"/>
      <c r="D208" s="195" t="s">
        <v>242</v>
      </c>
      <c r="E208" s="38"/>
      <c r="F208" s="196" t="s">
        <v>450</v>
      </c>
      <c r="G208" s="38"/>
      <c r="H208" s="38"/>
      <c r="I208" s="197"/>
      <c r="J208" s="38"/>
      <c r="K208" s="38"/>
      <c r="L208" s="39"/>
      <c r="M208" s="198"/>
      <c r="N208" s="199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242</v>
      </c>
      <c r="AU208" s="19" t="s">
        <v>84</v>
      </c>
    </row>
    <row r="209" s="13" customFormat="1">
      <c r="A209" s="13"/>
      <c r="B209" s="200"/>
      <c r="C209" s="13"/>
      <c r="D209" s="195" t="s">
        <v>248</v>
      </c>
      <c r="E209" s="201" t="s">
        <v>1</v>
      </c>
      <c r="F209" s="202" t="s">
        <v>451</v>
      </c>
      <c r="G209" s="13"/>
      <c r="H209" s="201" t="s">
        <v>1</v>
      </c>
      <c r="I209" s="203"/>
      <c r="J209" s="13"/>
      <c r="K209" s="13"/>
      <c r="L209" s="200"/>
      <c r="M209" s="204"/>
      <c r="N209" s="205"/>
      <c r="O209" s="205"/>
      <c r="P209" s="205"/>
      <c r="Q209" s="205"/>
      <c r="R209" s="205"/>
      <c r="S209" s="205"/>
      <c r="T209" s="206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1" t="s">
        <v>248</v>
      </c>
      <c r="AU209" s="201" t="s">
        <v>84</v>
      </c>
      <c r="AV209" s="13" t="s">
        <v>82</v>
      </c>
      <c r="AW209" s="13" t="s">
        <v>32</v>
      </c>
      <c r="AX209" s="13" t="s">
        <v>75</v>
      </c>
      <c r="AY209" s="201" t="s">
        <v>235</v>
      </c>
    </row>
    <row r="210" s="14" customFormat="1">
      <c r="A210" s="14"/>
      <c r="B210" s="207"/>
      <c r="C210" s="14"/>
      <c r="D210" s="195" t="s">
        <v>248</v>
      </c>
      <c r="E210" s="208" t="s">
        <v>1</v>
      </c>
      <c r="F210" s="209" t="s">
        <v>1776</v>
      </c>
      <c r="G210" s="14"/>
      <c r="H210" s="210">
        <v>17.315999999999999</v>
      </c>
      <c r="I210" s="211"/>
      <c r="J210" s="14"/>
      <c r="K210" s="14"/>
      <c r="L210" s="207"/>
      <c r="M210" s="212"/>
      <c r="N210" s="213"/>
      <c r="O210" s="213"/>
      <c r="P210" s="213"/>
      <c r="Q210" s="213"/>
      <c r="R210" s="213"/>
      <c r="S210" s="213"/>
      <c r="T210" s="2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08" t="s">
        <v>248</v>
      </c>
      <c r="AU210" s="208" t="s">
        <v>84</v>
      </c>
      <c r="AV210" s="14" t="s">
        <v>84</v>
      </c>
      <c r="AW210" s="14" t="s">
        <v>32</v>
      </c>
      <c r="AX210" s="14" t="s">
        <v>75</v>
      </c>
      <c r="AY210" s="208" t="s">
        <v>235</v>
      </c>
    </row>
    <row r="211" s="13" customFormat="1">
      <c r="A211" s="13"/>
      <c r="B211" s="200"/>
      <c r="C211" s="13"/>
      <c r="D211" s="195" t="s">
        <v>248</v>
      </c>
      <c r="E211" s="201" t="s">
        <v>1</v>
      </c>
      <c r="F211" s="202" t="s">
        <v>452</v>
      </c>
      <c r="G211" s="13"/>
      <c r="H211" s="201" t="s">
        <v>1</v>
      </c>
      <c r="I211" s="203"/>
      <c r="J211" s="13"/>
      <c r="K211" s="13"/>
      <c r="L211" s="200"/>
      <c r="M211" s="204"/>
      <c r="N211" s="205"/>
      <c r="O211" s="205"/>
      <c r="P211" s="205"/>
      <c r="Q211" s="205"/>
      <c r="R211" s="205"/>
      <c r="S211" s="205"/>
      <c r="T211" s="206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1" t="s">
        <v>248</v>
      </c>
      <c r="AU211" s="201" t="s">
        <v>84</v>
      </c>
      <c r="AV211" s="13" t="s">
        <v>82</v>
      </c>
      <c r="AW211" s="13" t="s">
        <v>32</v>
      </c>
      <c r="AX211" s="13" t="s">
        <v>75</v>
      </c>
      <c r="AY211" s="201" t="s">
        <v>235</v>
      </c>
    </row>
    <row r="212" s="14" customFormat="1">
      <c r="A212" s="14"/>
      <c r="B212" s="207"/>
      <c r="C212" s="14"/>
      <c r="D212" s="195" t="s">
        <v>248</v>
      </c>
      <c r="E212" s="208" t="s">
        <v>1</v>
      </c>
      <c r="F212" s="209" t="s">
        <v>1785</v>
      </c>
      <c r="G212" s="14"/>
      <c r="H212" s="210">
        <v>-4.3650000000000002</v>
      </c>
      <c r="I212" s="211"/>
      <c r="J212" s="14"/>
      <c r="K212" s="14"/>
      <c r="L212" s="207"/>
      <c r="M212" s="212"/>
      <c r="N212" s="213"/>
      <c r="O212" s="213"/>
      <c r="P212" s="213"/>
      <c r="Q212" s="213"/>
      <c r="R212" s="213"/>
      <c r="S212" s="213"/>
      <c r="T212" s="2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8" t="s">
        <v>248</v>
      </c>
      <c r="AU212" s="208" t="s">
        <v>84</v>
      </c>
      <c r="AV212" s="14" t="s">
        <v>84</v>
      </c>
      <c r="AW212" s="14" t="s">
        <v>32</v>
      </c>
      <c r="AX212" s="14" t="s">
        <v>75</v>
      </c>
      <c r="AY212" s="208" t="s">
        <v>235</v>
      </c>
    </row>
    <row r="213" s="13" customFormat="1">
      <c r="A213" s="13"/>
      <c r="B213" s="200"/>
      <c r="C213" s="13"/>
      <c r="D213" s="195" t="s">
        <v>248</v>
      </c>
      <c r="E213" s="201" t="s">
        <v>1</v>
      </c>
      <c r="F213" s="202" t="s">
        <v>454</v>
      </c>
      <c r="G213" s="13"/>
      <c r="H213" s="201" t="s">
        <v>1</v>
      </c>
      <c r="I213" s="203"/>
      <c r="J213" s="13"/>
      <c r="K213" s="13"/>
      <c r="L213" s="200"/>
      <c r="M213" s="204"/>
      <c r="N213" s="205"/>
      <c r="O213" s="205"/>
      <c r="P213" s="205"/>
      <c r="Q213" s="205"/>
      <c r="R213" s="205"/>
      <c r="S213" s="205"/>
      <c r="T213" s="206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1" t="s">
        <v>248</v>
      </c>
      <c r="AU213" s="201" t="s">
        <v>84</v>
      </c>
      <c r="AV213" s="13" t="s">
        <v>82</v>
      </c>
      <c r="AW213" s="13" t="s">
        <v>32</v>
      </c>
      <c r="AX213" s="13" t="s">
        <v>75</v>
      </c>
      <c r="AY213" s="201" t="s">
        <v>235</v>
      </c>
    </row>
    <row r="214" s="14" customFormat="1">
      <c r="A214" s="14"/>
      <c r="B214" s="207"/>
      <c r="C214" s="14"/>
      <c r="D214" s="195" t="s">
        <v>248</v>
      </c>
      <c r="E214" s="208" t="s">
        <v>1</v>
      </c>
      <c r="F214" s="209" t="s">
        <v>1786</v>
      </c>
      <c r="G214" s="14"/>
      <c r="H214" s="210">
        <v>-1.27</v>
      </c>
      <c r="I214" s="211"/>
      <c r="J214" s="14"/>
      <c r="K214" s="14"/>
      <c r="L214" s="207"/>
      <c r="M214" s="212"/>
      <c r="N214" s="213"/>
      <c r="O214" s="213"/>
      <c r="P214" s="213"/>
      <c r="Q214" s="213"/>
      <c r="R214" s="213"/>
      <c r="S214" s="213"/>
      <c r="T214" s="2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8" t="s">
        <v>248</v>
      </c>
      <c r="AU214" s="208" t="s">
        <v>84</v>
      </c>
      <c r="AV214" s="14" t="s">
        <v>84</v>
      </c>
      <c r="AW214" s="14" t="s">
        <v>32</v>
      </c>
      <c r="AX214" s="14" t="s">
        <v>75</v>
      </c>
      <c r="AY214" s="208" t="s">
        <v>235</v>
      </c>
    </row>
    <row r="215" s="13" customFormat="1">
      <c r="A215" s="13"/>
      <c r="B215" s="200"/>
      <c r="C215" s="13"/>
      <c r="D215" s="195" t="s">
        <v>248</v>
      </c>
      <c r="E215" s="201" t="s">
        <v>1</v>
      </c>
      <c r="F215" s="202" t="s">
        <v>456</v>
      </c>
      <c r="G215" s="13"/>
      <c r="H215" s="201" t="s">
        <v>1</v>
      </c>
      <c r="I215" s="203"/>
      <c r="J215" s="13"/>
      <c r="K215" s="13"/>
      <c r="L215" s="200"/>
      <c r="M215" s="204"/>
      <c r="N215" s="205"/>
      <c r="O215" s="205"/>
      <c r="P215" s="205"/>
      <c r="Q215" s="205"/>
      <c r="R215" s="205"/>
      <c r="S215" s="205"/>
      <c r="T215" s="206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1" t="s">
        <v>248</v>
      </c>
      <c r="AU215" s="201" t="s">
        <v>84</v>
      </c>
      <c r="AV215" s="13" t="s">
        <v>82</v>
      </c>
      <c r="AW215" s="13" t="s">
        <v>32</v>
      </c>
      <c r="AX215" s="13" t="s">
        <v>75</v>
      </c>
      <c r="AY215" s="201" t="s">
        <v>235</v>
      </c>
    </row>
    <row r="216" s="14" customFormat="1">
      <c r="A216" s="14"/>
      <c r="B216" s="207"/>
      <c r="C216" s="14"/>
      <c r="D216" s="195" t="s">
        <v>248</v>
      </c>
      <c r="E216" s="208" t="s">
        <v>1</v>
      </c>
      <c r="F216" s="209" t="s">
        <v>1787</v>
      </c>
      <c r="G216" s="14"/>
      <c r="H216" s="210">
        <v>-0.29999999999999999</v>
      </c>
      <c r="I216" s="211"/>
      <c r="J216" s="14"/>
      <c r="K216" s="14"/>
      <c r="L216" s="207"/>
      <c r="M216" s="212"/>
      <c r="N216" s="213"/>
      <c r="O216" s="213"/>
      <c r="P216" s="213"/>
      <c r="Q216" s="213"/>
      <c r="R216" s="213"/>
      <c r="S216" s="213"/>
      <c r="T216" s="2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8" t="s">
        <v>248</v>
      </c>
      <c r="AU216" s="208" t="s">
        <v>84</v>
      </c>
      <c r="AV216" s="14" t="s">
        <v>84</v>
      </c>
      <c r="AW216" s="14" t="s">
        <v>32</v>
      </c>
      <c r="AX216" s="14" t="s">
        <v>75</v>
      </c>
      <c r="AY216" s="208" t="s">
        <v>235</v>
      </c>
    </row>
    <row r="217" s="14" customFormat="1">
      <c r="A217" s="14"/>
      <c r="B217" s="207"/>
      <c r="C217" s="14"/>
      <c r="D217" s="195" t="s">
        <v>248</v>
      </c>
      <c r="E217" s="208" t="s">
        <v>1</v>
      </c>
      <c r="F217" s="209" t="s">
        <v>1238</v>
      </c>
      <c r="G217" s="14"/>
      <c r="H217" s="210">
        <v>-0.91400000000000003</v>
      </c>
      <c r="I217" s="211"/>
      <c r="J217" s="14"/>
      <c r="K217" s="14"/>
      <c r="L217" s="207"/>
      <c r="M217" s="212"/>
      <c r="N217" s="213"/>
      <c r="O217" s="213"/>
      <c r="P217" s="213"/>
      <c r="Q217" s="213"/>
      <c r="R217" s="213"/>
      <c r="S217" s="213"/>
      <c r="T217" s="2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8" t="s">
        <v>248</v>
      </c>
      <c r="AU217" s="208" t="s">
        <v>84</v>
      </c>
      <c r="AV217" s="14" t="s">
        <v>84</v>
      </c>
      <c r="AW217" s="14" t="s">
        <v>32</v>
      </c>
      <c r="AX217" s="14" t="s">
        <v>75</v>
      </c>
      <c r="AY217" s="208" t="s">
        <v>235</v>
      </c>
    </row>
    <row r="218" s="13" customFormat="1">
      <c r="A218" s="13"/>
      <c r="B218" s="200"/>
      <c r="C218" s="13"/>
      <c r="D218" s="195" t="s">
        <v>248</v>
      </c>
      <c r="E218" s="201" t="s">
        <v>1</v>
      </c>
      <c r="F218" s="202" t="s">
        <v>939</v>
      </c>
      <c r="G218" s="13"/>
      <c r="H218" s="201" t="s">
        <v>1</v>
      </c>
      <c r="I218" s="203"/>
      <c r="J218" s="13"/>
      <c r="K218" s="13"/>
      <c r="L218" s="200"/>
      <c r="M218" s="204"/>
      <c r="N218" s="205"/>
      <c r="O218" s="205"/>
      <c r="P218" s="205"/>
      <c r="Q218" s="205"/>
      <c r="R218" s="205"/>
      <c r="S218" s="205"/>
      <c r="T218" s="206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1" t="s">
        <v>248</v>
      </c>
      <c r="AU218" s="201" t="s">
        <v>84</v>
      </c>
      <c r="AV218" s="13" t="s">
        <v>82</v>
      </c>
      <c r="AW218" s="13" t="s">
        <v>32</v>
      </c>
      <c r="AX218" s="13" t="s">
        <v>75</v>
      </c>
      <c r="AY218" s="201" t="s">
        <v>235</v>
      </c>
    </row>
    <row r="219" s="14" customFormat="1">
      <c r="A219" s="14"/>
      <c r="B219" s="207"/>
      <c r="C219" s="14"/>
      <c r="D219" s="195" t="s">
        <v>248</v>
      </c>
      <c r="E219" s="208" t="s">
        <v>1</v>
      </c>
      <c r="F219" s="209" t="s">
        <v>1788</v>
      </c>
      <c r="G219" s="14"/>
      <c r="H219" s="210">
        <v>3.492</v>
      </c>
      <c r="I219" s="211"/>
      <c r="J219" s="14"/>
      <c r="K219" s="14"/>
      <c r="L219" s="207"/>
      <c r="M219" s="212"/>
      <c r="N219" s="213"/>
      <c r="O219" s="213"/>
      <c r="P219" s="213"/>
      <c r="Q219" s="213"/>
      <c r="R219" s="213"/>
      <c r="S219" s="213"/>
      <c r="T219" s="2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08" t="s">
        <v>248</v>
      </c>
      <c r="AU219" s="208" t="s">
        <v>84</v>
      </c>
      <c r="AV219" s="14" t="s">
        <v>84</v>
      </c>
      <c r="AW219" s="14" t="s">
        <v>32</v>
      </c>
      <c r="AX219" s="14" t="s">
        <v>75</v>
      </c>
      <c r="AY219" s="208" t="s">
        <v>235</v>
      </c>
    </row>
    <row r="220" s="15" customFormat="1">
      <c r="A220" s="15"/>
      <c r="B220" s="215"/>
      <c r="C220" s="15"/>
      <c r="D220" s="195" t="s">
        <v>248</v>
      </c>
      <c r="E220" s="216" t="s">
        <v>1</v>
      </c>
      <c r="F220" s="217" t="s">
        <v>253</v>
      </c>
      <c r="G220" s="15"/>
      <c r="H220" s="218">
        <v>13.959</v>
      </c>
      <c r="I220" s="219"/>
      <c r="J220" s="15"/>
      <c r="K220" s="15"/>
      <c r="L220" s="215"/>
      <c r="M220" s="220"/>
      <c r="N220" s="221"/>
      <c r="O220" s="221"/>
      <c r="P220" s="221"/>
      <c r="Q220" s="221"/>
      <c r="R220" s="221"/>
      <c r="S220" s="221"/>
      <c r="T220" s="222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16" t="s">
        <v>248</v>
      </c>
      <c r="AU220" s="216" t="s">
        <v>84</v>
      </c>
      <c r="AV220" s="15" t="s">
        <v>96</v>
      </c>
      <c r="AW220" s="15" t="s">
        <v>32</v>
      </c>
      <c r="AX220" s="15" t="s">
        <v>82</v>
      </c>
      <c r="AY220" s="216" t="s">
        <v>235</v>
      </c>
    </row>
    <row r="221" s="2" customFormat="1" ht="21.75" customHeight="1">
      <c r="A221" s="38"/>
      <c r="B221" s="181"/>
      <c r="C221" s="232" t="s">
        <v>348</v>
      </c>
      <c r="D221" s="232" t="s">
        <v>465</v>
      </c>
      <c r="E221" s="233" t="s">
        <v>466</v>
      </c>
      <c r="F221" s="234" t="s">
        <v>467</v>
      </c>
      <c r="G221" s="235" t="s">
        <v>438</v>
      </c>
      <c r="H221" s="236">
        <v>24.91</v>
      </c>
      <c r="I221" s="237"/>
      <c r="J221" s="238">
        <f>ROUND(I221*H221,2)</f>
        <v>0</v>
      </c>
      <c r="K221" s="234" t="s">
        <v>246</v>
      </c>
      <c r="L221" s="239"/>
      <c r="M221" s="240" t="s">
        <v>1</v>
      </c>
      <c r="N221" s="241" t="s">
        <v>40</v>
      </c>
      <c r="O221" s="77"/>
      <c r="P221" s="191">
        <f>O221*H221</f>
        <v>0</v>
      </c>
      <c r="Q221" s="191">
        <v>1</v>
      </c>
      <c r="R221" s="191">
        <f>Q221*H221</f>
        <v>24.91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291</v>
      </c>
      <c r="AT221" s="193" t="s">
        <v>465</v>
      </c>
      <c r="AU221" s="193" t="s">
        <v>84</v>
      </c>
      <c r="AY221" s="19" t="s">
        <v>235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96</v>
      </c>
      <c r="BM221" s="193" t="s">
        <v>468</v>
      </c>
    </row>
    <row r="222" s="2" customFormat="1">
      <c r="A222" s="38"/>
      <c r="B222" s="39"/>
      <c r="C222" s="38"/>
      <c r="D222" s="195" t="s">
        <v>242</v>
      </c>
      <c r="E222" s="38"/>
      <c r="F222" s="196" t="s">
        <v>467</v>
      </c>
      <c r="G222" s="38"/>
      <c r="H222" s="38"/>
      <c r="I222" s="197"/>
      <c r="J222" s="38"/>
      <c r="K222" s="38"/>
      <c r="L222" s="39"/>
      <c r="M222" s="198"/>
      <c r="N222" s="199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242</v>
      </c>
      <c r="AU222" s="19" t="s">
        <v>84</v>
      </c>
    </row>
    <row r="223" s="2" customFormat="1">
      <c r="A223" s="38"/>
      <c r="B223" s="39"/>
      <c r="C223" s="38"/>
      <c r="D223" s="195" t="s">
        <v>262</v>
      </c>
      <c r="E223" s="38"/>
      <c r="F223" s="223" t="s">
        <v>469</v>
      </c>
      <c r="G223" s="38"/>
      <c r="H223" s="38"/>
      <c r="I223" s="197"/>
      <c r="J223" s="38"/>
      <c r="K223" s="38"/>
      <c r="L223" s="39"/>
      <c r="M223" s="198"/>
      <c r="N223" s="199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262</v>
      </c>
      <c r="AU223" s="19" t="s">
        <v>84</v>
      </c>
    </row>
    <row r="224" s="13" customFormat="1">
      <c r="A224" s="13"/>
      <c r="B224" s="200"/>
      <c r="C224" s="13"/>
      <c r="D224" s="195" t="s">
        <v>248</v>
      </c>
      <c r="E224" s="201" t="s">
        <v>1</v>
      </c>
      <c r="F224" s="202" t="s">
        <v>470</v>
      </c>
      <c r="G224" s="13"/>
      <c r="H224" s="201" t="s">
        <v>1</v>
      </c>
      <c r="I224" s="203"/>
      <c r="J224" s="13"/>
      <c r="K224" s="13"/>
      <c r="L224" s="200"/>
      <c r="M224" s="204"/>
      <c r="N224" s="205"/>
      <c r="O224" s="205"/>
      <c r="P224" s="205"/>
      <c r="Q224" s="205"/>
      <c r="R224" s="205"/>
      <c r="S224" s="205"/>
      <c r="T224" s="206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1" t="s">
        <v>248</v>
      </c>
      <c r="AU224" s="201" t="s">
        <v>84</v>
      </c>
      <c r="AV224" s="13" t="s">
        <v>82</v>
      </c>
      <c r="AW224" s="13" t="s">
        <v>32</v>
      </c>
      <c r="AX224" s="13" t="s">
        <v>75</v>
      </c>
      <c r="AY224" s="201" t="s">
        <v>235</v>
      </c>
    </row>
    <row r="225" s="14" customFormat="1">
      <c r="A225" s="14"/>
      <c r="B225" s="207"/>
      <c r="C225" s="14"/>
      <c r="D225" s="195" t="s">
        <v>248</v>
      </c>
      <c r="E225" s="208" t="s">
        <v>1</v>
      </c>
      <c r="F225" s="209" t="s">
        <v>1789</v>
      </c>
      <c r="G225" s="14"/>
      <c r="H225" s="210">
        <v>13.959</v>
      </c>
      <c r="I225" s="211"/>
      <c r="J225" s="14"/>
      <c r="K225" s="14"/>
      <c r="L225" s="207"/>
      <c r="M225" s="212"/>
      <c r="N225" s="213"/>
      <c r="O225" s="213"/>
      <c r="P225" s="213"/>
      <c r="Q225" s="213"/>
      <c r="R225" s="213"/>
      <c r="S225" s="213"/>
      <c r="T225" s="2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08" t="s">
        <v>248</v>
      </c>
      <c r="AU225" s="208" t="s">
        <v>84</v>
      </c>
      <c r="AV225" s="14" t="s">
        <v>84</v>
      </c>
      <c r="AW225" s="14" t="s">
        <v>32</v>
      </c>
      <c r="AX225" s="14" t="s">
        <v>75</v>
      </c>
      <c r="AY225" s="208" t="s">
        <v>235</v>
      </c>
    </row>
    <row r="226" s="16" customFormat="1">
      <c r="A226" s="16"/>
      <c r="B226" s="224"/>
      <c r="C226" s="16"/>
      <c r="D226" s="195" t="s">
        <v>248</v>
      </c>
      <c r="E226" s="225" t="s">
        <v>1</v>
      </c>
      <c r="F226" s="226" t="s">
        <v>373</v>
      </c>
      <c r="G226" s="16"/>
      <c r="H226" s="227">
        <v>13.959</v>
      </c>
      <c r="I226" s="228"/>
      <c r="J226" s="16"/>
      <c r="K226" s="16"/>
      <c r="L226" s="224"/>
      <c r="M226" s="229"/>
      <c r="N226" s="230"/>
      <c r="O226" s="230"/>
      <c r="P226" s="230"/>
      <c r="Q226" s="230"/>
      <c r="R226" s="230"/>
      <c r="S226" s="230"/>
      <c r="T226" s="231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T226" s="225" t="s">
        <v>248</v>
      </c>
      <c r="AU226" s="225" t="s">
        <v>84</v>
      </c>
      <c r="AV226" s="16" t="s">
        <v>91</v>
      </c>
      <c r="AW226" s="16" t="s">
        <v>32</v>
      </c>
      <c r="AX226" s="16" t="s">
        <v>75</v>
      </c>
      <c r="AY226" s="225" t="s">
        <v>235</v>
      </c>
    </row>
    <row r="227" s="13" customFormat="1">
      <c r="A227" s="13"/>
      <c r="B227" s="200"/>
      <c r="C227" s="13"/>
      <c r="D227" s="195" t="s">
        <v>248</v>
      </c>
      <c r="E227" s="201" t="s">
        <v>1</v>
      </c>
      <c r="F227" s="202" t="s">
        <v>425</v>
      </c>
      <c r="G227" s="13"/>
      <c r="H227" s="201" t="s">
        <v>1</v>
      </c>
      <c r="I227" s="203"/>
      <c r="J227" s="13"/>
      <c r="K227" s="13"/>
      <c r="L227" s="200"/>
      <c r="M227" s="204"/>
      <c r="N227" s="205"/>
      <c r="O227" s="205"/>
      <c r="P227" s="205"/>
      <c r="Q227" s="205"/>
      <c r="R227" s="205"/>
      <c r="S227" s="205"/>
      <c r="T227" s="206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01" t="s">
        <v>248</v>
      </c>
      <c r="AU227" s="201" t="s">
        <v>84</v>
      </c>
      <c r="AV227" s="13" t="s">
        <v>82</v>
      </c>
      <c r="AW227" s="13" t="s">
        <v>32</v>
      </c>
      <c r="AX227" s="13" t="s">
        <v>75</v>
      </c>
      <c r="AY227" s="201" t="s">
        <v>235</v>
      </c>
    </row>
    <row r="228" s="14" customFormat="1">
      <c r="A228" s="14"/>
      <c r="B228" s="207"/>
      <c r="C228" s="14"/>
      <c r="D228" s="195" t="s">
        <v>248</v>
      </c>
      <c r="E228" s="208" t="s">
        <v>1</v>
      </c>
      <c r="F228" s="209" t="s">
        <v>1780</v>
      </c>
      <c r="G228" s="14"/>
      <c r="H228" s="210">
        <v>1.504</v>
      </c>
      <c r="I228" s="211"/>
      <c r="J228" s="14"/>
      <c r="K228" s="14"/>
      <c r="L228" s="207"/>
      <c r="M228" s="212"/>
      <c r="N228" s="213"/>
      <c r="O228" s="213"/>
      <c r="P228" s="213"/>
      <c r="Q228" s="213"/>
      <c r="R228" s="213"/>
      <c r="S228" s="213"/>
      <c r="T228" s="2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8" t="s">
        <v>248</v>
      </c>
      <c r="AU228" s="208" t="s">
        <v>84</v>
      </c>
      <c r="AV228" s="14" t="s">
        <v>84</v>
      </c>
      <c r="AW228" s="14" t="s">
        <v>32</v>
      </c>
      <c r="AX228" s="14" t="s">
        <v>75</v>
      </c>
      <c r="AY228" s="208" t="s">
        <v>235</v>
      </c>
    </row>
    <row r="229" s="16" customFormat="1">
      <c r="A229" s="16"/>
      <c r="B229" s="224"/>
      <c r="C229" s="16"/>
      <c r="D229" s="195" t="s">
        <v>248</v>
      </c>
      <c r="E229" s="225" t="s">
        <v>1</v>
      </c>
      <c r="F229" s="226" t="s">
        <v>373</v>
      </c>
      <c r="G229" s="16"/>
      <c r="H229" s="227">
        <v>1.504</v>
      </c>
      <c r="I229" s="228"/>
      <c r="J229" s="16"/>
      <c r="K229" s="16"/>
      <c r="L229" s="224"/>
      <c r="M229" s="229"/>
      <c r="N229" s="230"/>
      <c r="O229" s="230"/>
      <c r="P229" s="230"/>
      <c r="Q229" s="230"/>
      <c r="R229" s="230"/>
      <c r="S229" s="230"/>
      <c r="T229" s="231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T229" s="225" t="s">
        <v>248</v>
      </c>
      <c r="AU229" s="225" t="s">
        <v>84</v>
      </c>
      <c r="AV229" s="16" t="s">
        <v>91</v>
      </c>
      <c r="AW229" s="16" t="s">
        <v>32</v>
      </c>
      <c r="AX229" s="16" t="s">
        <v>75</v>
      </c>
      <c r="AY229" s="225" t="s">
        <v>235</v>
      </c>
    </row>
    <row r="230" s="14" customFormat="1">
      <c r="A230" s="14"/>
      <c r="B230" s="207"/>
      <c r="C230" s="14"/>
      <c r="D230" s="195" t="s">
        <v>248</v>
      </c>
      <c r="E230" s="208" t="s">
        <v>1</v>
      </c>
      <c r="F230" s="209" t="s">
        <v>1790</v>
      </c>
      <c r="G230" s="14"/>
      <c r="H230" s="210">
        <v>12.455</v>
      </c>
      <c r="I230" s="211"/>
      <c r="J230" s="14"/>
      <c r="K230" s="14"/>
      <c r="L230" s="207"/>
      <c r="M230" s="212"/>
      <c r="N230" s="213"/>
      <c r="O230" s="213"/>
      <c r="P230" s="213"/>
      <c r="Q230" s="213"/>
      <c r="R230" s="213"/>
      <c r="S230" s="213"/>
      <c r="T230" s="2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08" t="s">
        <v>248</v>
      </c>
      <c r="AU230" s="208" t="s">
        <v>84</v>
      </c>
      <c r="AV230" s="14" t="s">
        <v>84</v>
      </c>
      <c r="AW230" s="14" t="s">
        <v>32</v>
      </c>
      <c r="AX230" s="14" t="s">
        <v>82</v>
      </c>
      <c r="AY230" s="208" t="s">
        <v>235</v>
      </c>
    </row>
    <row r="231" s="14" customFormat="1">
      <c r="A231" s="14"/>
      <c r="B231" s="207"/>
      <c r="C231" s="14"/>
      <c r="D231" s="195" t="s">
        <v>248</v>
      </c>
      <c r="E231" s="14"/>
      <c r="F231" s="209" t="s">
        <v>1791</v>
      </c>
      <c r="G231" s="14"/>
      <c r="H231" s="210">
        <v>24.91</v>
      </c>
      <c r="I231" s="211"/>
      <c r="J231" s="14"/>
      <c r="K231" s="14"/>
      <c r="L231" s="207"/>
      <c r="M231" s="212"/>
      <c r="N231" s="213"/>
      <c r="O231" s="213"/>
      <c r="P231" s="213"/>
      <c r="Q231" s="213"/>
      <c r="R231" s="213"/>
      <c r="S231" s="213"/>
      <c r="T231" s="2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08" t="s">
        <v>248</v>
      </c>
      <c r="AU231" s="208" t="s">
        <v>84</v>
      </c>
      <c r="AV231" s="14" t="s">
        <v>84</v>
      </c>
      <c r="AW231" s="14" t="s">
        <v>3</v>
      </c>
      <c r="AX231" s="14" t="s">
        <v>82</v>
      </c>
      <c r="AY231" s="208" t="s">
        <v>235</v>
      </c>
    </row>
    <row r="232" s="2" customFormat="1" ht="24.15" customHeight="1">
      <c r="A232" s="38"/>
      <c r="B232" s="181"/>
      <c r="C232" s="182" t="s">
        <v>355</v>
      </c>
      <c r="D232" s="182" t="s">
        <v>237</v>
      </c>
      <c r="E232" s="183" t="s">
        <v>475</v>
      </c>
      <c r="F232" s="184" t="s">
        <v>476</v>
      </c>
      <c r="G232" s="185" t="s">
        <v>358</v>
      </c>
      <c r="H232" s="186">
        <v>4.3650000000000002</v>
      </c>
      <c r="I232" s="187"/>
      <c r="J232" s="188">
        <f>ROUND(I232*H232,2)</f>
        <v>0</v>
      </c>
      <c r="K232" s="184" t="s">
        <v>246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96</v>
      </c>
      <c r="AT232" s="193" t="s">
        <v>237</v>
      </c>
      <c r="AU232" s="193" t="s">
        <v>84</v>
      </c>
      <c r="AY232" s="19" t="s">
        <v>235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96</v>
      </c>
      <c r="BM232" s="193" t="s">
        <v>477</v>
      </c>
    </row>
    <row r="233" s="2" customFormat="1">
      <c r="A233" s="38"/>
      <c r="B233" s="39"/>
      <c r="C233" s="38"/>
      <c r="D233" s="195" t="s">
        <v>242</v>
      </c>
      <c r="E233" s="38"/>
      <c r="F233" s="196" t="s">
        <v>478</v>
      </c>
      <c r="G233" s="38"/>
      <c r="H233" s="38"/>
      <c r="I233" s="197"/>
      <c r="J233" s="38"/>
      <c r="K233" s="38"/>
      <c r="L233" s="39"/>
      <c r="M233" s="198"/>
      <c r="N233" s="199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242</v>
      </c>
      <c r="AU233" s="19" t="s">
        <v>84</v>
      </c>
    </row>
    <row r="234" s="2" customFormat="1">
      <c r="A234" s="38"/>
      <c r="B234" s="39"/>
      <c r="C234" s="38"/>
      <c r="D234" s="195" t="s">
        <v>262</v>
      </c>
      <c r="E234" s="38"/>
      <c r="F234" s="223" t="s">
        <v>1720</v>
      </c>
      <c r="G234" s="38"/>
      <c r="H234" s="38"/>
      <c r="I234" s="197"/>
      <c r="J234" s="38"/>
      <c r="K234" s="38"/>
      <c r="L234" s="39"/>
      <c r="M234" s="198"/>
      <c r="N234" s="199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262</v>
      </c>
      <c r="AU234" s="19" t="s">
        <v>84</v>
      </c>
    </row>
    <row r="235" s="14" customFormat="1">
      <c r="A235" s="14"/>
      <c r="B235" s="207"/>
      <c r="C235" s="14"/>
      <c r="D235" s="195" t="s">
        <v>248</v>
      </c>
      <c r="E235" s="208" t="s">
        <v>1</v>
      </c>
      <c r="F235" s="209" t="s">
        <v>1792</v>
      </c>
      <c r="G235" s="14"/>
      <c r="H235" s="210">
        <v>4.3650000000000002</v>
      </c>
      <c r="I235" s="211"/>
      <c r="J235" s="14"/>
      <c r="K235" s="14"/>
      <c r="L235" s="207"/>
      <c r="M235" s="212"/>
      <c r="N235" s="213"/>
      <c r="O235" s="213"/>
      <c r="P235" s="213"/>
      <c r="Q235" s="213"/>
      <c r="R235" s="213"/>
      <c r="S235" s="213"/>
      <c r="T235" s="2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8" t="s">
        <v>248</v>
      </c>
      <c r="AU235" s="208" t="s">
        <v>84</v>
      </c>
      <c r="AV235" s="14" t="s">
        <v>84</v>
      </c>
      <c r="AW235" s="14" t="s">
        <v>32</v>
      </c>
      <c r="AX235" s="14" t="s">
        <v>82</v>
      </c>
      <c r="AY235" s="208" t="s">
        <v>235</v>
      </c>
    </row>
    <row r="236" s="2" customFormat="1" ht="16.5" customHeight="1">
      <c r="A236" s="38"/>
      <c r="B236" s="181"/>
      <c r="C236" s="232" t="s">
        <v>306</v>
      </c>
      <c r="D236" s="232" t="s">
        <v>465</v>
      </c>
      <c r="E236" s="233" t="s">
        <v>482</v>
      </c>
      <c r="F236" s="234" t="s">
        <v>483</v>
      </c>
      <c r="G236" s="235" t="s">
        <v>438</v>
      </c>
      <c r="H236" s="236">
        <v>8.7300000000000004</v>
      </c>
      <c r="I236" s="237"/>
      <c r="J236" s="238">
        <f>ROUND(I236*H236,2)</f>
        <v>0</v>
      </c>
      <c r="K236" s="234" t="s">
        <v>246</v>
      </c>
      <c r="L236" s="239"/>
      <c r="M236" s="240" t="s">
        <v>1</v>
      </c>
      <c r="N236" s="241" t="s">
        <v>40</v>
      </c>
      <c r="O236" s="77"/>
      <c r="P236" s="191">
        <f>O236*H236</f>
        <v>0</v>
      </c>
      <c r="Q236" s="191">
        <v>1</v>
      </c>
      <c r="R236" s="191">
        <f>Q236*H236</f>
        <v>8.7300000000000004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291</v>
      </c>
      <c r="AT236" s="193" t="s">
        <v>465</v>
      </c>
      <c r="AU236" s="193" t="s">
        <v>84</v>
      </c>
      <c r="AY236" s="19" t="s">
        <v>235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96</v>
      </c>
      <c r="BM236" s="193" t="s">
        <v>484</v>
      </c>
    </row>
    <row r="237" s="2" customFormat="1">
      <c r="A237" s="38"/>
      <c r="B237" s="39"/>
      <c r="C237" s="38"/>
      <c r="D237" s="195" t="s">
        <v>242</v>
      </c>
      <c r="E237" s="38"/>
      <c r="F237" s="196" t="s">
        <v>483</v>
      </c>
      <c r="G237" s="38"/>
      <c r="H237" s="38"/>
      <c r="I237" s="197"/>
      <c r="J237" s="38"/>
      <c r="K237" s="38"/>
      <c r="L237" s="39"/>
      <c r="M237" s="198"/>
      <c r="N237" s="199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242</v>
      </c>
      <c r="AU237" s="19" t="s">
        <v>84</v>
      </c>
    </row>
    <row r="238" s="14" customFormat="1">
      <c r="A238" s="14"/>
      <c r="B238" s="207"/>
      <c r="C238" s="14"/>
      <c r="D238" s="195" t="s">
        <v>248</v>
      </c>
      <c r="E238" s="14"/>
      <c r="F238" s="209" t="s">
        <v>1793</v>
      </c>
      <c r="G238" s="14"/>
      <c r="H238" s="210">
        <v>8.7300000000000004</v>
      </c>
      <c r="I238" s="211"/>
      <c r="J238" s="14"/>
      <c r="K238" s="14"/>
      <c r="L238" s="207"/>
      <c r="M238" s="212"/>
      <c r="N238" s="213"/>
      <c r="O238" s="213"/>
      <c r="P238" s="213"/>
      <c r="Q238" s="213"/>
      <c r="R238" s="213"/>
      <c r="S238" s="213"/>
      <c r="T238" s="2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8" t="s">
        <v>248</v>
      </c>
      <c r="AU238" s="208" t="s">
        <v>84</v>
      </c>
      <c r="AV238" s="14" t="s">
        <v>84</v>
      </c>
      <c r="AW238" s="14" t="s">
        <v>3</v>
      </c>
      <c r="AX238" s="14" t="s">
        <v>82</v>
      </c>
      <c r="AY238" s="208" t="s">
        <v>235</v>
      </c>
    </row>
    <row r="239" s="2" customFormat="1" ht="24.15" customHeight="1">
      <c r="A239" s="38"/>
      <c r="B239" s="181"/>
      <c r="C239" s="182" t="s">
        <v>7</v>
      </c>
      <c r="D239" s="182" t="s">
        <v>237</v>
      </c>
      <c r="E239" s="183" t="s">
        <v>487</v>
      </c>
      <c r="F239" s="184" t="s">
        <v>488</v>
      </c>
      <c r="G239" s="185" t="s">
        <v>240</v>
      </c>
      <c r="H239" s="186">
        <v>2.9100000000000001</v>
      </c>
      <c r="I239" s="187"/>
      <c r="J239" s="188">
        <f>ROUND(I239*H239,2)</f>
        <v>0</v>
      </c>
      <c r="K239" s="184" t="s">
        <v>1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96</v>
      </c>
      <c r="AT239" s="193" t="s">
        <v>237</v>
      </c>
      <c r="AU239" s="193" t="s">
        <v>84</v>
      </c>
      <c r="AY239" s="19" t="s">
        <v>235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96</v>
      </c>
      <c r="BM239" s="193" t="s">
        <v>489</v>
      </c>
    </row>
    <row r="240" s="2" customFormat="1">
      <c r="A240" s="38"/>
      <c r="B240" s="39"/>
      <c r="C240" s="38"/>
      <c r="D240" s="195" t="s">
        <v>242</v>
      </c>
      <c r="E240" s="38"/>
      <c r="F240" s="196" t="s">
        <v>488</v>
      </c>
      <c r="G240" s="38"/>
      <c r="H240" s="38"/>
      <c r="I240" s="197"/>
      <c r="J240" s="38"/>
      <c r="K240" s="38"/>
      <c r="L240" s="39"/>
      <c r="M240" s="198"/>
      <c r="N240" s="199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242</v>
      </c>
      <c r="AU240" s="19" t="s">
        <v>84</v>
      </c>
    </row>
    <row r="241" s="2" customFormat="1" ht="24.15" customHeight="1">
      <c r="A241" s="38"/>
      <c r="B241" s="181"/>
      <c r="C241" s="182" t="s">
        <v>385</v>
      </c>
      <c r="D241" s="182" t="s">
        <v>237</v>
      </c>
      <c r="E241" s="183" t="s">
        <v>491</v>
      </c>
      <c r="F241" s="184" t="s">
        <v>492</v>
      </c>
      <c r="G241" s="185" t="s">
        <v>240</v>
      </c>
      <c r="H241" s="186">
        <v>2.9100000000000001</v>
      </c>
      <c r="I241" s="187"/>
      <c r="J241" s="188">
        <f>ROUND(I241*H241,2)</f>
        <v>0</v>
      </c>
      <c r="K241" s="184" t="s">
        <v>246</v>
      </c>
      <c r="L241" s="39"/>
      <c r="M241" s="189" t="s">
        <v>1</v>
      </c>
      <c r="N241" s="190" t="s">
        <v>40</v>
      </c>
      <c r="O241" s="77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3" t="s">
        <v>96</v>
      </c>
      <c r="AT241" s="193" t="s">
        <v>237</v>
      </c>
      <c r="AU241" s="193" t="s">
        <v>84</v>
      </c>
      <c r="AY241" s="19" t="s">
        <v>235</v>
      </c>
      <c r="BE241" s="194">
        <f>IF(N241="základní",J241,0)</f>
        <v>0</v>
      </c>
      <c r="BF241" s="194">
        <f>IF(N241="snížená",J241,0)</f>
        <v>0</v>
      </c>
      <c r="BG241" s="194">
        <f>IF(N241="zákl. přenesená",J241,0)</f>
        <v>0</v>
      </c>
      <c r="BH241" s="194">
        <f>IF(N241="sníž. přenesená",J241,0)</f>
        <v>0</v>
      </c>
      <c r="BI241" s="194">
        <f>IF(N241="nulová",J241,0)</f>
        <v>0</v>
      </c>
      <c r="BJ241" s="19" t="s">
        <v>82</v>
      </c>
      <c r="BK241" s="194">
        <f>ROUND(I241*H241,2)</f>
        <v>0</v>
      </c>
      <c r="BL241" s="19" t="s">
        <v>96</v>
      </c>
      <c r="BM241" s="193" t="s">
        <v>493</v>
      </c>
    </row>
    <row r="242" s="2" customFormat="1">
      <c r="A242" s="38"/>
      <c r="B242" s="39"/>
      <c r="C242" s="38"/>
      <c r="D242" s="195" t="s">
        <v>242</v>
      </c>
      <c r="E242" s="38"/>
      <c r="F242" s="196" t="s">
        <v>494</v>
      </c>
      <c r="G242" s="38"/>
      <c r="H242" s="38"/>
      <c r="I242" s="197"/>
      <c r="J242" s="38"/>
      <c r="K242" s="38"/>
      <c r="L242" s="39"/>
      <c r="M242" s="198"/>
      <c r="N242" s="199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242</v>
      </c>
      <c r="AU242" s="19" t="s">
        <v>84</v>
      </c>
    </row>
    <row r="243" s="2" customFormat="1">
      <c r="A243" s="38"/>
      <c r="B243" s="39"/>
      <c r="C243" s="38"/>
      <c r="D243" s="195" t="s">
        <v>262</v>
      </c>
      <c r="E243" s="38"/>
      <c r="F243" s="223" t="s">
        <v>1720</v>
      </c>
      <c r="G243" s="38"/>
      <c r="H243" s="38"/>
      <c r="I243" s="197"/>
      <c r="J243" s="38"/>
      <c r="K243" s="38"/>
      <c r="L243" s="39"/>
      <c r="M243" s="198"/>
      <c r="N243" s="199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262</v>
      </c>
      <c r="AU243" s="19" t="s">
        <v>84</v>
      </c>
    </row>
    <row r="244" s="13" customFormat="1">
      <c r="A244" s="13"/>
      <c r="B244" s="200"/>
      <c r="C244" s="13"/>
      <c r="D244" s="195" t="s">
        <v>248</v>
      </c>
      <c r="E244" s="201" t="s">
        <v>1</v>
      </c>
      <c r="F244" s="202" t="s">
        <v>1199</v>
      </c>
      <c r="G244" s="13"/>
      <c r="H244" s="201" t="s">
        <v>1</v>
      </c>
      <c r="I244" s="203"/>
      <c r="J244" s="13"/>
      <c r="K244" s="13"/>
      <c r="L244" s="200"/>
      <c r="M244" s="204"/>
      <c r="N244" s="205"/>
      <c r="O244" s="205"/>
      <c r="P244" s="205"/>
      <c r="Q244" s="205"/>
      <c r="R244" s="205"/>
      <c r="S244" s="205"/>
      <c r="T244" s="206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1" t="s">
        <v>248</v>
      </c>
      <c r="AU244" s="201" t="s">
        <v>84</v>
      </c>
      <c r="AV244" s="13" t="s">
        <v>82</v>
      </c>
      <c r="AW244" s="13" t="s">
        <v>32</v>
      </c>
      <c r="AX244" s="13" t="s">
        <v>75</v>
      </c>
      <c r="AY244" s="201" t="s">
        <v>235</v>
      </c>
    </row>
    <row r="245" s="14" customFormat="1">
      <c r="A245" s="14"/>
      <c r="B245" s="207"/>
      <c r="C245" s="14"/>
      <c r="D245" s="195" t="s">
        <v>248</v>
      </c>
      <c r="E245" s="208" t="s">
        <v>1</v>
      </c>
      <c r="F245" s="209" t="s">
        <v>1770</v>
      </c>
      <c r="G245" s="14"/>
      <c r="H245" s="210">
        <v>2.9100000000000001</v>
      </c>
      <c r="I245" s="211"/>
      <c r="J245" s="14"/>
      <c r="K245" s="14"/>
      <c r="L245" s="207"/>
      <c r="M245" s="212"/>
      <c r="N245" s="213"/>
      <c r="O245" s="213"/>
      <c r="P245" s="213"/>
      <c r="Q245" s="213"/>
      <c r="R245" s="213"/>
      <c r="S245" s="213"/>
      <c r="T245" s="2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8" t="s">
        <v>248</v>
      </c>
      <c r="AU245" s="208" t="s">
        <v>84</v>
      </c>
      <c r="AV245" s="14" t="s">
        <v>84</v>
      </c>
      <c r="AW245" s="14" t="s">
        <v>32</v>
      </c>
      <c r="AX245" s="14" t="s">
        <v>82</v>
      </c>
      <c r="AY245" s="208" t="s">
        <v>235</v>
      </c>
    </row>
    <row r="246" s="2" customFormat="1" ht="33" customHeight="1">
      <c r="A246" s="38"/>
      <c r="B246" s="181"/>
      <c r="C246" s="182" t="s">
        <v>391</v>
      </c>
      <c r="D246" s="182" t="s">
        <v>237</v>
      </c>
      <c r="E246" s="183" t="s">
        <v>496</v>
      </c>
      <c r="F246" s="184" t="s">
        <v>497</v>
      </c>
      <c r="G246" s="185" t="s">
        <v>438</v>
      </c>
      <c r="H246" s="186">
        <v>33.640000000000001</v>
      </c>
      <c r="I246" s="187"/>
      <c r="J246" s="188">
        <f>ROUND(I246*H246,2)</f>
        <v>0</v>
      </c>
      <c r="K246" s="184" t="s">
        <v>246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96</v>
      </c>
      <c r="AT246" s="193" t="s">
        <v>237</v>
      </c>
      <c r="AU246" s="193" t="s">
        <v>84</v>
      </c>
      <c r="AY246" s="19" t="s">
        <v>235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96</v>
      </c>
      <c r="BM246" s="193" t="s">
        <v>498</v>
      </c>
    </row>
    <row r="247" s="2" customFormat="1">
      <c r="A247" s="38"/>
      <c r="B247" s="39"/>
      <c r="C247" s="38"/>
      <c r="D247" s="195" t="s">
        <v>242</v>
      </c>
      <c r="E247" s="38"/>
      <c r="F247" s="196" t="s">
        <v>499</v>
      </c>
      <c r="G247" s="38"/>
      <c r="H247" s="38"/>
      <c r="I247" s="197"/>
      <c r="J247" s="38"/>
      <c r="K247" s="38"/>
      <c r="L247" s="39"/>
      <c r="M247" s="198"/>
      <c r="N247" s="199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242</v>
      </c>
      <c r="AU247" s="19" t="s">
        <v>84</v>
      </c>
    </row>
    <row r="248" s="14" customFormat="1">
      <c r="A248" s="14"/>
      <c r="B248" s="207"/>
      <c r="C248" s="14"/>
      <c r="D248" s="195" t="s">
        <v>248</v>
      </c>
      <c r="E248" s="208" t="s">
        <v>1</v>
      </c>
      <c r="F248" s="209" t="s">
        <v>1794</v>
      </c>
      <c r="G248" s="14"/>
      <c r="H248" s="210">
        <v>33.640000000000001</v>
      </c>
      <c r="I248" s="211"/>
      <c r="J248" s="14"/>
      <c r="K248" s="14"/>
      <c r="L248" s="207"/>
      <c r="M248" s="212"/>
      <c r="N248" s="213"/>
      <c r="O248" s="213"/>
      <c r="P248" s="213"/>
      <c r="Q248" s="213"/>
      <c r="R248" s="213"/>
      <c r="S248" s="213"/>
      <c r="T248" s="2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08" t="s">
        <v>248</v>
      </c>
      <c r="AU248" s="208" t="s">
        <v>84</v>
      </c>
      <c r="AV248" s="14" t="s">
        <v>84</v>
      </c>
      <c r="AW248" s="14" t="s">
        <v>32</v>
      </c>
      <c r="AX248" s="14" t="s">
        <v>82</v>
      </c>
      <c r="AY248" s="208" t="s">
        <v>235</v>
      </c>
    </row>
    <row r="249" s="12" customFormat="1" ht="22.8" customHeight="1">
      <c r="A249" s="12"/>
      <c r="B249" s="168"/>
      <c r="C249" s="12"/>
      <c r="D249" s="169" t="s">
        <v>74</v>
      </c>
      <c r="E249" s="179" t="s">
        <v>84</v>
      </c>
      <c r="F249" s="179" t="s">
        <v>501</v>
      </c>
      <c r="G249" s="12"/>
      <c r="H249" s="12"/>
      <c r="I249" s="171"/>
      <c r="J249" s="180">
        <f>BK249</f>
        <v>0</v>
      </c>
      <c r="K249" s="12"/>
      <c r="L249" s="168"/>
      <c r="M249" s="173"/>
      <c r="N249" s="174"/>
      <c r="O249" s="174"/>
      <c r="P249" s="175">
        <f>SUM(P250:P253)</f>
        <v>0</v>
      </c>
      <c r="Q249" s="174"/>
      <c r="R249" s="175">
        <f>SUM(R250:R253)</f>
        <v>1.985493</v>
      </c>
      <c r="S249" s="174"/>
      <c r="T249" s="176">
        <f>SUM(T250:T253)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169" t="s">
        <v>82</v>
      </c>
      <c r="AT249" s="177" t="s">
        <v>74</v>
      </c>
      <c r="AU249" s="177" t="s">
        <v>82</v>
      </c>
      <c r="AY249" s="169" t="s">
        <v>235</v>
      </c>
      <c r="BK249" s="178">
        <f>SUM(BK250:BK253)</f>
        <v>0</v>
      </c>
    </row>
    <row r="250" s="2" customFormat="1" ht="44.25" customHeight="1">
      <c r="A250" s="38"/>
      <c r="B250" s="181"/>
      <c r="C250" s="182" t="s">
        <v>396</v>
      </c>
      <c r="D250" s="182" t="s">
        <v>237</v>
      </c>
      <c r="E250" s="183" t="s">
        <v>503</v>
      </c>
      <c r="F250" s="184" t="s">
        <v>504</v>
      </c>
      <c r="G250" s="185" t="s">
        <v>323</v>
      </c>
      <c r="H250" s="186">
        <v>9.6999999999999993</v>
      </c>
      <c r="I250" s="187"/>
      <c r="J250" s="188">
        <f>ROUND(I250*H250,2)</f>
        <v>0</v>
      </c>
      <c r="K250" s="184" t="s">
        <v>246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0.20469000000000001</v>
      </c>
      <c r="R250" s="191">
        <f>Q250*H250</f>
        <v>1.985493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96</v>
      </c>
      <c r="AT250" s="193" t="s">
        <v>237</v>
      </c>
      <c r="AU250" s="193" t="s">
        <v>84</v>
      </c>
      <c r="AY250" s="19" t="s">
        <v>235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96</v>
      </c>
      <c r="BM250" s="193" t="s">
        <v>505</v>
      </c>
    </row>
    <row r="251" s="2" customFormat="1">
      <c r="A251" s="38"/>
      <c r="B251" s="39"/>
      <c r="C251" s="38"/>
      <c r="D251" s="195" t="s">
        <v>242</v>
      </c>
      <c r="E251" s="38"/>
      <c r="F251" s="196" t="s">
        <v>506</v>
      </c>
      <c r="G251" s="38"/>
      <c r="H251" s="38"/>
      <c r="I251" s="197"/>
      <c r="J251" s="38"/>
      <c r="K251" s="38"/>
      <c r="L251" s="39"/>
      <c r="M251" s="198"/>
      <c r="N251" s="199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242</v>
      </c>
      <c r="AU251" s="19" t="s">
        <v>84</v>
      </c>
    </row>
    <row r="252" s="2" customFormat="1">
      <c r="A252" s="38"/>
      <c r="B252" s="39"/>
      <c r="C252" s="38"/>
      <c r="D252" s="195" t="s">
        <v>262</v>
      </c>
      <c r="E252" s="38"/>
      <c r="F252" s="223" t="s">
        <v>1720</v>
      </c>
      <c r="G252" s="38"/>
      <c r="H252" s="38"/>
      <c r="I252" s="197"/>
      <c r="J252" s="38"/>
      <c r="K252" s="38"/>
      <c r="L252" s="39"/>
      <c r="M252" s="198"/>
      <c r="N252" s="199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262</v>
      </c>
      <c r="AU252" s="19" t="s">
        <v>84</v>
      </c>
    </row>
    <row r="253" s="14" customFormat="1">
      <c r="A253" s="14"/>
      <c r="B253" s="207"/>
      <c r="C253" s="14"/>
      <c r="D253" s="195" t="s">
        <v>248</v>
      </c>
      <c r="E253" s="208" t="s">
        <v>1</v>
      </c>
      <c r="F253" s="209" t="s">
        <v>1795</v>
      </c>
      <c r="G253" s="14"/>
      <c r="H253" s="210">
        <v>9.6999999999999993</v>
      </c>
      <c r="I253" s="211"/>
      <c r="J253" s="14"/>
      <c r="K253" s="14"/>
      <c r="L253" s="207"/>
      <c r="M253" s="212"/>
      <c r="N253" s="213"/>
      <c r="O253" s="213"/>
      <c r="P253" s="213"/>
      <c r="Q253" s="213"/>
      <c r="R253" s="213"/>
      <c r="S253" s="213"/>
      <c r="T253" s="2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8" t="s">
        <v>248</v>
      </c>
      <c r="AU253" s="208" t="s">
        <v>84</v>
      </c>
      <c r="AV253" s="14" t="s">
        <v>84</v>
      </c>
      <c r="AW253" s="14" t="s">
        <v>32</v>
      </c>
      <c r="AX253" s="14" t="s">
        <v>82</v>
      </c>
      <c r="AY253" s="208" t="s">
        <v>235</v>
      </c>
    </row>
    <row r="254" s="12" customFormat="1" ht="22.8" customHeight="1">
      <c r="A254" s="12"/>
      <c r="B254" s="168"/>
      <c r="C254" s="12"/>
      <c r="D254" s="169" t="s">
        <v>74</v>
      </c>
      <c r="E254" s="179" t="s">
        <v>96</v>
      </c>
      <c r="F254" s="179" t="s">
        <v>508</v>
      </c>
      <c r="G254" s="12"/>
      <c r="H254" s="12"/>
      <c r="I254" s="171"/>
      <c r="J254" s="180">
        <f>BK254</f>
        <v>0</v>
      </c>
      <c r="K254" s="12"/>
      <c r="L254" s="168"/>
      <c r="M254" s="173"/>
      <c r="N254" s="174"/>
      <c r="O254" s="174"/>
      <c r="P254" s="175">
        <f>SUM(P255:P268)</f>
        <v>0</v>
      </c>
      <c r="Q254" s="174"/>
      <c r="R254" s="175">
        <f>SUM(R255:R268)</f>
        <v>0</v>
      </c>
      <c r="S254" s="174"/>
      <c r="T254" s="176">
        <f>SUM(T255:T268)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169" t="s">
        <v>82</v>
      </c>
      <c r="AT254" s="177" t="s">
        <v>74</v>
      </c>
      <c r="AU254" s="177" t="s">
        <v>82</v>
      </c>
      <c r="AY254" s="169" t="s">
        <v>235</v>
      </c>
      <c r="BK254" s="178">
        <f>SUM(BK255:BK268)</f>
        <v>0</v>
      </c>
    </row>
    <row r="255" s="2" customFormat="1" ht="21.75" customHeight="1">
      <c r="A255" s="38"/>
      <c r="B255" s="181"/>
      <c r="C255" s="182" t="s">
        <v>405</v>
      </c>
      <c r="D255" s="182" t="s">
        <v>237</v>
      </c>
      <c r="E255" s="183" t="s">
        <v>510</v>
      </c>
      <c r="F255" s="184" t="s">
        <v>511</v>
      </c>
      <c r="G255" s="185" t="s">
        <v>358</v>
      </c>
      <c r="H255" s="186">
        <v>0.96999999999999997</v>
      </c>
      <c r="I255" s="187"/>
      <c r="J255" s="188">
        <f>ROUND(I255*H255,2)</f>
        <v>0</v>
      </c>
      <c r="K255" s="184" t="s">
        <v>246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96</v>
      </c>
      <c r="AT255" s="193" t="s">
        <v>237</v>
      </c>
      <c r="AU255" s="193" t="s">
        <v>84</v>
      </c>
      <c r="AY255" s="19" t="s">
        <v>235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96</v>
      </c>
      <c r="BM255" s="193" t="s">
        <v>512</v>
      </c>
    </row>
    <row r="256" s="2" customFormat="1">
      <c r="A256" s="38"/>
      <c r="B256" s="39"/>
      <c r="C256" s="38"/>
      <c r="D256" s="195" t="s">
        <v>242</v>
      </c>
      <c r="E256" s="38"/>
      <c r="F256" s="196" t="s">
        <v>513</v>
      </c>
      <c r="G256" s="38"/>
      <c r="H256" s="38"/>
      <c r="I256" s="197"/>
      <c r="J256" s="38"/>
      <c r="K256" s="38"/>
      <c r="L256" s="39"/>
      <c r="M256" s="198"/>
      <c r="N256" s="199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242</v>
      </c>
      <c r="AU256" s="19" t="s">
        <v>84</v>
      </c>
    </row>
    <row r="257" s="2" customFormat="1">
      <c r="A257" s="38"/>
      <c r="B257" s="39"/>
      <c r="C257" s="38"/>
      <c r="D257" s="195" t="s">
        <v>262</v>
      </c>
      <c r="E257" s="38"/>
      <c r="F257" s="223" t="s">
        <v>1720</v>
      </c>
      <c r="G257" s="38"/>
      <c r="H257" s="38"/>
      <c r="I257" s="197"/>
      <c r="J257" s="38"/>
      <c r="K257" s="38"/>
      <c r="L257" s="39"/>
      <c r="M257" s="198"/>
      <c r="N257" s="199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262</v>
      </c>
      <c r="AU257" s="19" t="s">
        <v>84</v>
      </c>
    </row>
    <row r="258" s="14" customFormat="1">
      <c r="A258" s="14"/>
      <c r="B258" s="207"/>
      <c r="C258" s="14"/>
      <c r="D258" s="195" t="s">
        <v>248</v>
      </c>
      <c r="E258" s="208" t="s">
        <v>1</v>
      </c>
      <c r="F258" s="209" t="s">
        <v>1796</v>
      </c>
      <c r="G258" s="14"/>
      <c r="H258" s="210">
        <v>0.96999999999999997</v>
      </c>
      <c r="I258" s="211"/>
      <c r="J258" s="14"/>
      <c r="K258" s="14"/>
      <c r="L258" s="207"/>
      <c r="M258" s="212"/>
      <c r="N258" s="213"/>
      <c r="O258" s="213"/>
      <c r="P258" s="213"/>
      <c r="Q258" s="213"/>
      <c r="R258" s="213"/>
      <c r="S258" s="213"/>
      <c r="T258" s="2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8" t="s">
        <v>248</v>
      </c>
      <c r="AU258" s="208" t="s">
        <v>84</v>
      </c>
      <c r="AV258" s="14" t="s">
        <v>84</v>
      </c>
      <c r="AW258" s="14" t="s">
        <v>32</v>
      </c>
      <c r="AX258" s="14" t="s">
        <v>82</v>
      </c>
      <c r="AY258" s="208" t="s">
        <v>235</v>
      </c>
    </row>
    <row r="259" s="2" customFormat="1" ht="16.5" customHeight="1">
      <c r="A259" s="38"/>
      <c r="B259" s="181"/>
      <c r="C259" s="182" t="s">
        <v>409</v>
      </c>
      <c r="D259" s="182" t="s">
        <v>237</v>
      </c>
      <c r="E259" s="183" t="s">
        <v>517</v>
      </c>
      <c r="F259" s="184" t="s">
        <v>518</v>
      </c>
      <c r="G259" s="185" t="s">
        <v>358</v>
      </c>
      <c r="H259" s="186">
        <v>0.29999999999999999</v>
      </c>
      <c r="I259" s="187"/>
      <c r="J259" s="188">
        <f>ROUND(I259*H259,2)</f>
        <v>0</v>
      </c>
      <c r="K259" s="184" t="s">
        <v>1</v>
      </c>
      <c r="L259" s="39"/>
      <c r="M259" s="189" t="s">
        <v>1</v>
      </c>
      <c r="N259" s="190" t="s">
        <v>40</v>
      </c>
      <c r="O259" s="77"/>
      <c r="P259" s="191">
        <f>O259*H259</f>
        <v>0</v>
      </c>
      <c r="Q259" s="191">
        <v>0</v>
      </c>
      <c r="R259" s="191">
        <f>Q259*H259</f>
        <v>0</v>
      </c>
      <c r="S259" s="191">
        <v>0</v>
      </c>
      <c r="T259" s="19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3" t="s">
        <v>96</v>
      </c>
      <c r="AT259" s="193" t="s">
        <v>237</v>
      </c>
      <c r="AU259" s="193" t="s">
        <v>84</v>
      </c>
      <c r="AY259" s="19" t="s">
        <v>235</v>
      </c>
      <c r="BE259" s="194">
        <f>IF(N259="základní",J259,0)</f>
        <v>0</v>
      </c>
      <c r="BF259" s="194">
        <f>IF(N259="snížená",J259,0)</f>
        <v>0</v>
      </c>
      <c r="BG259" s="194">
        <f>IF(N259="zákl. přenesená",J259,0)</f>
        <v>0</v>
      </c>
      <c r="BH259" s="194">
        <f>IF(N259="sníž. přenesená",J259,0)</f>
        <v>0</v>
      </c>
      <c r="BI259" s="194">
        <f>IF(N259="nulová",J259,0)</f>
        <v>0</v>
      </c>
      <c r="BJ259" s="19" t="s">
        <v>82</v>
      </c>
      <c r="BK259" s="194">
        <f>ROUND(I259*H259,2)</f>
        <v>0</v>
      </c>
      <c r="BL259" s="19" t="s">
        <v>96</v>
      </c>
      <c r="BM259" s="193" t="s">
        <v>519</v>
      </c>
    </row>
    <row r="260" s="2" customFormat="1">
      <c r="A260" s="38"/>
      <c r="B260" s="39"/>
      <c r="C260" s="38"/>
      <c r="D260" s="195" t="s">
        <v>242</v>
      </c>
      <c r="E260" s="38"/>
      <c r="F260" s="196" t="s">
        <v>513</v>
      </c>
      <c r="G260" s="38"/>
      <c r="H260" s="38"/>
      <c r="I260" s="197"/>
      <c r="J260" s="38"/>
      <c r="K260" s="38"/>
      <c r="L260" s="39"/>
      <c r="M260" s="198"/>
      <c r="N260" s="199"/>
      <c r="O260" s="77"/>
      <c r="P260" s="77"/>
      <c r="Q260" s="77"/>
      <c r="R260" s="77"/>
      <c r="S260" s="77"/>
      <c r="T260" s="7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19" t="s">
        <v>242</v>
      </c>
      <c r="AU260" s="19" t="s">
        <v>84</v>
      </c>
    </row>
    <row r="261" s="2" customFormat="1">
      <c r="A261" s="38"/>
      <c r="B261" s="39"/>
      <c r="C261" s="38"/>
      <c r="D261" s="195" t="s">
        <v>262</v>
      </c>
      <c r="E261" s="38"/>
      <c r="F261" s="223" t="s">
        <v>1720</v>
      </c>
      <c r="G261" s="38"/>
      <c r="H261" s="38"/>
      <c r="I261" s="197"/>
      <c r="J261" s="38"/>
      <c r="K261" s="38"/>
      <c r="L261" s="39"/>
      <c r="M261" s="198"/>
      <c r="N261" s="199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262</v>
      </c>
      <c r="AU261" s="19" t="s">
        <v>84</v>
      </c>
    </row>
    <row r="262" s="13" customFormat="1">
      <c r="A262" s="13"/>
      <c r="B262" s="200"/>
      <c r="C262" s="13"/>
      <c r="D262" s="195" t="s">
        <v>248</v>
      </c>
      <c r="E262" s="201" t="s">
        <v>1</v>
      </c>
      <c r="F262" s="202" t="s">
        <v>1284</v>
      </c>
      <c r="G262" s="13"/>
      <c r="H262" s="201" t="s">
        <v>1</v>
      </c>
      <c r="I262" s="203"/>
      <c r="J262" s="13"/>
      <c r="K262" s="13"/>
      <c r="L262" s="200"/>
      <c r="M262" s="204"/>
      <c r="N262" s="205"/>
      <c r="O262" s="205"/>
      <c r="P262" s="205"/>
      <c r="Q262" s="205"/>
      <c r="R262" s="205"/>
      <c r="S262" s="205"/>
      <c r="T262" s="206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1" t="s">
        <v>248</v>
      </c>
      <c r="AU262" s="201" t="s">
        <v>84</v>
      </c>
      <c r="AV262" s="13" t="s">
        <v>82</v>
      </c>
      <c r="AW262" s="13" t="s">
        <v>32</v>
      </c>
      <c r="AX262" s="13" t="s">
        <v>75</v>
      </c>
      <c r="AY262" s="201" t="s">
        <v>235</v>
      </c>
    </row>
    <row r="263" s="14" customFormat="1">
      <c r="A263" s="14"/>
      <c r="B263" s="207"/>
      <c r="C263" s="14"/>
      <c r="D263" s="195" t="s">
        <v>248</v>
      </c>
      <c r="E263" s="208" t="s">
        <v>1</v>
      </c>
      <c r="F263" s="209" t="s">
        <v>1797</v>
      </c>
      <c r="G263" s="14"/>
      <c r="H263" s="210">
        <v>0.29999999999999999</v>
      </c>
      <c r="I263" s="211"/>
      <c r="J263" s="14"/>
      <c r="K263" s="14"/>
      <c r="L263" s="207"/>
      <c r="M263" s="212"/>
      <c r="N263" s="213"/>
      <c r="O263" s="213"/>
      <c r="P263" s="213"/>
      <c r="Q263" s="213"/>
      <c r="R263" s="213"/>
      <c r="S263" s="213"/>
      <c r="T263" s="2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08" t="s">
        <v>248</v>
      </c>
      <c r="AU263" s="208" t="s">
        <v>84</v>
      </c>
      <c r="AV263" s="14" t="s">
        <v>84</v>
      </c>
      <c r="AW263" s="14" t="s">
        <v>32</v>
      </c>
      <c r="AX263" s="14" t="s">
        <v>82</v>
      </c>
      <c r="AY263" s="208" t="s">
        <v>235</v>
      </c>
    </row>
    <row r="264" s="2" customFormat="1" ht="24.15" customHeight="1">
      <c r="A264" s="38"/>
      <c r="B264" s="181"/>
      <c r="C264" s="182" t="s">
        <v>415</v>
      </c>
      <c r="D264" s="182" t="s">
        <v>237</v>
      </c>
      <c r="E264" s="183" t="s">
        <v>557</v>
      </c>
      <c r="F264" s="184" t="s">
        <v>558</v>
      </c>
      <c r="G264" s="185" t="s">
        <v>358</v>
      </c>
      <c r="H264" s="186">
        <v>0.29999999999999999</v>
      </c>
      <c r="I264" s="187"/>
      <c r="J264" s="188">
        <f>ROUND(I264*H264,2)</f>
        <v>0</v>
      </c>
      <c r="K264" s="184" t="s">
        <v>246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96</v>
      </c>
      <c r="AT264" s="193" t="s">
        <v>237</v>
      </c>
      <c r="AU264" s="193" t="s">
        <v>84</v>
      </c>
      <c r="AY264" s="19" t="s">
        <v>235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96</v>
      </c>
      <c r="BM264" s="193" t="s">
        <v>559</v>
      </c>
    </row>
    <row r="265" s="2" customFormat="1">
      <c r="A265" s="38"/>
      <c r="B265" s="39"/>
      <c r="C265" s="38"/>
      <c r="D265" s="195" t="s">
        <v>242</v>
      </c>
      <c r="E265" s="38"/>
      <c r="F265" s="196" t="s">
        <v>560</v>
      </c>
      <c r="G265" s="38"/>
      <c r="H265" s="38"/>
      <c r="I265" s="197"/>
      <c r="J265" s="38"/>
      <c r="K265" s="38"/>
      <c r="L265" s="39"/>
      <c r="M265" s="198"/>
      <c r="N265" s="199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242</v>
      </c>
      <c r="AU265" s="19" t="s">
        <v>84</v>
      </c>
    </row>
    <row r="266" s="2" customFormat="1">
      <c r="A266" s="38"/>
      <c r="B266" s="39"/>
      <c r="C266" s="38"/>
      <c r="D266" s="195" t="s">
        <v>262</v>
      </c>
      <c r="E266" s="38"/>
      <c r="F266" s="223" t="s">
        <v>1720</v>
      </c>
      <c r="G266" s="38"/>
      <c r="H266" s="38"/>
      <c r="I266" s="197"/>
      <c r="J266" s="38"/>
      <c r="K266" s="38"/>
      <c r="L266" s="39"/>
      <c r="M266" s="198"/>
      <c r="N266" s="199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262</v>
      </c>
      <c r="AU266" s="19" t="s">
        <v>84</v>
      </c>
    </row>
    <row r="267" s="13" customFormat="1">
      <c r="A267" s="13"/>
      <c r="B267" s="200"/>
      <c r="C267" s="13"/>
      <c r="D267" s="195" t="s">
        <v>248</v>
      </c>
      <c r="E267" s="201" t="s">
        <v>1</v>
      </c>
      <c r="F267" s="202" t="s">
        <v>1284</v>
      </c>
      <c r="G267" s="13"/>
      <c r="H267" s="201" t="s">
        <v>1</v>
      </c>
      <c r="I267" s="203"/>
      <c r="J267" s="13"/>
      <c r="K267" s="13"/>
      <c r="L267" s="200"/>
      <c r="M267" s="204"/>
      <c r="N267" s="205"/>
      <c r="O267" s="205"/>
      <c r="P267" s="205"/>
      <c r="Q267" s="205"/>
      <c r="R267" s="205"/>
      <c r="S267" s="205"/>
      <c r="T267" s="206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1" t="s">
        <v>248</v>
      </c>
      <c r="AU267" s="201" t="s">
        <v>84</v>
      </c>
      <c r="AV267" s="13" t="s">
        <v>82</v>
      </c>
      <c r="AW267" s="13" t="s">
        <v>32</v>
      </c>
      <c r="AX267" s="13" t="s">
        <v>75</v>
      </c>
      <c r="AY267" s="201" t="s">
        <v>235</v>
      </c>
    </row>
    <row r="268" s="14" customFormat="1">
      <c r="A268" s="14"/>
      <c r="B268" s="207"/>
      <c r="C268" s="14"/>
      <c r="D268" s="195" t="s">
        <v>248</v>
      </c>
      <c r="E268" s="208" t="s">
        <v>1</v>
      </c>
      <c r="F268" s="209" t="s">
        <v>1797</v>
      </c>
      <c r="G268" s="14"/>
      <c r="H268" s="210">
        <v>0.29999999999999999</v>
      </c>
      <c r="I268" s="211"/>
      <c r="J268" s="14"/>
      <c r="K268" s="14"/>
      <c r="L268" s="207"/>
      <c r="M268" s="212"/>
      <c r="N268" s="213"/>
      <c r="O268" s="213"/>
      <c r="P268" s="213"/>
      <c r="Q268" s="213"/>
      <c r="R268" s="213"/>
      <c r="S268" s="213"/>
      <c r="T268" s="2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8" t="s">
        <v>248</v>
      </c>
      <c r="AU268" s="208" t="s">
        <v>84</v>
      </c>
      <c r="AV268" s="14" t="s">
        <v>84</v>
      </c>
      <c r="AW268" s="14" t="s">
        <v>32</v>
      </c>
      <c r="AX268" s="14" t="s">
        <v>82</v>
      </c>
      <c r="AY268" s="208" t="s">
        <v>235</v>
      </c>
    </row>
    <row r="269" s="12" customFormat="1" ht="22.8" customHeight="1">
      <c r="A269" s="12"/>
      <c r="B269" s="168"/>
      <c r="C269" s="12"/>
      <c r="D269" s="169" t="s">
        <v>74</v>
      </c>
      <c r="E269" s="179" t="s">
        <v>269</v>
      </c>
      <c r="F269" s="179" t="s">
        <v>562</v>
      </c>
      <c r="G269" s="12"/>
      <c r="H269" s="12"/>
      <c r="I269" s="171"/>
      <c r="J269" s="180">
        <f>BK269</f>
        <v>0</v>
      </c>
      <c r="K269" s="12"/>
      <c r="L269" s="168"/>
      <c r="M269" s="173"/>
      <c r="N269" s="174"/>
      <c r="O269" s="174"/>
      <c r="P269" s="175">
        <f>SUM(P270:P280)</f>
        <v>0</v>
      </c>
      <c r="Q269" s="174"/>
      <c r="R269" s="175">
        <f>SUM(R270:R280)</f>
        <v>0</v>
      </c>
      <c r="S269" s="174"/>
      <c r="T269" s="176">
        <f>SUM(T270:T280)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169" t="s">
        <v>82</v>
      </c>
      <c r="AT269" s="177" t="s">
        <v>74</v>
      </c>
      <c r="AU269" s="177" t="s">
        <v>82</v>
      </c>
      <c r="AY269" s="169" t="s">
        <v>235</v>
      </c>
      <c r="BK269" s="178">
        <f>SUM(BK270:BK280)</f>
        <v>0</v>
      </c>
    </row>
    <row r="270" s="2" customFormat="1" ht="24.15" customHeight="1">
      <c r="A270" s="38"/>
      <c r="B270" s="181"/>
      <c r="C270" s="182" t="s">
        <v>420</v>
      </c>
      <c r="D270" s="182" t="s">
        <v>237</v>
      </c>
      <c r="E270" s="183" t="s">
        <v>605</v>
      </c>
      <c r="F270" s="184" t="s">
        <v>606</v>
      </c>
      <c r="G270" s="185" t="s">
        <v>240</v>
      </c>
      <c r="H270" s="186">
        <v>8.7300000000000004</v>
      </c>
      <c r="I270" s="187"/>
      <c r="J270" s="188">
        <f>ROUND(I270*H270,2)</f>
        <v>0</v>
      </c>
      <c r="K270" s="184" t="s">
        <v>246</v>
      </c>
      <c r="L270" s="39"/>
      <c r="M270" s="189" t="s">
        <v>1</v>
      </c>
      <c r="N270" s="190" t="s">
        <v>40</v>
      </c>
      <c r="O270" s="77"/>
      <c r="P270" s="191">
        <f>O270*H270</f>
        <v>0</v>
      </c>
      <c r="Q270" s="191">
        <v>0</v>
      </c>
      <c r="R270" s="191">
        <f>Q270*H270</f>
        <v>0</v>
      </c>
      <c r="S270" s="191">
        <v>0</v>
      </c>
      <c r="T270" s="192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3" t="s">
        <v>96</v>
      </c>
      <c r="AT270" s="193" t="s">
        <v>237</v>
      </c>
      <c r="AU270" s="193" t="s">
        <v>84</v>
      </c>
      <c r="AY270" s="19" t="s">
        <v>235</v>
      </c>
      <c r="BE270" s="194">
        <f>IF(N270="základní",J270,0)</f>
        <v>0</v>
      </c>
      <c r="BF270" s="194">
        <f>IF(N270="snížená",J270,0)</f>
        <v>0</v>
      </c>
      <c r="BG270" s="194">
        <f>IF(N270="zákl. přenesená",J270,0)</f>
        <v>0</v>
      </c>
      <c r="BH270" s="194">
        <f>IF(N270="sníž. přenesená",J270,0)</f>
        <v>0</v>
      </c>
      <c r="BI270" s="194">
        <f>IF(N270="nulová",J270,0)</f>
        <v>0</v>
      </c>
      <c r="BJ270" s="19" t="s">
        <v>82</v>
      </c>
      <c r="BK270" s="194">
        <f>ROUND(I270*H270,2)</f>
        <v>0</v>
      </c>
      <c r="BL270" s="19" t="s">
        <v>96</v>
      </c>
      <c r="BM270" s="193" t="s">
        <v>607</v>
      </c>
    </row>
    <row r="271" s="2" customFormat="1">
      <c r="A271" s="38"/>
      <c r="B271" s="39"/>
      <c r="C271" s="38"/>
      <c r="D271" s="195" t="s">
        <v>242</v>
      </c>
      <c r="E271" s="38"/>
      <c r="F271" s="196" t="s">
        <v>608</v>
      </c>
      <c r="G271" s="38"/>
      <c r="H271" s="38"/>
      <c r="I271" s="197"/>
      <c r="J271" s="38"/>
      <c r="K271" s="38"/>
      <c r="L271" s="39"/>
      <c r="M271" s="198"/>
      <c r="N271" s="199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242</v>
      </c>
      <c r="AU271" s="19" t="s">
        <v>84</v>
      </c>
    </row>
    <row r="272" s="2" customFormat="1" ht="21.75" customHeight="1">
      <c r="A272" s="38"/>
      <c r="B272" s="181"/>
      <c r="C272" s="182" t="s">
        <v>428</v>
      </c>
      <c r="D272" s="182" t="s">
        <v>237</v>
      </c>
      <c r="E272" s="183" t="s">
        <v>610</v>
      </c>
      <c r="F272" s="184" t="s">
        <v>570</v>
      </c>
      <c r="G272" s="185" t="s">
        <v>240</v>
      </c>
      <c r="H272" s="186">
        <v>8.7300000000000004</v>
      </c>
      <c r="I272" s="187"/>
      <c r="J272" s="188">
        <f>ROUND(I272*H272,2)</f>
        <v>0</v>
      </c>
      <c r="K272" s="184" t="s">
        <v>246</v>
      </c>
      <c r="L272" s="39"/>
      <c r="M272" s="189" t="s">
        <v>1</v>
      </c>
      <c r="N272" s="190" t="s">
        <v>40</v>
      </c>
      <c r="O272" s="77"/>
      <c r="P272" s="191">
        <f>O272*H272</f>
        <v>0</v>
      </c>
      <c r="Q272" s="191">
        <v>0</v>
      </c>
      <c r="R272" s="191">
        <f>Q272*H272</f>
        <v>0</v>
      </c>
      <c r="S272" s="191">
        <v>0</v>
      </c>
      <c r="T272" s="19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3" t="s">
        <v>96</v>
      </c>
      <c r="AT272" s="193" t="s">
        <v>237</v>
      </c>
      <c r="AU272" s="193" t="s">
        <v>84</v>
      </c>
      <c r="AY272" s="19" t="s">
        <v>235</v>
      </c>
      <c r="BE272" s="194">
        <f>IF(N272="základní",J272,0)</f>
        <v>0</v>
      </c>
      <c r="BF272" s="194">
        <f>IF(N272="snížená",J272,0)</f>
        <v>0</v>
      </c>
      <c r="BG272" s="194">
        <f>IF(N272="zákl. přenesená",J272,0)</f>
        <v>0</v>
      </c>
      <c r="BH272" s="194">
        <f>IF(N272="sníž. přenesená",J272,0)</f>
        <v>0</v>
      </c>
      <c r="BI272" s="194">
        <f>IF(N272="nulová",J272,0)</f>
        <v>0</v>
      </c>
      <c r="BJ272" s="19" t="s">
        <v>82</v>
      </c>
      <c r="BK272" s="194">
        <f>ROUND(I272*H272,2)</f>
        <v>0</v>
      </c>
      <c r="BL272" s="19" t="s">
        <v>96</v>
      </c>
      <c r="BM272" s="193" t="s">
        <v>611</v>
      </c>
    </row>
    <row r="273" s="2" customFormat="1">
      <c r="A273" s="38"/>
      <c r="B273" s="39"/>
      <c r="C273" s="38"/>
      <c r="D273" s="195" t="s">
        <v>242</v>
      </c>
      <c r="E273" s="38"/>
      <c r="F273" s="196" t="s">
        <v>572</v>
      </c>
      <c r="G273" s="38"/>
      <c r="H273" s="38"/>
      <c r="I273" s="197"/>
      <c r="J273" s="38"/>
      <c r="K273" s="38"/>
      <c r="L273" s="39"/>
      <c r="M273" s="198"/>
      <c r="N273" s="199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242</v>
      </c>
      <c r="AU273" s="19" t="s">
        <v>84</v>
      </c>
    </row>
    <row r="274" s="2" customFormat="1" ht="24.15" customHeight="1">
      <c r="A274" s="38"/>
      <c r="B274" s="181"/>
      <c r="C274" s="182" t="s">
        <v>435</v>
      </c>
      <c r="D274" s="182" t="s">
        <v>237</v>
      </c>
      <c r="E274" s="183" t="s">
        <v>613</v>
      </c>
      <c r="F274" s="184" t="s">
        <v>575</v>
      </c>
      <c r="G274" s="185" t="s">
        <v>240</v>
      </c>
      <c r="H274" s="186">
        <v>8.7300000000000004</v>
      </c>
      <c r="I274" s="187"/>
      <c r="J274" s="188">
        <f>ROUND(I274*H274,2)</f>
        <v>0</v>
      </c>
      <c r="K274" s="184" t="s">
        <v>246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96</v>
      </c>
      <c r="AT274" s="193" t="s">
        <v>237</v>
      </c>
      <c r="AU274" s="193" t="s">
        <v>84</v>
      </c>
      <c r="AY274" s="19" t="s">
        <v>235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96</v>
      </c>
      <c r="BM274" s="193" t="s">
        <v>614</v>
      </c>
    </row>
    <row r="275" s="2" customFormat="1">
      <c r="A275" s="38"/>
      <c r="B275" s="39"/>
      <c r="C275" s="38"/>
      <c r="D275" s="195" t="s">
        <v>242</v>
      </c>
      <c r="E275" s="38"/>
      <c r="F275" s="196" t="s">
        <v>577</v>
      </c>
      <c r="G275" s="38"/>
      <c r="H275" s="38"/>
      <c r="I275" s="197"/>
      <c r="J275" s="38"/>
      <c r="K275" s="38"/>
      <c r="L275" s="39"/>
      <c r="M275" s="198"/>
      <c r="N275" s="199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242</v>
      </c>
      <c r="AU275" s="19" t="s">
        <v>84</v>
      </c>
    </row>
    <row r="276" s="2" customFormat="1" ht="33" customHeight="1">
      <c r="A276" s="38"/>
      <c r="B276" s="181"/>
      <c r="C276" s="182" t="s">
        <v>446</v>
      </c>
      <c r="D276" s="182" t="s">
        <v>237</v>
      </c>
      <c r="E276" s="183" t="s">
        <v>616</v>
      </c>
      <c r="F276" s="184" t="s">
        <v>995</v>
      </c>
      <c r="G276" s="185" t="s">
        <v>240</v>
      </c>
      <c r="H276" s="186">
        <v>8.7300000000000004</v>
      </c>
      <c r="I276" s="187"/>
      <c r="J276" s="188">
        <f>ROUND(I276*H276,2)</f>
        <v>0</v>
      </c>
      <c r="K276" s="184" t="s">
        <v>246</v>
      </c>
      <c r="L276" s="39"/>
      <c r="M276" s="189" t="s">
        <v>1</v>
      </c>
      <c r="N276" s="190" t="s">
        <v>40</v>
      </c>
      <c r="O276" s="77"/>
      <c r="P276" s="191">
        <f>O276*H276</f>
        <v>0</v>
      </c>
      <c r="Q276" s="191">
        <v>0</v>
      </c>
      <c r="R276" s="191">
        <f>Q276*H276</f>
        <v>0</v>
      </c>
      <c r="S276" s="191">
        <v>0</v>
      </c>
      <c r="T276" s="19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3" t="s">
        <v>96</v>
      </c>
      <c r="AT276" s="193" t="s">
        <v>237</v>
      </c>
      <c r="AU276" s="193" t="s">
        <v>84</v>
      </c>
      <c r="AY276" s="19" t="s">
        <v>235</v>
      </c>
      <c r="BE276" s="194">
        <f>IF(N276="základní",J276,0)</f>
        <v>0</v>
      </c>
      <c r="BF276" s="194">
        <f>IF(N276="snížená",J276,0)</f>
        <v>0</v>
      </c>
      <c r="BG276" s="194">
        <f>IF(N276="zákl. přenesená",J276,0)</f>
        <v>0</v>
      </c>
      <c r="BH276" s="194">
        <f>IF(N276="sníž. přenesená",J276,0)</f>
        <v>0</v>
      </c>
      <c r="BI276" s="194">
        <f>IF(N276="nulová",J276,0)</f>
        <v>0</v>
      </c>
      <c r="BJ276" s="19" t="s">
        <v>82</v>
      </c>
      <c r="BK276" s="194">
        <f>ROUND(I276*H276,2)</f>
        <v>0</v>
      </c>
      <c r="BL276" s="19" t="s">
        <v>96</v>
      </c>
      <c r="BM276" s="193" t="s">
        <v>618</v>
      </c>
    </row>
    <row r="277" s="2" customFormat="1">
      <c r="A277" s="38"/>
      <c r="B277" s="39"/>
      <c r="C277" s="38"/>
      <c r="D277" s="195" t="s">
        <v>242</v>
      </c>
      <c r="E277" s="38"/>
      <c r="F277" s="196" t="s">
        <v>619</v>
      </c>
      <c r="G277" s="38"/>
      <c r="H277" s="38"/>
      <c r="I277" s="197"/>
      <c r="J277" s="38"/>
      <c r="K277" s="38"/>
      <c r="L277" s="39"/>
      <c r="M277" s="198"/>
      <c r="N277" s="199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242</v>
      </c>
      <c r="AU277" s="19" t="s">
        <v>84</v>
      </c>
    </row>
    <row r="278" s="2" customFormat="1">
      <c r="A278" s="38"/>
      <c r="B278" s="39"/>
      <c r="C278" s="38"/>
      <c r="D278" s="195" t="s">
        <v>262</v>
      </c>
      <c r="E278" s="38"/>
      <c r="F278" s="223" t="s">
        <v>1720</v>
      </c>
      <c r="G278" s="38"/>
      <c r="H278" s="38"/>
      <c r="I278" s="197"/>
      <c r="J278" s="38"/>
      <c r="K278" s="38"/>
      <c r="L278" s="39"/>
      <c r="M278" s="198"/>
      <c r="N278" s="199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262</v>
      </c>
      <c r="AU278" s="19" t="s">
        <v>84</v>
      </c>
    </row>
    <row r="279" s="13" customFormat="1">
      <c r="A279" s="13"/>
      <c r="B279" s="200"/>
      <c r="C279" s="13"/>
      <c r="D279" s="195" t="s">
        <v>248</v>
      </c>
      <c r="E279" s="201" t="s">
        <v>1</v>
      </c>
      <c r="F279" s="202" t="s">
        <v>1297</v>
      </c>
      <c r="G279" s="13"/>
      <c r="H279" s="201" t="s">
        <v>1</v>
      </c>
      <c r="I279" s="203"/>
      <c r="J279" s="13"/>
      <c r="K279" s="13"/>
      <c r="L279" s="200"/>
      <c r="M279" s="204"/>
      <c r="N279" s="205"/>
      <c r="O279" s="205"/>
      <c r="P279" s="205"/>
      <c r="Q279" s="205"/>
      <c r="R279" s="205"/>
      <c r="S279" s="205"/>
      <c r="T279" s="206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1" t="s">
        <v>248</v>
      </c>
      <c r="AU279" s="201" t="s">
        <v>84</v>
      </c>
      <c r="AV279" s="13" t="s">
        <v>82</v>
      </c>
      <c r="AW279" s="13" t="s">
        <v>32</v>
      </c>
      <c r="AX279" s="13" t="s">
        <v>75</v>
      </c>
      <c r="AY279" s="201" t="s">
        <v>235</v>
      </c>
    </row>
    <row r="280" s="14" customFormat="1">
      <c r="A280" s="14"/>
      <c r="B280" s="207"/>
      <c r="C280" s="14"/>
      <c r="D280" s="195" t="s">
        <v>248</v>
      </c>
      <c r="E280" s="208" t="s">
        <v>1</v>
      </c>
      <c r="F280" s="209" t="s">
        <v>1798</v>
      </c>
      <c r="G280" s="14"/>
      <c r="H280" s="210">
        <v>8.7300000000000004</v>
      </c>
      <c r="I280" s="211"/>
      <c r="J280" s="14"/>
      <c r="K280" s="14"/>
      <c r="L280" s="207"/>
      <c r="M280" s="212"/>
      <c r="N280" s="213"/>
      <c r="O280" s="213"/>
      <c r="P280" s="213"/>
      <c r="Q280" s="213"/>
      <c r="R280" s="213"/>
      <c r="S280" s="213"/>
      <c r="T280" s="2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8" t="s">
        <v>248</v>
      </c>
      <c r="AU280" s="208" t="s">
        <v>84</v>
      </c>
      <c r="AV280" s="14" t="s">
        <v>84</v>
      </c>
      <c r="AW280" s="14" t="s">
        <v>32</v>
      </c>
      <c r="AX280" s="14" t="s">
        <v>82</v>
      </c>
      <c r="AY280" s="208" t="s">
        <v>235</v>
      </c>
    </row>
    <row r="281" s="12" customFormat="1" ht="22.8" customHeight="1">
      <c r="A281" s="12"/>
      <c r="B281" s="168"/>
      <c r="C281" s="12"/>
      <c r="D281" s="169" t="s">
        <v>74</v>
      </c>
      <c r="E281" s="179" t="s">
        <v>291</v>
      </c>
      <c r="F281" s="179" t="s">
        <v>629</v>
      </c>
      <c r="G281" s="12"/>
      <c r="H281" s="12"/>
      <c r="I281" s="171"/>
      <c r="J281" s="180">
        <f>BK281</f>
        <v>0</v>
      </c>
      <c r="K281" s="12"/>
      <c r="L281" s="168"/>
      <c r="M281" s="173"/>
      <c r="N281" s="174"/>
      <c r="O281" s="174"/>
      <c r="P281" s="175">
        <f>SUM(P282:P322)</f>
        <v>0</v>
      </c>
      <c r="Q281" s="174"/>
      <c r="R281" s="175">
        <f>SUM(R282:R322)</f>
        <v>0.43875399999999998</v>
      </c>
      <c r="S281" s="174"/>
      <c r="T281" s="176">
        <f>SUM(T282:T322)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169" t="s">
        <v>82</v>
      </c>
      <c r="AT281" s="177" t="s">
        <v>74</v>
      </c>
      <c r="AU281" s="177" t="s">
        <v>82</v>
      </c>
      <c r="AY281" s="169" t="s">
        <v>235</v>
      </c>
      <c r="BK281" s="178">
        <f>SUM(BK282:BK322)</f>
        <v>0</v>
      </c>
    </row>
    <row r="282" s="2" customFormat="1" ht="24.15" customHeight="1">
      <c r="A282" s="38"/>
      <c r="B282" s="181"/>
      <c r="C282" s="182" t="s">
        <v>464</v>
      </c>
      <c r="D282" s="182" t="s">
        <v>237</v>
      </c>
      <c r="E282" s="183" t="s">
        <v>1298</v>
      </c>
      <c r="F282" s="184" t="s">
        <v>1299</v>
      </c>
      <c r="G282" s="185" t="s">
        <v>323</v>
      </c>
      <c r="H282" s="186">
        <v>9.6999999999999993</v>
      </c>
      <c r="I282" s="187"/>
      <c r="J282" s="188">
        <f>ROUND(I282*H282,2)</f>
        <v>0</v>
      </c>
      <c r="K282" s="184" t="s">
        <v>246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0.0042199999999999998</v>
      </c>
      <c r="R282" s="191">
        <f>Q282*H282</f>
        <v>0.040933999999999998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96</v>
      </c>
      <c r="AT282" s="193" t="s">
        <v>237</v>
      </c>
      <c r="AU282" s="193" t="s">
        <v>84</v>
      </c>
      <c r="AY282" s="19" t="s">
        <v>235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96</v>
      </c>
      <c r="BM282" s="193" t="s">
        <v>1300</v>
      </c>
    </row>
    <row r="283" s="2" customFormat="1">
      <c r="A283" s="38"/>
      <c r="B283" s="39"/>
      <c r="C283" s="38"/>
      <c r="D283" s="195" t="s">
        <v>242</v>
      </c>
      <c r="E283" s="38"/>
      <c r="F283" s="196" t="s">
        <v>1301</v>
      </c>
      <c r="G283" s="38"/>
      <c r="H283" s="38"/>
      <c r="I283" s="197"/>
      <c r="J283" s="38"/>
      <c r="K283" s="38"/>
      <c r="L283" s="39"/>
      <c r="M283" s="198"/>
      <c r="N283" s="199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242</v>
      </c>
      <c r="AU283" s="19" t="s">
        <v>84</v>
      </c>
    </row>
    <row r="284" s="2" customFormat="1">
      <c r="A284" s="38"/>
      <c r="B284" s="39"/>
      <c r="C284" s="38"/>
      <c r="D284" s="195" t="s">
        <v>262</v>
      </c>
      <c r="E284" s="38"/>
      <c r="F284" s="223" t="s">
        <v>1720</v>
      </c>
      <c r="G284" s="38"/>
      <c r="H284" s="38"/>
      <c r="I284" s="197"/>
      <c r="J284" s="38"/>
      <c r="K284" s="38"/>
      <c r="L284" s="39"/>
      <c r="M284" s="198"/>
      <c r="N284" s="199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262</v>
      </c>
      <c r="AU284" s="19" t="s">
        <v>84</v>
      </c>
    </row>
    <row r="285" s="14" customFormat="1">
      <c r="A285" s="14"/>
      <c r="B285" s="207"/>
      <c r="C285" s="14"/>
      <c r="D285" s="195" t="s">
        <v>248</v>
      </c>
      <c r="E285" s="208" t="s">
        <v>1</v>
      </c>
      <c r="F285" s="209" t="s">
        <v>1795</v>
      </c>
      <c r="G285" s="14"/>
      <c r="H285" s="210">
        <v>9.6999999999999993</v>
      </c>
      <c r="I285" s="211"/>
      <c r="J285" s="14"/>
      <c r="K285" s="14"/>
      <c r="L285" s="207"/>
      <c r="M285" s="212"/>
      <c r="N285" s="213"/>
      <c r="O285" s="213"/>
      <c r="P285" s="213"/>
      <c r="Q285" s="213"/>
      <c r="R285" s="213"/>
      <c r="S285" s="213"/>
      <c r="T285" s="2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8" t="s">
        <v>248</v>
      </c>
      <c r="AU285" s="208" t="s">
        <v>84</v>
      </c>
      <c r="AV285" s="14" t="s">
        <v>84</v>
      </c>
      <c r="AW285" s="14" t="s">
        <v>32</v>
      </c>
      <c r="AX285" s="14" t="s">
        <v>82</v>
      </c>
      <c r="AY285" s="208" t="s">
        <v>235</v>
      </c>
    </row>
    <row r="286" s="2" customFormat="1" ht="33" customHeight="1">
      <c r="A286" s="38"/>
      <c r="B286" s="181"/>
      <c r="C286" s="182" t="s">
        <v>474</v>
      </c>
      <c r="D286" s="182" t="s">
        <v>237</v>
      </c>
      <c r="E286" s="183" t="s">
        <v>1303</v>
      </c>
      <c r="F286" s="184" t="s">
        <v>1304</v>
      </c>
      <c r="G286" s="185" t="s">
        <v>527</v>
      </c>
      <c r="H286" s="186">
        <v>10</v>
      </c>
      <c r="I286" s="187"/>
      <c r="J286" s="188">
        <f>ROUND(I286*H286,2)</f>
        <v>0</v>
      </c>
      <c r="K286" s="184" t="s">
        <v>246</v>
      </c>
      <c r="L286" s="39"/>
      <c r="M286" s="189" t="s">
        <v>1</v>
      </c>
      <c r="N286" s="190" t="s">
        <v>40</v>
      </c>
      <c r="O286" s="77"/>
      <c r="P286" s="191">
        <f>O286*H286</f>
        <v>0</v>
      </c>
      <c r="Q286" s="191">
        <v>0</v>
      </c>
      <c r="R286" s="191">
        <f>Q286*H286</f>
        <v>0</v>
      </c>
      <c r="S286" s="191">
        <v>0</v>
      </c>
      <c r="T286" s="19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3" t="s">
        <v>96</v>
      </c>
      <c r="AT286" s="193" t="s">
        <v>237</v>
      </c>
      <c r="AU286" s="193" t="s">
        <v>84</v>
      </c>
      <c r="AY286" s="19" t="s">
        <v>235</v>
      </c>
      <c r="BE286" s="194">
        <f>IF(N286="základní",J286,0)</f>
        <v>0</v>
      </c>
      <c r="BF286" s="194">
        <f>IF(N286="snížená",J286,0)</f>
        <v>0</v>
      </c>
      <c r="BG286" s="194">
        <f>IF(N286="zákl. přenesená",J286,0)</f>
        <v>0</v>
      </c>
      <c r="BH286" s="194">
        <f>IF(N286="sníž. přenesená",J286,0)</f>
        <v>0</v>
      </c>
      <c r="BI286" s="194">
        <f>IF(N286="nulová",J286,0)</f>
        <v>0</v>
      </c>
      <c r="BJ286" s="19" t="s">
        <v>82</v>
      </c>
      <c r="BK286" s="194">
        <f>ROUND(I286*H286,2)</f>
        <v>0</v>
      </c>
      <c r="BL286" s="19" t="s">
        <v>96</v>
      </c>
      <c r="BM286" s="193" t="s">
        <v>1305</v>
      </c>
    </row>
    <row r="287" s="2" customFormat="1">
      <c r="A287" s="38"/>
      <c r="B287" s="39"/>
      <c r="C287" s="38"/>
      <c r="D287" s="195" t="s">
        <v>242</v>
      </c>
      <c r="E287" s="38"/>
      <c r="F287" s="196" t="s">
        <v>1306</v>
      </c>
      <c r="G287" s="38"/>
      <c r="H287" s="38"/>
      <c r="I287" s="197"/>
      <c r="J287" s="38"/>
      <c r="K287" s="38"/>
      <c r="L287" s="39"/>
      <c r="M287" s="198"/>
      <c r="N287" s="199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242</v>
      </c>
      <c r="AU287" s="19" t="s">
        <v>84</v>
      </c>
    </row>
    <row r="288" s="2" customFormat="1">
      <c r="A288" s="38"/>
      <c r="B288" s="39"/>
      <c r="C288" s="38"/>
      <c r="D288" s="195" t="s">
        <v>262</v>
      </c>
      <c r="E288" s="38"/>
      <c r="F288" s="223" t="s">
        <v>1720</v>
      </c>
      <c r="G288" s="38"/>
      <c r="H288" s="38"/>
      <c r="I288" s="197"/>
      <c r="J288" s="38"/>
      <c r="K288" s="38"/>
      <c r="L288" s="39"/>
      <c r="M288" s="198"/>
      <c r="N288" s="199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262</v>
      </c>
      <c r="AU288" s="19" t="s">
        <v>84</v>
      </c>
    </row>
    <row r="289" s="13" customFormat="1">
      <c r="A289" s="13"/>
      <c r="B289" s="200"/>
      <c r="C289" s="13"/>
      <c r="D289" s="195" t="s">
        <v>248</v>
      </c>
      <c r="E289" s="201" t="s">
        <v>1</v>
      </c>
      <c r="F289" s="202" t="s">
        <v>1307</v>
      </c>
      <c r="G289" s="13"/>
      <c r="H289" s="201" t="s">
        <v>1</v>
      </c>
      <c r="I289" s="203"/>
      <c r="J289" s="13"/>
      <c r="K289" s="13"/>
      <c r="L289" s="200"/>
      <c r="M289" s="204"/>
      <c r="N289" s="205"/>
      <c r="O289" s="205"/>
      <c r="P289" s="205"/>
      <c r="Q289" s="205"/>
      <c r="R289" s="205"/>
      <c r="S289" s="205"/>
      <c r="T289" s="206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01" t="s">
        <v>248</v>
      </c>
      <c r="AU289" s="201" t="s">
        <v>84</v>
      </c>
      <c r="AV289" s="13" t="s">
        <v>82</v>
      </c>
      <c r="AW289" s="13" t="s">
        <v>32</v>
      </c>
      <c r="AX289" s="13" t="s">
        <v>75</v>
      </c>
      <c r="AY289" s="201" t="s">
        <v>235</v>
      </c>
    </row>
    <row r="290" s="14" customFormat="1">
      <c r="A290" s="14"/>
      <c r="B290" s="207"/>
      <c r="C290" s="14"/>
      <c r="D290" s="195" t="s">
        <v>248</v>
      </c>
      <c r="E290" s="208" t="s">
        <v>1</v>
      </c>
      <c r="F290" s="209" t="s">
        <v>1799</v>
      </c>
      <c r="G290" s="14"/>
      <c r="H290" s="210">
        <v>2</v>
      </c>
      <c r="I290" s="211"/>
      <c r="J290" s="14"/>
      <c r="K290" s="14"/>
      <c r="L290" s="207"/>
      <c r="M290" s="212"/>
      <c r="N290" s="213"/>
      <c r="O290" s="213"/>
      <c r="P290" s="213"/>
      <c r="Q290" s="213"/>
      <c r="R290" s="213"/>
      <c r="S290" s="213"/>
      <c r="T290" s="2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8" t="s">
        <v>248</v>
      </c>
      <c r="AU290" s="208" t="s">
        <v>84</v>
      </c>
      <c r="AV290" s="14" t="s">
        <v>84</v>
      </c>
      <c r="AW290" s="14" t="s">
        <v>32</v>
      </c>
      <c r="AX290" s="14" t="s">
        <v>75</v>
      </c>
      <c r="AY290" s="208" t="s">
        <v>235</v>
      </c>
    </row>
    <row r="291" s="13" customFormat="1">
      <c r="A291" s="13"/>
      <c r="B291" s="200"/>
      <c r="C291" s="13"/>
      <c r="D291" s="195" t="s">
        <v>248</v>
      </c>
      <c r="E291" s="201" t="s">
        <v>1</v>
      </c>
      <c r="F291" s="202" t="s">
        <v>1759</v>
      </c>
      <c r="G291" s="13"/>
      <c r="H291" s="201" t="s">
        <v>1</v>
      </c>
      <c r="I291" s="203"/>
      <c r="J291" s="13"/>
      <c r="K291" s="13"/>
      <c r="L291" s="200"/>
      <c r="M291" s="204"/>
      <c r="N291" s="205"/>
      <c r="O291" s="205"/>
      <c r="P291" s="205"/>
      <c r="Q291" s="205"/>
      <c r="R291" s="205"/>
      <c r="S291" s="205"/>
      <c r="T291" s="206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01" t="s">
        <v>248</v>
      </c>
      <c r="AU291" s="201" t="s">
        <v>84</v>
      </c>
      <c r="AV291" s="13" t="s">
        <v>82</v>
      </c>
      <c r="AW291" s="13" t="s">
        <v>32</v>
      </c>
      <c r="AX291" s="13" t="s">
        <v>75</v>
      </c>
      <c r="AY291" s="201" t="s">
        <v>235</v>
      </c>
    </row>
    <row r="292" s="14" customFormat="1">
      <c r="A292" s="14"/>
      <c r="B292" s="207"/>
      <c r="C292" s="14"/>
      <c r="D292" s="195" t="s">
        <v>248</v>
      </c>
      <c r="E292" s="208" t="s">
        <v>1</v>
      </c>
      <c r="F292" s="209" t="s">
        <v>1310</v>
      </c>
      <c r="G292" s="14"/>
      <c r="H292" s="210">
        <v>2</v>
      </c>
      <c r="I292" s="211"/>
      <c r="J292" s="14"/>
      <c r="K292" s="14"/>
      <c r="L292" s="207"/>
      <c r="M292" s="212"/>
      <c r="N292" s="213"/>
      <c r="O292" s="213"/>
      <c r="P292" s="213"/>
      <c r="Q292" s="213"/>
      <c r="R292" s="213"/>
      <c r="S292" s="213"/>
      <c r="T292" s="2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8" t="s">
        <v>248</v>
      </c>
      <c r="AU292" s="208" t="s">
        <v>84</v>
      </c>
      <c r="AV292" s="14" t="s">
        <v>84</v>
      </c>
      <c r="AW292" s="14" t="s">
        <v>32</v>
      </c>
      <c r="AX292" s="14" t="s">
        <v>75</v>
      </c>
      <c r="AY292" s="208" t="s">
        <v>235</v>
      </c>
    </row>
    <row r="293" s="16" customFormat="1">
      <c r="A293" s="16"/>
      <c r="B293" s="224"/>
      <c r="C293" s="16"/>
      <c r="D293" s="195" t="s">
        <v>248</v>
      </c>
      <c r="E293" s="225" t="s">
        <v>1</v>
      </c>
      <c r="F293" s="226" t="s">
        <v>373</v>
      </c>
      <c r="G293" s="16"/>
      <c r="H293" s="227">
        <v>4</v>
      </c>
      <c r="I293" s="228"/>
      <c r="J293" s="16"/>
      <c r="K293" s="16"/>
      <c r="L293" s="224"/>
      <c r="M293" s="229"/>
      <c r="N293" s="230"/>
      <c r="O293" s="230"/>
      <c r="P293" s="230"/>
      <c r="Q293" s="230"/>
      <c r="R293" s="230"/>
      <c r="S293" s="230"/>
      <c r="T293" s="231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225" t="s">
        <v>248</v>
      </c>
      <c r="AU293" s="225" t="s">
        <v>84</v>
      </c>
      <c r="AV293" s="16" t="s">
        <v>91</v>
      </c>
      <c r="AW293" s="16" t="s">
        <v>32</v>
      </c>
      <c r="AX293" s="16" t="s">
        <v>75</v>
      </c>
      <c r="AY293" s="225" t="s">
        <v>235</v>
      </c>
    </row>
    <row r="294" s="13" customFormat="1">
      <c r="A294" s="13"/>
      <c r="B294" s="200"/>
      <c r="C294" s="13"/>
      <c r="D294" s="195" t="s">
        <v>248</v>
      </c>
      <c r="E294" s="201" t="s">
        <v>1</v>
      </c>
      <c r="F294" s="202" t="s">
        <v>1311</v>
      </c>
      <c r="G294" s="13"/>
      <c r="H294" s="201" t="s">
        <v>1</v>
      </c>
      <c r="I294" s="203"/>
      <c r="J294" s="13"/>
      <c r="K294" s="13"/>
      <c r="L294" s="200"/>
      <c r="M294" s="204"/>
      <c r="N294" s="205"/>
      <c r="O294" s="205"/>
      <c r="P294" s="205"/>
      <c r="Q294" s="205"/>
      <c r="R294" s="205"/>
      <c r="S294" s="205"/>
      <c r="T294" s="206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01" t="s">
        <v>248</v>
      </c>
      <c r="AU294" s="201" t="s">
        <v>84</v>
      </c>
      <c r="AV294" s="13" t="s">
        <v>82</v>
      </c>
      <c r="AW294" s="13" t="s">
        <v>32</v>
      </c>
      <c r="AX294" s="13" t="s">
        <v>75</v>
      </c>
      <c r="AY294" s="201" t="s">
        <v>235</v>
      </c>
    </row>
    <row r="295" s="14" customFormat="1">
      <c r="A295" s="14"/>
      <c r="B295" s="207"/>
      <c r="C295" s="14"/>
      <c r="D295" s="195" t="s">
        <v>248</v>
      </c>
      <c r="E295" s="208" t="s">
        <v>1</v>
      </c>
      <c r="F295" s="209" t="s">
        <v>1497</v>
      </c>
      <c r="G295" s="14"/>
      <c r="H295" s="210">
        <v>6</v>
      </c>
      <c r="I295" s="211"/>
      <c r="J295" s="14"/>
      <c r="K295" s="14"/>
      <c r="L295" s="207"/>
      <c r="M295" s="212"/>
      <c r="N295" s="213"/>
      <c r="O295" s="213"/>
      <c r="P295" s="213"/>
      <c r="Q295" s="213"/>
      <c r="R295" s="213"/>
      <c r="S295" s="213"/>
      <c r="T295" s="2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08" t="s">
        <v>248</v>
      </c>
      <c r="AU295" s="208" t="s">
        <v>84</v>
      </c>
      <c r="AV295" s="14" t="s">
        <v>84</v>
      </c>
      <c r="AW295" s="14" t="s">
        <v>32</v>
      </c>
      <c r="AX295" s="14" t="s">
        <v>75</v>
      </c>
      <c r="AY295" s="208" t="s">
        <v>235</v>
      </c>
    </row>
    <row r="296" s="15" customFormat="1">
      <c r="A296" s="15"/>
      <c r="B296" s="215"/>
      <c r="C296" s="15"/>
      <c r="D296" s="195" t="s">
        <v>248</v>
      </c>
      <c r="E296" s="216" t="s">
        <v>1</v>
      </c>
      <c r="F296" s="217" t="s">
        <v>253</v>
      </c>
      <c r="G296" s="15"/>
      <c r="H296" s="218">
        <v>10</v>
      </c>
      <c r="I296" s="219"/>
      <c r="J296" s="15"/>
      <c r="K296" s="15"/>
      <c r="L296" s="215"/>
      <c r="M296" s="220"/>
      <c r="N296" s="221"/>
      <c r="O296" s="221"/>
      <c r="P296" s="221"/>
      <c r="Q296" s="221"/>
      <c r="R296" s="221"/>
      <c r="S296" s="221"/>
      <c r="T296" s="222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16" t="s">
        <v>248</v>
      </c>
      <c r="AU296" s="216" t="s">
        <v>84</v>
      </c>
      <c r="AV296" s="15" t="s">
        <v>96</v>
      </c>
      <c r="AW296" s="15" t="s">
        <v>32</v>
      </c>
      <c r="AX296" s="15" t="s">
        <v>82</v>
      </c>
      <c r="AY296" s="216" t="s">
        <v>235</v>
      </c>
    </row>
    <row r="297" s="2" customFormat="1" ht="16.5" customHeight="1">
      <c r="A297" s="38"/>
      <c r="B297" s="181"/>
      <c r="C297" s="232" t="s">
        <v>481</v>
      </c>
      <c r="D297" s="232" t="s">
        <v>465</v>
      </c>
      <c r="E297" s="233" t="s">
        <v>1313</v>
      </c>
      <c r="F297" s="234" t="s">
        <v>1423</v>
      </c>
      <c r="G297" s="235" t="s">
        <v>527</v>
      </c>
      <c r="H297" s="236">
        <v>4</v>
      </c>
      <c r="I297" s="237"/>
      <c r="J297" s="238">
        <f>ROUND(I297*H297,2)</f>
        <v>0</v>
      </c>
      <c r="K297" s="234" t="s">
        <v>246</v>
      </c>
      <c r="L297" s="239"/>
      <c r="M297" s="240" t="s">
        <v>1</v>
      </c>
      <c r="N297" s="241" t="s">
        <v>40</v>
      </c>
      <c r="O297" s="77"/>
      <c r="P297" s="191">
        <f>O297*H297</f>
        <v>0</v>
      </c>
      <c r="Q297" s="191">
        <v>0.00064999999999999997</v>
      </c>
      <c r="R297" s="191">
        <f>Q297*H297</f>
        <v>0.0025999999999999999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291</v>
      </c>
      <c r="AT297" s="193" t="s">
        <v>465</v>
      </c>
      <c r="AU297" s="193" t="s">
        <v>84</v>
      </c>
      <c r="AY297" s="19" t="s">
        <v>235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96</v>
      </c>
      <c r="BM297" s="193" t="s">
        <v>1315</v>
      </c>
    </row>
    <row r="298" s="2" customFormat="1">
      <c r="A298" s="38"/>
      <c r="B298" s="39"/>
      <c r="C298" s="38"/>
      <c r="D298" s="195" t="s">
        <v>242</v>
      </c>
      <c r="E298" s="38"/>
      <c r="F298" s="196" t="s">
        <v>1316</v>
      </c>
      <c r="G298" s="38"/>
      <c r="H298" s="38"/>
      <c r="I298" s="197"/>
      <c r="J298" s="38"/>
      <c r="K298" s="38"/>
      <c r="L298" s="39"/>
      <c r="M298" s="198"/>
      <c r="N298" s="199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242</v>
      </c>
      <c r="AU298" s="19" t="s">
        <v>84</v>
      </c>
    </row>
    <row r="299" s="2" customFormat="1" ht="16.5" customHeight="1">
      <c r="A299" s="38"/>
      <c r="B299" s="181"/>
      <c r="C299" s="232" t="s">
        <v>486</v>
      </c>
      <c r="D299" s="232" t="s">
        <v>465</v>
      </c>
      <c r="E299" s="233" t="s">
        <v>1317</v>
      </c>
      <c r="F299" s="234" t="s">
        <v>1318</v>
      </c>
      <c r="G299" s="235" t="s">
        <v>527</v>
      </c>
      <c r="H299" s="236">
        <v>6</v>
      </c>
      <c r="I299" s="237"/>
      <c r="J299" s="238">
        <f>ROUND(I299*H299,2)</f>
        <v>0</v>
      </c>
      <c r="K299" s="234" t="s">
        <v>1</v>
      </c>
      <c r="L299" s="239"/>
      <c r="M299" s="240" t="s">
        <v>1</v>
      </c>
      <c r="N299" s="241" t="s">
        <v>40</v>
      </c>
      <c r="O299" s="77"/>
      <c r="P299" s="191">
        <f>O299*H299</f>
        <v>0</v>
      </c>
      <c r="Q299" s="191">
        <v>0.00064999999999999997</v>
      </c>
      <c r="R299" s="191">
        <f>Q299*H299</f>
        <v>0.0038999999999999998</v>
      </c>
      <c r="S299" s="191">
        <v>0</v>
      </c>
      <c r="T299" s="192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3" t="s">
        <v>291</v>
      </c>
      <c r="AT299" s="193" t="s">
        <v>465</v>
      </c>
      <c r="AU299" s="193" t="s">
        <v>84</v>
      </c>
      <c r="AY299" s="19" t="s">
        <v>235</v>
      </c>
      <c r="BE299" s="194">
        <f>IF(N299="základní",J299,0)</f>
        <v>0</v>
      </c>
      <c r="BF299" s="194">
        <f>IF(N299="snížená",J299,0)</f>
        <v>0</v>
      </c>
      <c r="BG299" s="194">
        <f>IF(N299="zákl. přenesená",J299,0)</f>
        <v>0</v>
      </c>
      <c r="BH299" s="194">
        <f>IF(N299="sníž. přenesená",J299,0)</f>
        <v>0</v>
      </c>
      <c r="BI299" s="194">
        <f>IF(N299="nulová",J299,0)</f>
        <v>0</v>
      </c>
      <c r="BJ299" s="19" t="s">
        <v>82</v>
      </c>
      <c r="BK299" s="194">
        <f>ROUND(I299*H299,2)</f>
        <v>0</v>
      </c>
      <c r="BL299" s="19" t="s">
        <v>96</v>
      </c>
      <c r="BM299" s="193" t="s">
        <v>1319</v>
      </c>
    </row>
    <row r="300" s="2" customFormat="1">
      <c r="A300" s="38"/>
      <c r="B300" s="39"/>
      <c r="C300" s="38"/>
      <c r="D300" s="195" t="s">
        <v>242</v>
      </c>
      <c r="E300" s="38"/>
      <c r="F300" s="196" t="s">
        <v>1318</v>
      </c>
      <c r="G300" s="38"/>
      <c r="H300" s="38"/>
      <c r="I300" s="197"/>
      <c r="J300" s="38"/>
      <c r="K300" s="38"/>
      <c r="L300" s="39"/>
      <c r="M300" s="198"/>
      <c r="N300" s="199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242</v>
      </c>
      <c r="AU300" s="19" t="s">
        <v>84</v>
      </c>
    </row>
    <row r="301" s="2" customFormat="1" ht="16.5" customHeight="1">
      <c r="A301" s="38"/>
      <c r="B301" s="181"/>
      <c r="C301" s="182" t="s">
        <v>490</v>
      </c>
      <c r="D301" s="182" t="s">
        <v>237</v>
      </c>
      <c r="E301" s="183" t="s">
        <v>1320</v>
      </c>
      <c r="F301" s="184" t="s">
        <v>1321</v>
      </c>
      <c r="G301" s="185" t="s">
        <v>527</v>
      </c>
      <c r="H301" s="186">
        <v>3</v>
      </c>
      <c r="I301" s="187"/>
      <c r="J301" s="188">
        <f>ROUND(I301*H301,2)</f>
        <v>0</v>
      </c>
      <c r="K301" s="184" t="s">
        <v>246</v>
      </c>
      <c r="L301" s="39"/>
      <c r="M301" s="189" t="s">
        <v>1</v>
      </c>
      <c r="N301" s="190" t="s">
        <v>40</v>
      </c>
      <c r="O301" s="77"/>
      <c r="P301" s="191">
        <f>O301*H301</f>
        <v>0</v>
      </c>
      <c r="Q301" s="191">
        <v>0</v>
      </c>
      <c r="R301" s="191">
        <f>Q301*H301</f>
        <v>0</v>
      </c>
      <c r="S301" s="191">
        <v>0</v>
      </c>
      <c r="T301" s="192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93" t="s">
        <v>96</v>
      </c>
      <c r="AT301" s="193" t="s">
        <v>237</v>
      </c>
      <c r="AU301" s="193" t="s">
        <v>84</v>
      </c>
      <c r="AY301" s="19" t="s">
        <v>235</v>
      </c>
      <c r="BE301" s="194">
        <f>IF(N301="základní",J301,0)</f>
        <v>0</v>
      </c>
      <c r="BF301" s="194">
        <f>IF(N301="snížená",J301,0)</f>
        <v>0</v>
      </c>
      <c r="BG301" s="194">
        <f>IF(N301="zákl. přenesená",J301,0)</f>
        <v>0</v>
      </c>
      <c r="BH301" s="194">
        <f>IF(N301="sníž. přenesená",J301,0)</f>
        <v>0</v>
      </c>
      <c r="BI301" s="194">
        <f>IF(N301="nulová",J301,0)</f>
        <v>0</v>
      </c>
      <c r="BJ301" s="19" t="s">
        <v>82</v>
      </c>
      <c r="BK301" s="194">
        <f>ROUND(I301*H301,2)</f>
        <v>0</v>
      </c>
      <c r="BL301" s="19" t="s">
        <v>96</v>
      </c>
      <c r="BM301" s="193" t="s">
        <v>1322</v>
      </c>
    </row>
    <row r="302" s="2" customFormat="1">
      <c r="A302" s="38"/>
      <c r="B302" s="39"/>
      <c r="C302" s="38"/>
      <c r="D302" s="195" t="s">
        <v>242</v>
      </c>
      <c r="E302" s="38"/>
      <c r="F302" s="196" t="s">
        <v>1323</v>
      </c>
      <c r="G302" s="38"/>
      <c r="H302" s="38"/>
      <c r="I302" s="197"/>
      <c r="J302" s="38"/>
      <c r="K302" s="38"/>
      <c r="L302" s="39"/>
      <c r="M302" s="198"/>
      <c r="N302" s="199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242</v>
      </c>
      <c r="AU302" s="19" t="s">
        <v>84</v>
      </c>
    </row>
    <row r="303" s="2" customFormat="1">
      <c r="A303" s="38"/>
      <c r="B303" s="39"/>
      <c r="C303" s="38"/>
      <c r="D303" s="195" t="s">
        <v>262</v>
      </c>
      <c r="E303" s="38"/>
      <c r="F303" s="223" t="s">
        <v>1720</v>
      </c>
      <c r="G303" s="38"/>
      <c r="H303" s="38"/>
      <c r="I303" s="197"/>
      <c r="J303" s="38"/>
      <c r="K303" s="38"/>
      <c r="L303" s="39"/>
      <c r="M303" s="198"/>
      <c r="N303" s="199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262</v>
      </c>
      <c r="AU303" s="19" t="s">
        <v>84</v>
      </c>
    </row>
    <row r="304" s="13" customFormat="1">
      <c r="A304" s="13"/>
      <c r="B304" s="200"/>
      <c r="C304" s="13"/>
      <c r="D304" s="195" t="s">
        <v>248</v>
      </c>
      <c r="E304" s="201" t="s">
        <v>1</v>
      </c>
      <c r="F304" s="202" t="s">
        <v>1324</v>
      </c>
      <c r="G304" s="13"/>
      <c r="H304" s="201" t="s">
        <v>1</v>
      </c>
      <c r="I304" s="203"/>
      <c r="J304" s="13"/>
      <c r="K304" s="13"/>
      <c r="L304" s="200"/>
      <c r="M304" s="204"/>
      <c r="N304" s="205"/>
      <c r="O304" s="205"/>
      <c r="P304" s="205"/>
      <c r="Q304" s="205"/>
      <c r="R304" s="205"/>
      <c r="S304" s="205"/>
      <c r="T304" s="206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01" t="s">
        <v>248</v>
      </c>
      <c r="AU304" s="201" t="s">
        <v>84</v>
      </c>
      <c r="AV304" s="13" t="s">
        <v>82</v>
      </c>
      <c r="AW304" s="13" t="s">
        <v>32</v>
      </c>
      <c r="AX304" s="13" t="s">
        <v>75</v>
      </c>
      <c r="AY304" s="201" t="s">
        <v>235</v>
      </c>
    </row>
    <row r="305" s="14" customFormat="1">
      <c r="A305" s="14"/>
      <c r="B305" s="207"/>
      <c r="C305" s="14"/>
      <c r="D305" s="195" t="s">
        <v>248</v>
      </c>
      <c r="E305" s="208" t="s">
        <v>1</v>
      </c>
      <c r="F305" s="209" t="s">
        <v>91</v>
      </c>
      <c r="G305" s="14"/>
      <c r="H305" s="210">
        <v>3</v>
      </c>
      <c r="I305" s="211"/>
      <c r="J305" s="14"/>
      <c r="K305" s="14"/>
      <c r="L305" s="207"/>
      <c r="M305" s="212"/>
      <c r="N305" s="213"/>
      <c r="O305" s="213"/>
      <c r="P305" s="213"/>
      <c r="Q305" s="213"/>
      <c r="R305" s="213"/>
      <c r="S305" s="213"/>
      <c r="T305" s="2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8" t="s">
        <v>248</v>
      </c>
      <c r="AU305" s="208" t="s">
        <v>84</v>
      </c>
      <c r="AV305" s="14" t="s">
        <v>84</v>
      </c>
      <c r="AW305" s="14" t="s">
        <v>32</v>
      </c>
      <c r="AX305" s="14" t="s">
        <v>82</v>
      </c>
      <c r="AY305" s="208" t="s">
        <v>235</v>
      </c>
    </row>
    <row r="306" s="2" customFormat="1" ht="16.5" customHeight="1">
      <c r="A306" s="38"/>
      <c r="B306" s="181"/>
      <c r="C306" s="232" t="s">
        <v>495</v>
      </c>
      <c r="D306" s="232" t="s">
        <v>465</v>
      </c>
      <c r="E306" s="233" t="s">
        <v>1325</v>
      </c>
      <c r="F306" s="234" t="s">
        <v>1326</v>
      </c>
      <c r="G306" s="235" t="s">
        <v>527</v>
      </c>
      <c r="H306" s="236">
        <v>3</v>
      </c>
      <c r="I306" s="237"/>
      <c r="J306" s="238">
        <f>ROUND(I306*H306,2)</f>
        <v>0</v>
      </c>
      <c r="K306" s="234" t="s">
        <v>246</v>
      </c>
      <c r="L306" s="239"/>
      <c r="M306" s="240" t="s">
        <v>1</v>
      </c>
      <c r="N306" s="241" t="s">
        <v>40</v>
      </c>
      <c r="O306" s="77"/>
      <c r="P306" s="191">
        <f>O306*H306</f>
        <v>0</v>
      </c>
      <c r="Q306" s="191">
        <v>0.00029</v>
      </c>
      <c r="R306" s="191">
        <f>Q306*H306</f>
        <v>0.00087000000000000001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291</v>
      </c>
      <c r="AT306" s="193" t="s">
        <v>465</v>
      </c>
      <c r="AU306" s="193" t="s">
        <v>84</v>
      </c>
      <c r="AY306" s="19" t="s">
        <v>235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96</v>
      </c>
      <c r="BM306" s="193" t="s">
        <v>1327</v>
      </c>
    </row>
    <row r="307" s="2" customFormat="1">
      <c r="A307" s="38"/>
      <c r="B307" s="39"/>
      <c r="C307" s="38"/>
      <c r="D307" s="195" t="s">
        <v>242</v>
      </c>
      <c r="E307" s="38"/>
      <c r="F307" s="196" t="s">
        <v>1326</v>
      </c>
      <c r="G307" s="38"/>
      <c r="H307" s="38"/>
      <c r="I307" s="197"/>
      <c r="J307" s="38"/>
      <c r="K307" s="38"/>
      <c r="L307" s="39"/>
      <c r="M307" s="198"/>
      <c r="N307" s="199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242</v>
      </c>
      <c r="AU307" s="19" t="s">
        <v>84</v>
      </c>
    </row>
    <row r="308" s="2" customFormat="1" ht="16.5" customHeight="1">
      <c r="A308" s="38"/>
      <c r="B308" s="181"/>
      <c r="C308" s="182" t="s">
        <v>502</v>
      </c>
      <c r="D308" s="182" t="s">
        <v>237</v>
      </c>
      <c r="E308" s="183" t="s">
        <v>1127</v>
      </c>
      <c r="F308" s="184" t="s">
        <v>1328</v>
      </c>
      <c r="G308" s="185" t="s">
        <v>323</v>
      </c>
      <c r="H308" s="186">
        <v>9.6999999999999993</v>
      </c>
      <c r="I308" s="187"/>
      <c r="J308" s="188">
        <f>ROUND(I308*H308,2)</f>
        <v>0</v>
      </c>
      <c r="K308" s="184" t="s">
        <v>246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96</v>
      </c>
      <c r="AT308" s="193" t="s">
        <v>237</v>
      </c>
      <c r="AU308" s="193" t="s">
        <v>84</v>
      </c>
      <c r="AY308" s="19" t="s">
        <v>235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96</v>
      </c>
      <c r="BM308" s="193" t="s">
        <v>1329</v>
      </c>
    </row>
    <row r="309" s="2" customFormat="1">
      <c r="A309" s="38"/>
      <c r="B309" s="39"/>
      <c r="C309" s="38"/>
      <c r="D309" s="195" t="s">
        <v>242</v>
      </c>
      <c r="E309" s="38"/>
      <c r="F309" s="196" t="s">
        <v>1130</v>
      </c>
      <c r="G309" s="38"/>
      <c r="H309" s="38"/>
      <c r="I309" s="197"/>
      <c r="J309" s="38"/>
      <c r="K309" s="38"/>
      <c r="L309" s="39"/>
      <c r="M309" s="198"/>
      <c r="N309" s="199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242</v>
      </c>
      <c r="AU309" s="19" t="s">
        <v>84</v>
      </c>
    </row>
    <row r="310" s="2" customFormat="1">
      <c r="A310" s="38"/>
      <c r="B310" s="39"/>
      <c r="C310" s="38"/>
      <c r="D310" s="195" t="s">
        <v>262</v>
      </c>
      <c r="E310" s="38"/>
      <c r="F310" s="223" t="s">
        <v>673</v>
      </c>
      <c r="G310" s="38"/>
      <c r="H310" s="38"/>
      <c r="I310" s="197"/>
      <c r="J310" s="38"/>
      <c r="K310" s="38"/>
      <c r="L310" s="39"/>
      <c r="M310" s="198"/>
      <c r="N310" s="199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262</v>
      </c>
      <c r="AU310" s="19" t="s">
        <v>84</v>
      </c>
    </row>
    <row r="311" s="2" customFormat="1" ht="24.15" customHeight="1">
      <c r="A311" s="38"/>
      <c r="B311" s="181"/>
      <c r="C311" s="182" t="s">
        <v>509</v>
      </c>
      <c r="D311" s="182" t="s">
        <v>237</v>
      </c>
      <c r="E311" s="183" t="s">
        <v>1330</v>
      </c>
      <c r="F311" s="184" t="s">
        <v>1331</v>
      </c>
      <c r="G311" s="185" t="s">
        <v>527</v>
      </c>
      <c r="H311" s="186">
        <v>3</v>
      </c>
      <c r="I311" s="187"/>
      <c r="J311" s="188">
        <f>ROUND(I311*H311,2)</f>
        <v>0</v>
      </c>
      <c r="K311" s="184" t="s">
        <v>246</v>
      </c>
      <c r="L311" s="39"/>
      <c r="M311" s="189" t="s">
        <v>1</v>
      </c>
      <c r="N311" s="190" t="s">
        <v>40</v>
      </c>
      <c r="O311" s="77"/>
      <c r="P311" s="191">
        <f>O311*H311</f>
        <v>0</v>
      </c>
      <c r="Q311" s="191">
        <v>0.058029999999999998</v>
      </c>
      <c r="R311" s="191">
        <f>Q311*H311</f>
        <v>0.17409</v>
      </c>
      <c r="S311" s="191">
        <v>0</v>
      </c>
      <c r="T311" s="192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3" t="s">
        <v>96</v>
      </c>
      <c r="AT311" s="193" t="s">
        <v>237</v>
      </c>
      <c r="AU311" s="193" t="s">
        <v>84</v>
      </c>
      <c r="AY311" s="19" t="s">
        <v>235</v>
      </c>
      <c r="BE311" s="194">
        <f>IF(N311="základní",J311,0)</f>
        <v>0</v>
      </c>
      <c r="BF311" s="194">
        <f>IF(N311="snížená",J311,0)</f>
        <v>0</v>
      </c>
      <c r="BG311" s="194">
        <f>IF(N311="zákl. přenesená",J311,0)</f>
        <v>0</v>
      </c>
      <c r="BH311" s="194">
        <f>IF(N311="sníž. přenesená",J311,0)</f>
        <v>0</v>
      </c>
      <c r="BI311" s="194">
        <f>IF(N311="nulová",J311,0)</f>
        <v>0</v>
      </c>
      <c r="BJ311" s="19" t="s">
        <v>82</v>
      </c>
      <c r="BK311" s="194">
        <f>ROUND(I311*H311,2)</f>
        <v>0</v>
      </c>
      <c r="BL311" s="19" t="s">
        <v>96</v>
      </c>
      <c r="BM311" s="193" t="s">
        <v>1332</v>
      </c>
    </row>
    <row r="312" s="2" customFormat="1">
      <c r="A312" s="38"/>
      <c r="B312" s="39"/>
      <c r="C312" s="38"/>
      <c r="D312" s="195" t="s">
        <v>242</v>
      </c>
      <c r="E312" s="38"/>
      <c r="F312" s="196" t="s">
        <v>1333</v>
      </c>
      <c r="G312" s="38"/>
      <c r="H312" s="38"/>
      <c r="I312" s="197"/>
      <c r="J312" s="38"/>
      <c r="K312" s="38"/>
      <c r="L312" s="39"/>
      <c r="M312" s="198"/>
      <c r="N312" s="199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242</v>
      </c>
      <c r="AU312" s="19" t="s">
        <v>84</v>
      </c>
    </row>
    <row r="313" s="2" customFormat="1">
      <c r="A313" s="38"/>
      <c r="B313" s="39"/>
      <c r="C313" s="38"/>
      <c r="D313" s="195" t="s">
        <v>262</v>
      </c>
      <c r="E313" s="38"/>
      <c r="F313" s="223" t="s">
        <v>1720</v>
      </c>
      <c r="G313" s="38"/>
      <c r="H313" s="38"/>
      <c r="I313" s="197"/>
      <c r="J313" s="38"/>
      <c r="K313" s="38"/>
      <c r="L313" s="39"/>
      <c r="M313" s="198"/>
      <c r="N313" s="199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262</v>
      </c>
      <c r="AU313" s="19" t="s">
        <v>84</v>
      </c>
    </row>
    <row r="314" s="14" customFormat="1">
      <c r="A314" s="14"/>
      <c r="B314" s="207"/>
      <c r="C314" s="14"/>
      <c r="D314" s="195" t="s">
        <v>248</v>
      </c>
      <c r="E314" s="208" t="s">
        <v>1</v>
      </c>
      <c r="F314" s="209" t="s">
        <v>91</v>
      </c>
      <c r="G314" s="14"/>
      <c r="H314" s="210">
        <v>3</v>
      </c>
      <c r="I314" s="211"/>
      <c r="J314" s="14"/>
      <c r="K314" s="14"/>
      <c r="L314" s="207"/>
      <c r="M314" s="212"/>
      <c r="N314" s="213"/>
      <c r="O314" s="213"/>
      <c r="P314" s="213"/>
      <c r="Q314" s="213"/>
      <c r="R314" s="213"/>
      <c r="S314" s="213"/>
      <c r="T314" s="2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8" t="s">
        <v>248</v>
      </c>
      <c r="AU314" s="208" t="s">
        <v>84</v>
      </c>
      <c r="AV314" s="14" t="s">
        <v>84</v>
      </c>
      <c r="AW314" s="14" t="s">
        <v>32</v>
      </c>
      <c r="AX314" s="14" t="s">
        <v>82</v>
      </c>
      <c r="AY314" s="208" t="s">
        <v>235</v>
      </c>
    </row>
    <row r="315" s="2" customFormat="1" ht="33" customHeight="1">
      <c r="A315" s="38"/>
      <c r="B315" s="181"/>
      <c r="C315" s="182" t="s">
        <v>516</v>
      </c>
      <c r="D315" s="182" t="s">
        <v>237</v>
      </c>
      <c r="E315" s="183" t="s">
        <v>1334</v>
      </c>
      <c r="F315" s="184" t="s">
        <v>1335</v>
      </c>
      <c r="G315" s="185" t="s">
        <v>527</v>
      </c>
      <c r="H315" s="186">
        <v>3</v>
      </c>
      <c r="I315" s="187"/>
      <c r="J315" s="188">
        <f>ROUND(I315*H315,2)</f>
        <v>0</v>
      </c>
      <c r="K315" s="184" t="s">
        <v>246</v>
      </c>
      <c r="L315" s="39"/>
      <c r="M315" s="189" t="s">
        <v>1</v>
      </c>
      <c r="N315" s="190" t="s">
        <v>40</v>
      </c>
      <c r="O315" s="77"/>
      <c r="P315" s="191">
        <f>O315*H315</f>
        <v>0</v>
      </c>
      <c r="Q315" s="191">
        <v>0.01136</v>
      </c>
      <c r="R315" s="191">
        <f>Q315*H315</f>
        <v>0.034079999999999999</v>
      </c>
      <c r="S315" s="191">
        <v>0</v>
      </c>
      <c r="T315" s="192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93" t="s">
        <v>96</v>
      </c>
      <c r="AT315" s="193" t="s">
        <v>237</v>
      </c>
      <c r="AU315" s="193" t="s">
        <v>84</v>
      </c>
      <c r="AY315" s="19" t="s">
        <v>235</v>
      </c>
      <c r="BE315" s="194">
        <f>IF(N315="základní",J315,0)</f>
        <v>0</v>
      </c>
      <c r="BF315" s="194">
        <f>IF(N315="snížená",J315,0)</f>
        <v>0</v>
      </c>
      <c r="BG315" s="194">
        <f>IF(N315="zákl. přenesená",J315,0)</f>
        <v>0</v>
      </c>
      <c r="BH315" s="194">
        <f>IF(N315="sníž. přenesená",J315,0)</f>
        <v>0</v>
      </c>
      <c r="BI315" s="194">
        <f>IF(N315="nulová",J315,0)</f>
        <v>0</v>
      </c>
      <c r="BJ315" s="19" t="s">
        <v>82</v>
      </c>
      <c r="BK315" s="194">
        <f>ROUND(I315*H315,2)</f>
        <v>0</v>
      </c>
      <c r="BL315" s="19" t="s">
        <v>96</v>
      </c>
      <c r="BM315" s="193" t="s">
        <v>1336</v>
      </c>
    </row>
    <row r="316" s="2" customFormat="1">
      <c r="A316" s="38"/>
      <c r="B316" s="39"/>
      <c r="C316" s="38"/>
      <c r="D316" s="195" t="s">
        <v>242</v>
      </c>
      <c r="E316" s="38"/>
      <c r="F316" s="196" t="s">
        <v>1337</v>
      </c>
      <c r="G316" s="38"/>
      <c r="H316" s="38"/>
      <c r="I316" s="197"/>
      <c r="J316" s="38"/>
      <c r="K316" s="38"/>
      <c r="L316" s="39"/>
      <c r="M316" s="198"/>
      <c r="N316" s="199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242</v>
      </c>
      <c r="AU316" s="19" t="s">
        <v>84</v>
      </c>
    </row>
    <row r="317" s="2" customFormat="1" ht="24.15" customHeight="1">
      <c r="A317" s="38"/>
      <c r="B317" s="181"/>
      <c r="C317" s="182" t="s">
        <v>524</v>
      </c>
      <c r="D317" s="182" t="s">
        <v>237</v>
      </c>
      <c r="E317" s="183" t="s">
        <v>1338</v>
      </c>
      <c r="F317" s="184" t="s">
        <v>1339</v>
      </c>
      <c r="G317" s="185" t="s">
        <v>527</v>
      </c>
      <c r="H317" s="186">
        <v>3</v>
      </c>
      <c r="I317" s="187"/>
      <c r="J317" s="188">
        <f>ROUND(I317*H317,2)</f>
        <v>0</v>
      </c>
      <c r="K317" s="184" t="s">
        <v>246</v>
      </c>
      <c r="L317" s="39"/>
      <c r="M317" s="189" t="s">
        <v>1</v>
      </c>
      <c r="N317" s="190" t="s">
        <v>40</v>
      </c>
      <c r="O317" s="77"/>
      <c r="P317" s="191">
        <f>O317*H317</f>
        <v>0</v>
      </c>
      <c r="Q317" s="191">
        <v>0.0062199999999999998</v>
      </c>
      <c r="R317" s="191">
        <f>Q317*H317</f>
        <v>0.01866</v>
      </c>
      <c r="S317" s="191">
        <v>0</v>
      </c>
      <c r="T317" s="192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93" t="s">
        <v>96</v>
      </c>
      <c r="AT317" s="193" t="s">
        <v>237</v>
      </c>
      <c r="AU317" s="193" t="s">
        <v>84</v>
      </c>
      <c r="AY317" s="19" t="s">
        <v>235</v>
      </c>
      <c r="BE317" s="194">
        <f>IF(N317="základní",J317,0)</f>
        <v>0</v>
      </c>
      <c r="BF317" s="194">
        <f>IF(N317="snížená",J317,0)</f>
        <v>0</v>
      </c>
      <c r="BG317" s="194">
        <f>IF(N317="zákl. přenesená",J317,0)</f>
        <v>0</v>
      </c>
      <c r="BH317" s="194">
        <f>IF(N317="sníž. přenesená",J317,0)</f>
        <v>0</v>
      </c>
      <c r="BI317" s="194">
        <f>IF(N317="nulová",J317,0)</f>
        <v>0</v>
      </c>
      <c r="BJ317" s="19" t="s">
        <v>82</v>
      </c>
      <c r="BK317" s="194">
        <f>ROUND(I317*H317,2)</f>
        <v>0</v>
      </c>
      <c r="BL317" s="19" t="s">
        <v>96</v>
      </c>
      <c r="BM317" s="193" t="s">
        <v>1340</v>
      </c>
    </row>
    <row r="318" s="2" customFormat="1">
      <c r="A318" s="38"/>
      <c r="B318" s="39"/>
      <c r="C318" s="38"/>
      <c r="D318" s="195" t="s">
        <v>242</v>
      </c>
      <c r="E318" s="38"/>
      <c r="F318" s="196" t="s">
        <v>1341</v>
      </c>
      <c r="G318" s="38"/>
      <c r="H318" s="38"/>
      <c r="I318" s="197"/>
      <c r="J318" s="38"/>
      <c r="K318" s="38"/>
      <c r="L318" s="39"/>
      <c r="M318" s="198"/>
      <c r="N318" s="199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242</v>
      </c>
      <c r="AU318" s="19" t="s">
        <v>84</v>
      </c>
    </row>
    <row r="319" s="2" customFormat="1" ht="24.15" customHeight="1">
      <c r="A319" s="38"/>
      <c r="B319" s="181"/>
      <c r="C319" s="182" t="s">
        <v>531</v>
      </c>
      <c r="D319" s="182" t="s">
        <v>237</v>
      </c>
      <c r="E319" s="183" t="s">
        <v>1342</v>
      </c>
      <c r="F319" s="184" t="s">
        <v>1343</v>
      </c>
      <c r="G319" s="185" t="s">
        <v>527</v>
      </c>
      <c r="H319" s="186">
        <v>3</v>
      </c>
      <c r="I319" s="187"/>
      <c r="J319" s="188">
        <f>ROUND(I319*H319,2)</f>
        <v>0</v>
      </c>
      <c r="K319" s="184" t="s">
        <v>246</v>
      </c>
      <c r="L319" s="39"/>
      <c r="M319" s="189" t="s">
        <v>1</v>
      </c>
      <c r="N319" s="190" t="s">
        <v>40</v>
      </c>
      <c r="O319" s="77"/>
      <c r="P319" s="191">
        <f>O319*H319</f>
        <v>0</v>
      </c>
      <c r="Q319" s="191">
        <v>0</v>
      </c>
      <c r="R319" s="191">
        <f>Q319*H319</f>
        <v>0</v>
      </c>
      <c r="S319" s="191">
        <v>0</v>
      </c>
      <c r="T319" s="192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93" t="s">
        <v>96</v>
      </c>
      <c r="AT319" s="193" t="s">
        <v>237</v>
      </c>
      <c r="AU319" s="193" t="s">
        <v>84</v>
      </c>
      <c r="AY319" s="19" t="s">
        <v>235</v>
      </c>
      <c r="BE319" s="194">
        <f>IF(N319="základní",J319,0)</f>
        <v>0</v>
      </c>
      <c r="BF319" s="194">
        <f>IF(N319="snížená",J319,0)</f>
        <v>0</v>
      </c>
      <c r="BG319" s="194">
        <f>IF(N319="zákl. přenesená",J319,0)</f>
        <v>0</v>
      </c>
      <c r="BH319" s="194">
        <f>IF(N319="sníž. přenesená",J319,0)</f>
        <v>0</v>
      </c>
      <c r="BI319" s="194">
        <f>IF(N319="nulová",J319,0)</f>
        <v>0</v>
      </c>
      <c r="BJ319" s="19" t="s">
        <v>82</v>
      </c>
      <c r="BK319" s="194">
        <f>ROUND(I319*H319,2)</f>
        <v>0</v>
      </c>
      <c r="BL319" s="19" t="s">
        <v>96</v>
      </c>
      <c r="BM319" s="193" t="s">
        <v>1344</v>
      </c>
    </row>
    <row r="320" s="2" customFormat="1">
      <c r="A320" s="38"/>
      <c r="B320" s="39"/>
      <c r="C320" s="38"/>
      <c r="D320" s="195" t="s">
        <v>242</v>
      </c>
      <c r="E320" s="38"/>
      <c r="F320" s="196" t="s">
        <v>1345</v>
      </c>
      <c r="G320" s="38"/>
      <c r="H320" s="38"/>
      <c r="I320" s="197"/>
      <c r="J320" s="38"/>
      <c r="K320" s="38"/>
      <c r="L320" s="39"/>
      <c r="M320" s="198"/>
      <c r="N320" s="199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242</v>
      </c>
      <c r="AU320" s="19" t="s">
        <v>84</v>
      </c>
    </row>
    <row r="321" s="2" customFormat="1" ht="33" customHeight="1">
      <c r="A321" s="38"/>
      <c r="B321" s="181"/>
      <c r="C321" s="182" t="s">
        <v>535</v>
      </c>
      <c r="D321" s="182" t="s">
        <v>237</v>
      </c>
      <c r="E321" s="183" t="s">
        <v>1346</v>
      </c>
      <c r="F321" s="184" t="s">
        <v>1347</v>
      </c>
      <c r="G321" s="185" t="s">
        <v>527</v>
      </c>
      <c r="H321" s="186">
        <v>3</v>
      </c>
      <c r="I321" s="187"/>
      <c r="J321" s="188">
        <f>ROUND(I321*H321,2)</f>
        <v>0</v>
      </c>
      <c r="K321" s="184" t="s">
        <v>246</v>
      </c>
      <c r="L321" s="39"/>
      <c r="M321" s="189" t="s">
        <v>1</v>
      </c>
      <c r="N321" s="190" t="s">
        <v>40</v>
      </c>
      <c r="O321" s="77"/>
      <c r="P321" s="191">
        <f>O321*H321</f>
        <v>0</v>
      </c>
      <c r="Q321" s="191">
        <v>0.054539999999999998</v>
      </c>
      <c r="R321" s="191">
        <f>Q321*H321</f>
        <v>0.16361999999999999</v>
      </c>
      <c r="S321" s="191">
        <v>0</v>
      </c>
      <c r="T321" s="192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3" t="s">
        <v>96</v>
      </c>
      <c r="AT321" s="193" t="s">
        <v>237</v>
      </c>
      <c r="AU321" s="193" t="s">
        <v>84</v>
      </c>
      <c r="AY321" s="19" t="s">
        <v>235</v>
      </c>
      <c r="BE321" s="194">
        <f>IF(N321="základní",J321,0)</f>
        <v>0</v>
      </c>
      <c r="BF321" s="194">
        <f>IF(N321="snížená",J321,0)</f>
        <v>0</v>
      </c>
      <c r="BG321" s="194">
        <f>IF(N321="zákl. přenesená",J321,0)</f>
        <v>0</v>
      </c>
      <c r="BH321" s="194">
        <f>IF(N321="sníž. přenesená",J321,0)</f>
        <v>0</v>
      </c>
      <c r="BI321" s="194">
        <f>IF(N321="nulová",J321,0)</f>
        <v>0</v>
      </c>
      <c r="BJ321" s="19" t="s">
        <v>82</v>
      </c>
      <c r="BK321" s="194">
        <f>ROUND(I321*H321,2)</f>
        <v>0</v>
      </c>
      <c r="BL321" s="19" t="s">
        <v>96</v>
      </c>
      <c r="BM321" s="193" t="s">
        <v>1348</v>
      </c>
    </row>
    <row r="322" s="2" customFormat="1">
      <c r="A322" s="38"/>
      <c r="B322" s="39"/>
      <c r="C322" s="38"/>
      <c r="D322" s="195" t="s">
        <v>242</v>
      </c>
      <c r="E322" s="38"/>
      <c r="F322" s="196" t="s">
        <v>1349</v>
      </c>
      <c r="G322" s="38"/>
      <c r="H322" s="38"/>
      <c r="I322" s="197"/>
      <c r="J322" s="38"/>
      <c r="K322" s="38"/>
      <c r="L322" s="39"/>
      <c r="M322" s="198"/>
      <c r="N322" s="199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242</v>
      </c>
      <c r="AU322" s="19" t="s">
        <v>84</v>
      </c>
    </row>
    <row r="323" s="12" customFormat="1" ht="22.8" customHeight="1">
      <c r="A323" s="12"/>
      <c r="B323" s="168"/>
      <c r="C323" s="12"/>
      <c r="D323" s="169" t="s">
        <v>74</v>
      </c>
      <c r="E323" s="179" t="s">
        <v>839</v>
      </c>
      <c r="F323" s="179" t="s">
        <v>840</v>
      </c>
      <c r="G323" s="12"/>
      <c r="H323" s="12"/>
      <c r="I323" s="171"/>
      <c r="J323" s="180">
        <f>BK323</f>
        <v>0</v>
      </c>
      <c r="K323" s="12"/>
      <c r="L323" s="168"/>
      <c r="M323" s="173"/>
      <c r="N323" s="174"/>
      <c r="O323" s="174"/>
      <c r="P323" s="175">
        <f>SUM(P324:P342)</f>
        <v>0</v>
      </c>
      <c r="Q323" s="174"/>
      <c r="R323" s="175">
        <f>SUM(R324:R342)</f>
        <v>0</v>
      </c>
      <c r="S323" s="174"/>
      <c r="T323" s="176">
        <f>SUM(T324:T342)</f>
        <v>0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169" t="s">
        <v>82</v>
      </c>
      <c r="AT323" s="177" t="s">
        <v>74</v>
      </c>
      <c r="AU323" s="177" t="s">
        <v>82</v>
      </c>
      <c r="AY323" s="169" t="s">
        <v>235</v>
      </c>
      <c r="BK323" s="178">
        <f>SUM(BK324:BK342)</f>
        <v>0</v>
      </c>
    </row>
    <row r="324" s="2" customFormat="1" ht="21.75" customHeight="1">
      <c r="A324" s="38"/>
      <c r="B324" s="181"/>
      <c r="C324" s="182" t="s">
        <v>539</v>
      </c>
      <c r="D324" s="182" t="s">
        <v>237</v>
      </c>
      <c r="E324" s="183" t="s">
        <v>842</v>
      </c>
      <c r="F324" s="184" t="s">
        <v>843</v>
      </c>
      <c r="G324" s="185" t="s">
        <v>438</v>
      </c>
      <c r="H324" s="186">
        <v>10.981999999999999</v>
      </c>
      <c r="I324" s="187"/>
      <c r="J324" s="188">
        <f>ROUND(I324*H324,2)</f>
        <v>0</v>
      </c>
      <c r="K324" s="184" t="s">
        <v>246</v>
      </c>
      <c r="L324" s="39"/>
      <c r="M324" s="189" t="s">
        <v>1</v>
      </c>
      <c r="N324" s="190" t="s">
        <v>40</v>
      </c>
      <c r="O324" s="77"/>
      <c r="P324" s="191">
        <f>O324*H324</f>
        <v>0</v>
      </c>
      <c r="Q324" s="191">
        <v>0</v>
      </c>
      <c r="R324" s="191">
        <f>Q324*H324</f>
        <v>0</v>
      </c>
      <c r="S324" s="191">
        <v>0</v>
      </c>
      <c r="T324" s="19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3" t="s">
        <v>96</v>
      </c>
      <c r="AT324" s="193" t="s">
        <v>237</v>
      </c>
      <c r="AU324" s="193" t="s">
        <v>84</v>
      </c>
      <c r="AY324" s="19" t="s">
        <v>235</v>
      </c>
      <c r="BE324" s="194">
        <f>IF(N324="základní",J324,0)</f>
        <v>0</v>
      </c>
      <c r="BF324" s="194">
        <f>IF(N324="snížená",J324,0)</f>
        <v>0</v>
      </c>
      <c r="BG324" s="194">
        <f>IF(N324="zákl. přenesená",J324,0)</f>
        <v>0</v>
      </c>
      <c r="BH324" s="194">
        <f>IF(N324="sníž. přenesená",J324,0)</f>
        <v>0</v>
      </c>
      <c r="BI324" s="194">
        <f>IF(N324="nulová",J324,0)</f>
        <v>0</v>
      </c>
      <c r="BJ324" s="19" t="s">
        <v>82</v>
      </c>
      <c r="BK324" s="194">
        <f>ROUND(I324*H324,2)</f>
        <v>0</v>
      </c>
      <c r="BL324" s="19" t="s">
        <v>96</v>
      </c>
      <c r="BM324" s="193" t="s">
        <v>844</v>
      </c>
    </row>
    <row r="325" s="2" customFormat="1">
      <c r="A325" s="38"/>
      <c r="B325" s="39"/>
      <c r="C325" s="38"/>
      <c r="D325" s="195" t="s">
        <v>242</v>
      </c>
      <c r="E325" s="38"/>
      <c r="F325" s="196" t="s">
        <v>845</v>
      </c>
      <c r="G325" s="38"/>
      <c r="H325" s="38"/>
      <c r="I325" s="197"/>
      <c r="J325" s="38"/>
      <c r="K325" s="38"/>
      <c r="L325" s="39"/>
      <c r="M325" s="198"/>
      <c r="N325" s="199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242</v>
      </c>
      <c r="AU325" s="19" t="s">
        <v>84</v>
      </c>
    </row>
    <row r="326" s="14" customFormat="1">
      <c r="A326" s="14"/>
      <c r="B326" s="207"/>
      <c r="C326" s="14"/>
      <c r="D326" s="195" t="s">
        <v>248</v>
      </c>
      <c r="E326" s="208" t="s">
        <v>1</v>
      </c>
      <c r="F326" s="209" t="s">
        <v>1800</v>
      </c>
      <c r="G326" s="14"/>
      <c r="H326" s="210">
        <v>10.125999999999999</v>
      </c>
      <c r="I326" s="211"/>
      <c r="J326" s="14"/>
      <c r="K326" s="14"/>
      <c r="L326" s="207"/>
      <c r="M326" s="212"/>
      <c r="N326" s="213"/>
      <c r="O326" s="213"/>
      <c r="P326" s="213"/>
      <c r="Q326" s="213"/>
      <c r="R326" s="213"/>
      <c r="S326" s="213"/>
      <c r="T326" s="2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08" t="s">
        <v>248</v>
      </c>
      <c r="AU326" s="208" t="s">
        <v>84</v>
      </c>
      <c r="AV326" s="14" t="s">
        <v>84</v>
      </c>
      <c r="AW326" s="14" t="s">
        <v>32</v>
      </c>
      <c r="AX326" s="14" t="s">
        <v>75</v>
      </c>
      <c r="AY326" s="208" t="s">
        <v>235</v>
      </c>
    </row>
    <row r="327" s="14" customFormat="1">
      <c r="A327" s="14"/>
      <c r="B327" s="207"/>
      <c r="C327" s="14"/>
      <c r="D327" s="195" t="s">
        <v>248</v>
      </c>
      <c r="E327" s="208" t="s">
        <v>1</v>
      </c>
      <c r="F327" s="209" t="s">
        <v>1801</v>
      </c>
      <c r="G327" s="14"/>
      <c r="H327" s="210">
        <v>0.85599999999999998</v>
      </c>
      <c r="I327" s="211"/>
      <c r="J327" s="14"/>
      <c r="K327" s="14"/>
      <c r="L327" s="207"/>
      <c r="M327" s="212"/>
      <c r="N327" s="213"/>
      <c r="O327" s="213"/>
      <c r="P327" s="213"/>
      <c r="Q327" s="213"/>
      <c r="R327" s="213"/>
      <c r="S327" s="213"/>
      <c r="T327" s="2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8" t="s">
        <v>248</v>
      </c>
      <c r="AU327" s="208" t="s">
        <v>84</v>
      </c>
      <c r="AV327" s="14" t="s">
        <v>84</v>
      </c>
      <c r="AW327" s="14" t="s">
        <v>32</v>
      </c>
      <c r="AX327" s="14" t="s">
        <v>75</v>
      </c>
      <c r="AY327" s="208" t="s">
        <v>235</v>
      </c>
    </row>
    <row r="328" s="15" customFormat="1">
      <c r="A328" s="15"/>
      <c r="B328" s="215"/>
      <c r="C328" s="15"/>
      <c r="D328" s="195" t="s">
        <v>248</v>
      </c>
      <c r="E328" s="216" t="s">
        <v>1</v>
      </c>
      <c r="F328" s="217" t="s">
        <v>253</v>
      </c>
      <c r="G328" s="15"/>
      <c r="H328" s="218">
        <v>10.981999999999999</v>
      </c>
      <c r="I328" s="219"/>
      <c r="J328" s="15"/>
      <c r="K328" s="15"/>
      <c r="L328" s="215"/>
      <c r="M328" s="220"/>
      <c r="N328" s="221"/>
      <c r="O328" s="221"/>
      <c r="P328" s="221"/>
      <c r="Q328" s="221"/>
      <c r="R328" s="221"/>
      <c r="S328" s="221"/>
      <c r="T328" s="222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16" t="s">
        <v>248</v>
      </c>
      <c r="AU328" s="216" t="s">
        <v>84</v>
      </c>
      <c r="AV328" s="15" t="s">
        <v>96</v>
      </c>
      <c r="AW328" s="15" t="s">
        <v>32</v>
      </c>
      <c r="AX328" s="15" t="s">
        <v>82</v>
      </c>
      <c r="AY328" s="216" t="s">
        <v>235</v>
      </c>
    </row>
    <row r="329" s="2" customFormat="1" ht="24.15" customHeight="1">
      <c r="A329" s="38"/>
      <c r="B329" s="181"/>
      <c r="C329" s="182" t="s">
        <v>543</v>
      </c>
      <c r="D329" s="182" t="s">
        <v>237</v>
      </c>
      <c r="E329" s="183" t="s">
        <v>849</v>
      </c>
      <c r="F329" s="184" t="s">
        <v>850</v>
      </c>
      <c r="G329" s="185" t="s">
        <v>438</v>
      </c>
      <c r="H329" s="186">
        <v>153.74799999999999</v>
      </c>
      <c r="I329" s="187"/>
      <c r="J329" s="188">
        <f>ROUND(I329*H329,2)</f>
        <v>0</v>
      </c>
      <c r="K329" s="184" t="s">
        <v>246</v>
      </c>
      <c r="L329" s="39"/>
      <c r="M329" s="189" t="s">
        <v>1</v>
      </c>
      <c r="N329" s="190" t="s">
        <v>40</v>
      </c>
      <c r="O329" s="77"/>
      <c r="P329" s="191">
        <f>O329*H329</f>
        <v>0</v>
      </c>
      <c r="Q329" s="191">
        <v>0</v>
      </c>
      <c r="R329" s="191">
        <f>Q329*H329</f>
        <v>0</v>
      </c>
      <c r="S329" s="191">
        <v>0</v>
      </c>
      <c r="T329" s="192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93" t="s">
        <v>96</v>
      </c>
      <c r="AT329" s="193" t="s">
        <v>237</v>
      </c>
      <c r="AU329" s="193" t="s">
        <v>84</v>
      </c>
      <c r="AY329" s="19" t="s">
        <v>235</v>
      </c>
      <c r="BE329" s="194">
        <f>IF(N329="základní",J329,0)</f>
        <v>0</v>
      </c>
      <c r="BF329" s="194">
        <f>IF(N329="snížená",J329,0)</f>
        <v>0</v>
      </c>
      <c r="BG329" s="194">
        <f>IF(N329="zákl. přenesená",J329,0)</f>
        <v>0</v>
      </c>
      <c r="BH329" s="194">
        <f>IF(N329="sníž. přenesená",J329,0)</f>
        <v>0</v>
      </c>
      <c r="BI329" s="194">
        <f>IF(N329="nulová",J329,0)</f>
        <v>0</v>
      </c>
      <c r="BJ329" s="19" t="s">
        <v>82</v>
      </c>
      <c r="BK329" s="194">
        <f>ROUND(I329*H329,2)</f>
        <v>0</v>
      </c>
      <c r="BL329" s="19" t="s">
        <v>96</v>
      </c>
      <c r="BM329" s="193" t="s">
        <v>851</v>
      </c>
    </row>
    <row r="330" s="2" customFormat="1">
      <c r="A330" s="38"/>
      <c r="B330" s="39"/>
      <c r="C330" s="38"/>
      <c r="D330" s="195" t="s">
        <v>242</v>
      </c>
      <c r="E330" s="38"/>
      <c r="F330" s="196" t="s">
        <v>852</v>
      </c>
      <c r="G330" s="38"/>
      <c r="H330" s="38"/>
      <c r="I330" s="197"/>
      <c r="J330" s="38"/>
      <c r="K330" s="38"/>
      <c r="L330" s="39"/>
      <c r="M330" s="198"/>
      <c r="N330" s="199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242</v>
      </c>
      <c r="AU330" s="19" t="s">
        <v>84</v>
      </c>
    </row>
    <row r="331" s="14" customFormat="1">
      <c r="A331" s="14"/>
      <c r="B331" s="207"/>
      <c r="C331" s="14"/>
      <c r="D331" s="195" t="s">
        <v>248</v>
      </c>
      <c r="E331" s="208" t="s">
        <v>1</v>
      </c>
      <c r="F331" s="209" t="s">
        <v>1800</v>
      </c>
      <c r="G331" s="14"/>
      <c r="H331" s="210">
        <v>10.125999999999999</v>
      </c>
      <c r="I331" s="211"/>
      <c r="J331" s="14"/>
      <c r="K331" s="14"/>
      <c r="L331" s="207"/>
      <c r="M331" s="212"/>
      <c r="N331" s="213"/>
      <c r="O331" s="213"/>
      <c r="P331" s="213"/>
      <c r="Q331" s="213"/>
      <c r="R331" s="213"/>
      <c r="S331" s="213"/>
      <c r="T331" s="2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08" t="s">
        <v>248</v>
      </c>
      <c r="AU331" s="208" t="s">
        <v>84</v>
      </c>
      <c r="AV331" s="14" t="s">
        <v>84</v>
      </c>
      <c r="AW331" s="14" t="s">
        <v>32</v>
      </c>
      <c r="AX331" s="14" t="s">
        <v>75</v>
      </c>
      <c r="AY331" s="208" t="s">
        <v>235</v>
      </c>
    </row>
    <row r="332" s="14" customFormat="1">
      <c r="A332" s="14"/>
      <c r="B332" s="207"/>
      <c r="C332" s="14"/>
      <c r="D332" s="195" t="s">
        <v>248</v>
      </c>
      <c r="E332" s="208" t="s">
        <v>1</v>
      </c>
      <c r="F332" s="209" t="s">
        <v>1801</v>
      </c>
      <c r="G332" s="14"/>
      <c r="H332" s="210">
        <v>0.85599999999999998</v>
      </c>
      <c r="I332" s="211"/>
      <c r="J332" s="14"/>
      <c r="K332" s="14"/>
      <c r="L332" s="207"/>
      <c r="M332" s="212"/>
      <c r="N332" s="213"/>
      <c r="O332" s="213"/>
      <c r="P332" s="213"/>
      <c r="Q332" s="213"/>
      <c r="R332" s="213"/>
      <c r="S332" s="213"/>
      <c r="T332" s="2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08" t="s">
        <v>248</v>
      </c>
      <c r="AU332" s="208" t="s">
        <v>84</v>
      </c>
      <c r="AV332" s="14" t="s">
        <v>84</v>
      </c>
      <c r="AW332" s="14" t="s">
        <v>32</v>
      </c>
      <c r="AX332" s="14" t="s">
        <v>75</v>
      </c>
      <c r="AY332" s="208" t="s">
        <v>235</v>
      </c>
    </row>
    <row r="333" s="15" customFormat="1">
      <c r="A333" s="15"/>
      <c r="B333" s="215"/>
      <c r="C333" s="15"/>
      <c r="D333" s="195" t="s">
        <v>248</v>
      </c>
      <c r="E333" s="216" t="s">
        <v>1</v>
      </c>
      <c r="F333" s="217" t="s">
        <v>253</v>
      </c>
      <c r="G333" s="15"/>
      <c r="H333" s="218">
        <v>10.981999999999999</v>
      </c>
      <c r="I333" s="219"/>
      <c r="J333" s="15"/>
      <c r="K333" s="15"/>
      <c r="L333" s="215"/>
      <c r="M333" s="220"/>
      <c r="N333" s="221"/>
      <c r="O333" s="221"/>
      <c r="P333" s="221"/>
      <c r="Q333" s="221"/>
      <c r="R333" s="221"/>
      <c r="S333" s="221"/>
      <c r="T333" s="222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16" t="s">
        <v>248</v>
      </c>
      <c r="AU333" s="216" t="s">
        <v>84</v>
      </c>
      <c r="AV333" s="15" t="s">
        <v>96</v>
      </c>
      <c r="AW333" s="15" t="s">
        <v>32</v>
      </c>
      <c r="AX333" s="15" t="s">
        <v>82</v>
      </c>
      <c r="AY333" s="216" t="s">
        <v>235</v>
      </c>
    </row>
    <row r="334" s="14" customFormat="1">
      <c r="A334" s="14"/>
      <c r="B334" s="207"/>
      <c r="C334" s="14"/>
      <c r="D334" s="195" t="s">
        <v>248</v>
      </c>
      <c r="E334" s="14"/>
      <c r="F334" s="209" t="s">
        <v>1802</v>
      </c>
      <c r="G334" s="14"/>
      <c r="H334" s="210">
        <v>153.74799999999999</v>
      </c>
      <c r="I334" s="211"/>
      <c r="J334" s="14"/>
      <c r="K334" s="14"/>
      <c r="L334" s="207"/>
      <c r="M334" s="212"/>
      <c r="N334" s="213"/>
      <c r="O334" s="213"/>
      <c r="P334" s="213"/>
      <c r="Q334" s="213"/>
      <c r="R334" s="213"/>
      <c r="S334" s="213"/>
      <c r="T334" s="2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08" t="s">
        <v>248</v>
      </c>
      <c r="AU334" s="208" t="s">
        <v>84</v>
      </c>
      <c r="AV334" s="14" t="s">
        <v>84</v>
      </c>
      <c r="AW334" s="14" t="s">
        <v>3</v>
      </c>
      <c r="AX334" s="14" t="s">
        <v>82</v>
      </c>
      <c r="AY334" s="208" t="s">
        <v>235</v>
      </c>
    </row>
    <row r="335" s="2" customFormat="1" ht="24.15" customHeight="1">
      <c r="A335" s="38"/>
      <c r="B335" s="181"/>
      <c r="C335" s="182" t="s">
        <v>547</v>
      </c>
      <c r="D335" s="182" t="s">
        <v>237</v>
      </c>
      <c r="E335" s="183" t="s">
        <v>855</v>
      </c>
      <c r="F335" s="184" t="s">
        <v>856</v>
      </c>
      <c r="G335" s="185" t="s">
        <v>438</v>
      </c>
      <c r="H335" s="186">
        <v>10.981999999999999</v>
      </c>
      <c r="I335" s="187"/>
      <c r="J335" s="188">
        <f>ROUND(I335*H335,2)</f>
        <v>0</v>
      </c>
      <c r="K335" s="184" t="s">
        <v>246</v>
      </c>
      <c r="L335" s="39"/>
      <c r="M335" s="189" t="s">
        <v>1</v>
      </c>
      <c r="N335" s="190" t="s">
        <v>40</v>
      </c>
      <c r="O335" s="77"/>
      <c r="P335" s="191">
        <f>O335*H335</f>
        <v>0</v>
      </c>
      <c r="Q335" s="191">
        <v>0</v>
      </c>
      <c r="R335" s="191">
        <f>Q335*H335</f>
        <v>0</v>
      </c>
      <c r="S335" s="191">
        <v>0</v>
      </c>
      <c r="T335" s="192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93" t="s">
        <v>96</v>
      </c>
      <c r="AT335" s="193" t="s">
        <v>237</v>
      </c>
      <c r="AU335" s="193" t="s">
        <v>84</v>
      </c>
      <c r="AY335" s="19" t="s">
        <v>235</v>
      </c>
      <c r="BE335" s="194">
        <f>IF(N335="základní",J335,0)</f>
        <v>0</v>
      </c>
      <c r="BF335" s="194">
        <f>IF(N335="snížená",J335,0)</f>
        <v>0</v>
      </c>
      <c r="BG335" s="194">
        <f>IF(N335="zákl. přenesená",J335,0)</f>
        <v>0</v>
      </c>
      <c r="BH335" s="194">
        <f>IF(N335="sníž. přenesená",J335,0)</f>
        <v>0</v>
      </c>
      <c r="BI335" s="194">
        <f>IF(N335="nulová",J335,0)</f>
        <v>0</v>
      </c>
      <c r="BJ335" s="19" t="s">
        <v>82</v>
      </c>
      <c r="BK335" s="194">
        <f>ROUND(I335*H335,2)</f>
        <v>0</v>
      </c>
      <c r="BL335" s="19" t="s">
        <v>96</v>
      </c>
      <c r="BM335" s="193" t="s">
        <v>857</v>
      </c>
    </row>
    <row r="336" s="2" customFormat="1">
      <c r="A336" s="38"/>
      <c r="B336" s="39"/>
      <c r="C336" s="38"/>
      <c r="D336" s="195" t="s">
        <v>242</v>
      </c>
      <c r="E336" s="38"/>
      <c r="F336" s="196" t="s">
        <v>858</v>
      </c>
      <c r="G336" s="38"/>
      <c r="H336" s="38"/>
      <c r="I336" s="197"/>
      <c r="J336" s="38"/>
      <c r="K336" s="38"/>
      <c r="L336" s="39"/>
      <c r="M336" s="198"/>
      <c r="N336" s="199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242</v>
      </c>
      <c r="AU336" s="19" t="s">
        <v>84</v>
      </c>
    </row>
    <row r="337" s="2" customFormat="1" ht="44.25" customHeight="1">
      <c r="A337" s="38"/>
      <c r="B337" s="181"/>
      <c r="C337" s="182" t="s">
        <v>552</v>
      </c>
      <c r="D337" s="182" t="s">
        <v>237</v>
      </c>
      <c r="E337" s="183" t="s">
        <v>860</v>
      </c>
      <c r="F337" s="184" t="s">
        <v>440</v>
      </c>
      <c r="G337" s="185" t="s">
        <v>438</v>
      </c>
      <c r="H337" s="186">
        <v>10.125999999999999</v>
      </c>
      <c r="I337" s="187"/>
      <c r="J337" s="188">
        <f>ROUND(I337*H337,2)</f>
        <v>0</v>
      </c>
      <c r="K337" s="184" t="s">
        <v>246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</v>
      </c>
      <c r="R337" s="191">
        <f>Q337*H337</f>
        <v>0</v>
      </c>
      <c r="S337" s="191">
        <v>0</v>
      </c>
      <c r="T337" s="192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96</v>
      </c>
      <c r="AT337" s="193" t="s">
        <v>237</v>
      </c>
      <c r="AU337" s="193" t="s">
        <v>84</v>
      </c>
      <c r="AY337" s="19" t="s">
        <v>235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96</v>
      </c>
      <c r="BM337" s="193" t="s">
        <v>861</v>
      </c>
    </row>
    <row r="338" s="2" customFormat="1">
      <c r="A338" s="38"/>
      <c r="B338" s="39"/>
      <c r="C338" s="38"/>
      <c r="D338" s="195" t="s">
        <v>242</v>
      </c>
      <c r="E338" s="38"/>
      <c r="F338" s="196" t="s">
        <v>440</v>
      </c>
      <c r="G338" s="38"/>
      <c r="H338" s="38"/>
      <c r="I338" s="197"/>
      <c r="J338" s="38"/>
      <c r="K338" s="38"/>
      <c r="L338" s="39"/>
      <c r="M338" s="198"/>
      <c r="N338" s="199"/>
      <c r="O338" s="77"/>
      <c r="P338" s="77"/>
      <c r="Q338" s="77"/>
      <c r="R338" s="77"/>
      <c r="S338" s="77"/>
      <c r="T338" s="7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19" t="s">
        <v>242</v>
      </c>
      <c r="AU338" s="19" t="s">
        <v>84</v>
      </c>
    </row>
    <row r="339" s="14" customFormat="1">
      <c r="A339" s="14"/>
      <c r="B339" s="207"/>
      <c r="C339" s="14"/>
      <c r="D339" s="195" t="s">
        <v>248</v>
      </c>
      <c r="E339" s="208" t="s">
        <v>1</v>
      </c>
      <c r="F339" s="209" t="s">
        <v>1800</v>
      </c>
      <c r="G339" s="14"/>
      <c r="H339" s="210">
        <v>10.125999999999999</v>
      </c>
      <c r="I339" s="211"/>
      <c r="J339" s="14"/>
      <c r="K339" s="14"/>
      <c r="L339" s="207"/>
      <c r="M339" s="212"/>
      <c r="N339" s="213"/>
      <c r="O339" s="213"/>
      <c r="P339" s="213"/>
      <c r="Q339" s="213"/>
      <c r="R339" s="213"/>
      <c r="S339" s="213"/>
      <c r="T339" s="2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08" t="s">
        <v>248</v>
      </c>
      <c r="AU339" s="208" t="s">
        <v>84</v>
      </c>
      <c r="AV339" s="14" t="s">
        <v>84</v>
      </c>
      <c r="AW339" s="14" t="s">
        <v>32</v>
      </c>
      <c r="AX339" s="14" t="s">
        <v>82</v>
      </c>
      <c r="AY339" s="208" t="s">
        <v>235</v>
      </c>
    </row>
    <row r="340" s="2" customFormat="1" ht="44.25" customHeight="1">
      <c r="A340" s="38"/>
      <c r="B340" s="181"/>
      <c r="C340" s="182" t="s">
        <v>556</v>
      </c>
      <c r="D340" s="182" t="s">
        <v>237</v>
      </c>
      <c r="E340" s="183" t="s">
        <v>863</v>
      </c>
      <c r="F340" s="184" t="s">
        <v>864</v>
      </c>
      <c r="G340" s="185" t="s">
        <v>438</v>
      </c>
      <c r="H340" s="186">
        <v>0.85599999999999998</v>
      </c>
      <c r="I340" s="187"/>
      <c r="J340" s="188">
        <f>ROUND(I340*H340,2)</f>
        <v>0</v>
      </c>
      <c r="K340" s="184" t="s">
        <v>246</v>
      </c>
      <c r="L340" s="39"/>
      <c r="M340" s="189" t="s">
        <v>1</v>
      </c>
      <c r="N340" s="190" t="s">
        <v>40</v>
      </c>
      <c r="O340" s="77"/>
      <c r="P340" s="191">
        <f>O340*H340</f>
        <v>0</v>
      </c>
      <c r="Q340" s="191">
        <v>0</v>
      </c>
      <c r="R340" s="191">
        <f>Q340*H340</f>
        <v>0</v>
      </c>
      <c r="S340" s="191">
        <v>0</v>
      </c>
      <c r="T340" s="19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3" t="s">
        <v>96</v>
      </c>
      <c r="AT340" s="193" t="s">
        <v>237</v>
      </c>
      <c r="AU340" s="193" t="s">
        <v>84</v>
      </c>
      <c r="AY340" s="19" t="s">
        <v>235</v>
      </c>
      <c r="BE340" s="194">
        <f>IF(N340="základní",J340,0)</f>
        <v>0</v>
      </c>
      <c r="BF340" s="194">
        <f>IF(N340="snížená",J340,0)</f>
        <v>0</v>
      </c>
      <c r="BG340" s="194">
        <f>IF(N340="zákl. přenesená",J340,0)</f>
        <v>0</v>
      </c>
      <c r="BH340" s="194">
        <f>IF(N340="sníž. přenesená",J340,0)</f>
        <v>0</v>
      </c>
      <c r="BI340" s="194">
        <f>IF(N340="nulová",J340,0)</f>
        <v>0</v>
      </c>
      <c r="BJ340" s="19" t="s">
        <v>82</v>
      </c>
      <c r="BK340" s="194">
        <f>ROUND(I340*H340,2)</f>
        <v>0</v>
      </c>
      <c r="BL340" s="19" t="s">
        <v>96</v>
      </c>
      <c r="BM340" s="193" t="s">
        <v>865</v>
      </c>
    </row>
    <row r="341" s="2" customFormat="1">
      <c r="A341" s="38"/>
      <c r="B341" s="39"/>
      <c r="C341" s="38"/>
      <c r="D341" s="195" t="s">
        <v>242</v>
      </c>
      <c r="E341" s="38"/>
      <c r="F341" s="196" t="s">
        <v>864</v>
      </c>
      <c r="G341" s="38"/>
      <c r="H341" s="38"/>
      <c r="I341" s="197"/>
      <c r="J341" s="38"/>
      <c r="K341" s="38"/>
      <c r="L341" s="39"/>
      <c r="M341" s="198"/>
      <c r="N341" s="199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242</v>
      </c>
      <c r="AU341" s="19" t="s">
        <v>84</v>
      </c>
    </row>
    <row r="342" s="14" customFormat="1">
      <c r="A342" s="14"/>
      <c r="B342" s="207"/>
      <c r="C342" s="14"/>
      <c r="D342" s="195" t="s">
        <v>248</v>
      </c>
      <c r="E342" s="208" t="s">
        <v>1</v>
      </c>
      <c r="F342" s="209" t="s">
        <v>1801</v>
      </c>
      <c r="G342" s="14"/>
      <c r="H342" s="210">
        <v>0.85599999999999998</v>
      </c>
      <c r="I342" s="211"/>
      <c r="J342" s="14"/>
      <c r="K342" s="14"/>
      <c r="L342" s="207"/>
      <c r="M342" s="212"/>
      <c r="N342" s="213"/>
      <c r="O342" s="213"/>
      <c r="P342" s="213"/>
      <c r="Q342" s="213"/>
      <c r="R342" s="213"/>
      <c r="S342" s="213"/>
      <c r="T342" s="2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8" t="s">
        <v>248</v>
      </c>
      <c r="AU342" s="208" t="s">
        <v>84</v>
      </c>
      <c r="AV342" s="14" t="s">
        <v>84</v>
      </c>
      <c r="AW342" s="14" t="s">
        <v>32</v>
      </c>
      <c r="AX342" s="14" t="s">
        <v>82</v>
      </c>
      <c r="AY342" s="208" t="s">
        <v>235</v>
      </c>
    </row>
    <row r="343" s="12" customFormat="1" ht="22.8" customHeight="1">
      <c r="A343" s="12"/>
      <c r="B343" s="168"/>
      <c r="C343" s="12"/>
      <c r="D343" s="169" t="s">
        <v>74</v>
      </c>
      <c r="E343" s="179" t="s">
        <v>866</v>
      </c>
      <c r="F343" s="179" t="s">
        <v>867</v>
      </c>
      <c r="G343" s="12"/>
      <c r="H343" s="12"/>
      <c r="I343" s="171"/>
      <c r="J343" s="180">
        <f>BK343</f>
        <v>0</v>
      </c>
      <c r="K343" s="12"/>
      <c r="L343" s="168"/>
      <c r="M343" s="173"/>
      <c r="N343" s="174"/>
      <c r="O343" s="174"/>
      <c r="P343" s="175">
        <f>SUM(P344:P347)</f>
        <v>0</v>
      </c>
      <c r="Q343" s="174"/>
      <c r="R343" s="175">
        <f>SUM(R344:R347)</f>
        <v>0</v>
      </c>
      <c r="S343" s="174"/>
      <c r="T343" s="176">
        <f>SUM(T344:T347)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169" t="s">
        <v>82</v>
      </c>
      <c r="AT343" s="177" t="s">
        <v>74</v>
      </c>
      <c r="AU343" s="177" t="s">
        <v>82</v>
      </c>
      <c r="AY343" s="169" t="s">
        <v>235</v>
      </c>
      <c r="BK343" s="178">
        <f>SUM(BK344:BK347)</f>
        <v>0</v>
      </c>
    </row>
    <row r="344" s="2" customFormat="1" ht="24.15" customHeight="1">
      <c r="A344" s="38"/>
      <c r="B344" s="181"/>
      <c r="C344" s="182" t="s">
        <v>563</v>
      </c>
      <c r="D344" s="182" t="s">
        <v>237</v>
      </c>
      <c r="E344" s="183" t="s">
        <v>869</v>
      </c>
      <c r="F344" s="184" t="s">
        <v>870</v>
      </c>
      <c r="G344" s="185" t="s">
        <v>438</v>
      </c>
      <c r="H344" s="186">
        <v>2.4489999999999998</v>
      </c>
      <c r="I344" s="187"/>
      <c r="J344" s="188">
        <f>ROUND(I344*H344,2)</f>
        <v>0</v>
      </c>
      <c r="K344" s="184" t="s">
        <v>246</v>
      </c>
      <c r="L344" s="39"/>
      <c r="M344" s="189" t="s">
        <v>1</v>
      </c>
      <c r="N344" s="190" t="s">
        <v>40</v>
      </c>
      <c r="O344" s="77"/>
      <c r="P344" s="191">
        <f>O344*H344</f>
        <v>0</v>
      </c>
      <c r="Q344" s="191">
        <v>0</v>
      </c>
      <c r="R344" s="191">
        <f>Q344*H344</f>
        <v>0</v>
      </c>
      <c r="S344" s="191">
        <v>0</v>
      </c>
      <c r="T344" s="19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3" t="s">
        <v>96</v>
      </c>
      <c r="AT344" s="193" t="s">
        <v>237</v>
      </c>
      <c r="AU344" s="193" t="s">
        <v>84</v>
      </c>
      <c r="AY344" s="19" t="s">
        <v>235</v>
      </c>
      <c r="BE344" s="194">
        <f>IF(N344="základní",J344,0)</f>
        <v>0</v>
      </c>
      <c r="BF344" s="194">
        <f>IF(N344="snížená",J344,0)</f>
        <v>0</v>
      </c>
      <c r="BG344" s="194">
        <f>IF(N344="zákl. přenesená",J344,0)</f>
        <v>0</v>
      </c>
      <c r="BH344" s="194">
        <f>IF(N344="sníž. přenesená",J344,0)</f>
        <v>0</v>
      </c>
      <c r="BI344" s="194">
        <f>IF(N344="nulová",J344,0)</f>
        <v>0</v>
      </c>
      <c r="BJ344" s="19" t="s">
        <v>82</v>
      </c>
      <c r="BK344" s="194">
        <f>ROUND(I344*H344,2)</f>
        <v>0</v>
      </c>
      <c r="BL344" s="19" t="s">
        <v>96</v>
      </c>
      <c r="BM344" s="193" t="s">
        <v>1386</v>
      </c>
    </row>
    <row r="345" s="2" customFormat="1">
      <c r="A345" s="38"/>
      <c r="B345" s="39"/>
      <c r="C345" s="38"/>
      <c r="D345" s="195" t="s">
        <v>242</v>
      </c>
      <c r="E345" s="38"/>
      <c r="F345" s="196" t="s">
        <v>872</v>
      </c>
      <c r="G345" s="38"/>
      <c r="H345" s="38"/>
      <c r="I345" s="197"/>
      <c r="J345" s="38"/>
      <c r="K345" s="38"/>
      <c r="L345" s="39"/>
      <c r="M345" s="198"/>
      <c r="N345" s="199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242</v>
      </c>
      <c r="AU345" s="19" t="s">
        <v>84</v>
      </c>
    </row>
    <row r="346" s="13" customFormat="1">
      <c r="A346" s="13"/>
      <c r="B346" s="200"/>
      <c r="C346" s="13"/>
      <c r="D346" s="195" t="s">
        <v>248</v>
      </c>
      <c r="E346" s="201" t="s">
        <v>1</v>
      </c>
      <c r="F346" s="202" t="s">
        <v>873</v>
      </c>
      <c r="G346" s="13"/>
      <c r="H346" s="201" t="s">
        <v>1</v>
      </c>
      <c r="I346" s="203"/>
      <c r="J346" s="13"/>
      <c r="K346" s="13"/>
      <c r="L346" s="200"/>
      <c r="M346" s="204"/>
      <c r="N346" s="205"/>
      <c r="O346" s="205"/>
      <c r="P346" s="205"/>
      <c r="Q346" s="205"/>
      <c r="R346" s="205"/>
      <c r="S346" s="205"/>
      <c r="T346" s="206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01" t="s">
        <v>248</v>
      </c>
      <c r="AU346" s="201" t="s">
        <v>84</v>
      </c>
      <c r="AV346" s="13" t="s">
        <v>82</v>
      </c>
      <c r="AW346" s="13" t="s">
        <v>32</v>
      </c>
      <c r="AX346" s="13" t="s">
        <v>75</v>
      </c>
      <c r="AY346" s="201" t="s">
        <v>235</v>
      </c>
    </row>
    <row r="347" s="14" customFormat="1">
      <c r="A347" s="14"/>
      <c r="B347" s="207"/>
      <c r="C347" s="14"/>
      <c r="D347" s="195" t="s">
        <v>248</v>
      </c>
      <c r="E347" s="208" t="s">
        <v>1</v>
      </c>
      <c r="F347" s="209" t="s">
        <v>1803</v>
      </c>
      <c r="G347" s="14"/>
      <c r="H347" s="210">
        <v>2.4489999999999998</v>
      </c>
      <c r="I347" s="211"/>
      <c r="J347" s="14"/>
      <c r="K347" s="14"/>
      <c r="L347" s="207"/>
      <c r="M347" s="242"/>
      <c r="N347" s="243"/>
      <c r="O347" s="243"/>
      <c r="P347" s="243"/>
      <c r="Q347" s="243"/>
      <c r="R347" s="243"/>
      <c r="S347" s="243"/>
      <c r="T347" s="24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8" t="s">
        <v>248</v>
      </c>
      <c r="AU347" s="208" t="s">
        <v>84</v>
      </c>
      <c r="AV347" s="14" t="s">
        <v>84</v>
      </c>
      <c r="AW347" s="14" t="s">
        <v>32</v>
      </c>
      <c r="AX347" s="14" t="s">
        <v>82</v>
      </c>
      <c r="AY347" s="208" t="s">
        <v>235</v>
      </c>
    </row>
    <row r="348" s="2" customFormat="1" ht="6.96" customHeight="1">
      <c r="A348" s="38"/>
      <c r="B348" s="60"/>
      <c r="C348" s="61"/>
      <c r="D348" s="61"/>
      <c r="E348" s="61"/>
      <c r="F348" s="61"/>
      <c r="G348" s="61"/>
      <c r="H348" s="61"/>
      <c r="I348" s="61"/>
      <c r="J348" s="61"/>
      <c r="K348" s="61"/>
      <c r="L348" s="39"/>
      <c r="M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</row>
  </sheetData>
  <autoFilter ref="C130:K347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1804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ROUND((SUM(BE130:BE333)),  2)</f>
        <v>0</v>
      </c>
      <c r="G37" s="38"/>
      <c r="H37" s="38"/>
      <c r="I37" s="138">
        <v>0.20999999999999999</v>
      </c>
      <c r="J37" s="137">
        <f>ROUND(((SUM(BE130:BE333))*I37),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ROUND((SUM(BF130:BF333)),  2)</f>
        <v>0</v>
      </c>
      <c r="G38" s="38"/>
      <c r="H38" s="38"/>
      <c r="I38" s="138">
        <v>0.14999999999999999</v>
      </c>
      <c r="J38" s="137">
        <f>ROUND(((SUM(BF130:BF333))*I38),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ROUND((SUM(BG130:BG333)),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ROUND((SUM(BH130:BH333)),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ROUND((SUM(BI130:BI333)),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00003 - DSO 01.4.1c Kanalizační odbočení Stoky E4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J130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J131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J132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J247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J252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216</v>
      </c>
      <c r="E104" s="156"/>
      <c r="F104" s="156"/>
      <c r="G104" s="156"/>
      <c r="H104" s="156"/>
      <c r="I104" s="156"/>
      <c r="J104" s="157">
        <f>J267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218</v>
      </c>
      <c r="E105" s="156"/>
      <c r="F105" s="156"/>
      <c r="G105" s="156"/>
      <c r="H105" s="156"/>
      <c r="I105" s="156"/>
      <c r="J105" s="157">
        <f>J309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219</v>
      </c>
      <c r="E106" s="156"/>
      <c r="F106" s="156"/>
      <c r="G106" s="156"/>
      <c r="H106" s="156"/>
      <c r="I106" s="156"/>
      <c r="J106" s="157">
        <f>J329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220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0" t="str">
        <f>E7</f>
        <v>Kanalizace Podlesí - II.Etapa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197</v>
      </c>
      <c r="L117" s="22"/>
    </row>
    <row r="118" s="1" customFormat="1" ht="16.5" customHeight="1">
      <c r="B118" s="22"/>
      <c r="E118" s="130" t="s">
        <v>198</v>
      </c>
      <c r="F118" s="1"/>
      <c r="G118" s="1"/>
      <c r="H118" s="1"/>
      <c r="L118" s="22"/>
    </row>
    <row r="119" s="1" customFormat="1" ht="12" customHeight="1">
      <c r="B119" s="22"/>
      <c r="C119" s="32" t="s">
        <v>199</v>
      </c>
      <c r="L119" s="22"/>
    </row>
    <row r="120" s="2" customFormat="1" ht="16.5" customHeight="1">
      <c r="A120" s="38"/>
      <c r="B120" s="39"/>
      <c r="C120" s="38"/>
      <c r="D120" s="38"/>
      <c r="E120" s="131" t="s">
        <v>200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201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00003 - DSO 01.4.1c Kanalizační odbočení Stoky E4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13. 1. 2022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25.65" customHeight="1">
      <c r="A126" s="38"/>
      <c r="B126" s="39"/>
      <c r="C126" s="32" t="s">
        <v>24</v>
      </c>
      <c r="D126" s="38"/>
      <c r="E126" s="38"/>
      <c r="F126" s="27" t="str">
        <f>E19</f>
        <v>Město Petřvald</v>
      </c>
      <c r="G126" s="38"/>
      <c r="H126" s="38"/>
      <c r="I126" s="32" t="s">
        <v>30</v>
      </c>
      <c r="J126" s="36" t="str">
        <f>E25</f>
        <v>Sweco Hydroprojekt a.s., divize Morava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221</v>
      </c>
      <c r="D129" s="161" t="s">
        <v>60</v>
      </c>
      <c r="E129" s="161" t="s">
        <v>56</v>
      </c>
      <c r="F129" s="161" t="s">
        <v>57</v>
      </c>
      <c r="G129" s="161" t="s">
        <v>222</v>
      </c>
      <c r="H129" s="161" t="s">
        <v>223</v>
      </c>
      <c r="I129" s="161" t="s">
        <v>224</v>
      </c>
      <c r="J129" s="161" t="s">
        <v>208</v>
      </c>
      <c r="K129" s="162" t="s">
        <v>225</v>
      </c>
      <c r="L129" s="163"/>
      <c r="M129" s="86" t="s">
        <v>1</v>
      </c>
      <c r="N129" s="87" t="s">
        <v>39</v>
      </c>
      <c r="O129" s="87" t="s">
        <v>226</v>
      </c>
      <c r="P129" s="87" t="s">
        <v>227</v>
      </c>
      <c r="Q129" s="87" t="s">
        <v>228</v>
      </c>
      <c r="R129" s="87" t="s">
        <v>229</v>
      </c>
      <c r="S129" s="87" t="s">
        <v>230</v>
      </c>
      <c r="T129" s="88" t="s">
        <v>231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232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</f>
        <v>0</v>
      </c>
      <c r="Q130" s="90"/>
      <c r="R130" s="165">
        <f>R131</f>
        <v>62.916843799999995</v>
      </c>
      <c r="S130" s="90"/>
      <c r="T130" s="166">
        <f>T131</f>
        <v>10.55646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233</v>
      </c>
      <c r="F131" s="170" t="s">
        <v>234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P132+P247+P252+P267+P309+P329</f>
        <v>0</v>
      </c>
      <c r="Q131" s="174"/>
      <c r="R131" s="175">
        <f>R132+R247+R252+R267+R309+R329</f>
        <v>62.916843799999995</v>
      </c>
      <c r="S131" s="174"/>
      <c r="T131" s="176">
        <f>T132+T247+T252+T267+T309+T329</f>
        <v>10.55646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235</v>
      </c>
      <c r="BK131" s="178">
        <f>BK132+BK247+BK252+BK267+BK309+BK329</f>
        <v>0</v>
      </c>
    </row>
    <row r="132" s="12" customFormat="1" ht="22.8" customHeight="1">
      <c r="A132" s="12"/>
      <c r="B132" s="168"/>
      <c r="C132" s="12"/>
      <c r="D132" s="169" t="s">
        <v>74</v>
      </c>
      <c r="E132" s="179" t="s">
        <v>82</v>
      </c>
      <c r="F132" s="179" t="s">
        <v>236</v>
      </c>
      <c r="G132" s="12"/>
      <c r="H132" s="12"/>
      <c r="I132" s="171"/>
      <c r="J132" s="180">
        <f>BK132</f>
        <v>0</v>
      </c>
      <c r="K132" s="12"/>
      <c r="L132" s="168"/>
      <c r="M132" s="173"/>
      <c r="N132" s="174"/>
      <c r="O132" s="174"/>
      <c r="P132" s="175">
        <f>SUM(P133:P246)</f>
        <v>0</v>
      </c>
      <c r="Q132" s="174"/>
      <c r="R132" s="175">
        <f>SUM(R133:R246)</f>
        <v>58.376910799999997</v>
      </c>
      <c r="S132" s="174"/>
      <c r="T132" s="176">
        <f>SUM(T133:T246)</f>
        <v>10.55646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82</v>
      </c>
      <c r="AY132" s="169" t="s">
        <v>235</v>
      </c>
      <c r="BK132" s="178">
        <f>SUM(BK133:BK246)</f>
        <v>0</v>
      </c>
    </row>
    <row r="133" s="2" customFormat="1" ht="24.15" customHeight="1">
      <c r="A133" s="38"/>
      <c r="B133" s="181"/>
      <c r="C133" s="182" t="s">
        <v>82</v>
      </c>
      <c r="D133" s="182" t="s">
        <v>237</v>
      </c>
      <c r="E133" s="183" t="s">
        <v>244</v>
      </c>
      <c r="F133" s="184" t="s">
        <v>245</v>
      </c>
      <c r="G133" s="185" t="s">
        <v>240</v>
      </c>
      <c r="H133" s="186">
        <v>15.57</v>
      </c>
      <c r="I133" s="187"/>
      <c r="J133" s="188">
        <f>ROUND(I133*H133,2)</f>
        <v>0</v>
      </c>
      <c r="K133" s="184" t="s">
        <v>246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0.57999999999999996</v>
      </c>
      <c r="T133" s="192">
        <f>S133*H133</f>
        <v>9.0305999999999997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96</v>
      </c>
      <c r="AT133" s="193" t="s">
        <v>237</v>
      </c>
      <c r="AU133" s="193" t="s">
        <v>84</v>
      </c>
      <c r="AY133" s="19" t="s">
        <v>235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96</v>
      </c>
      <c r="BM133" s="193" t="s">
        <v>247</v>
      </c>
    </row>
    <row r="134" s="2" customFormat="1">
      <c r="A134" s="38"/>
      <c r="B134" s="39"/>
      <c r="C134" s="38"/>
      <c r="D134" s="195" t="s">
        <v>242</v>
      </c>
      <c r="E134" s="38"/>
      <c r="F134" s="196" t="s">
        <v>243</v>
      </c>
      <c r="G134" s="38"/>
      <c r="H134" s="38"/>
      <c r="I134" s="197"/>
      <c r="J134" s="38"/>
      <c r="K134" s="38"/>
      <c r="L134" s="39"/>
      <c r="M134" s="198"/>
      <c r="N134" s="199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242</v>
      </c>
      <c r="AU134" s="19" t="s">
        <v>84</v>
      </c>
    </row>
    <row r="135" s="2" customFormat="1" ht="24.15" customHeight="1">
      <c r="A135" s="38"/>
      <c r="B135" s="181"/>
      <c r="C135" s="182" t="s">
        <v>84</v>
      </c>
      <c r="D135" s="182" t="s">
        <v>237</v>
      </c>
      <c r="E135" s="183" t="s">
        <v>258</v>
      </c>
      <c r="F135" s="184" t="s">
        <v>1036</v>
      </c>
      <c r="G135" s="185" t="s">
        <v>240</v>
      </c>
      <c r="H135" s="186">
        <v>15.57</v>
      </c>
      <c r="I135" s="187"/>
      <c r="J135" s="188">
        <f>ROUND(I135*H135,2)</f>
        <v>0</v>
      </c>
      <c r="K135" s="184" t="s">
        <v>246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0.098000000000000004</v>
      </c>
      <c r="T135" s="192">
        <f>S135*H135</f>
        <v>1.52586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260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261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>
      <c r="A137" s="38"/>
      <c r="B137" s="39"/>
      <c r="C137" s="38"/>
      <c r="D137" s="195" t="s">
        <v>262</v>
      </c>
      <c r="E137" s="38"/>
      <c r="F137" s="223" t="s">
        <v>1720</v>
      </c>
      <c r="G137" s="38"/>
      <c r="H137" s="38"/>
      <c r="I137" s="197"/>
      <c r="J137" s="38"/>
      <c r="K137" s="38"/>
      <c r="L137" s="39"/>
      <c r="M137" s="198"/>
      <c r="N137" s="199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262</v>
      </c>
      <c r="AU137" s="19" t="s">
        <v>84</v>
      </c>
    </row>
    <row r="138" s="13" customFormat="1">
      <c r="A138" s="13"/>
      <c r="B138" s="200"/>
      <c r="C138" s="13"/>
      <c r="D138" s="195" t="s">
        <v>248</v>
      </c>
      <c r="E138" s="201" t="s">
        <v>1</v>
      </c>
      <c r="F138" s="202" t="s">
        <v>1188</v>
      </c>
      <c r="G138" s="13"/>
      <c r="H138" s="201" t="s">
        <v>1</v>
      </c>
      <c r="I138" s="203"/>
      <c r="J138" s="13"/>
      <c r="K138" s="13"/>
      <c r="L138" s="200"/>
      <c r="M138" s="204"/>
      <c r="N138" s="205"/>
      <c r="O138" s="205"/>
      <c r="P138" s="205"/>
      <c r="Q138" s="205"/>
      <c r="R138" s="205"/>
      <c r="S138" s="205"/>
      <c r="T138" s="206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1" t="s">
        <v>248</v>
      </c>
      <c r="AU138" s="201" t="s">
        <v>84</v>
      </c>
      <c r="AV138" s="13" t="s">
        <v>82</v>
      </c>
      <c r="AW138" s="13" t="s">
        <v>32</v>
      </c>
      <c r="AX138" s="13" t="s">
        <v>75</v>
      </c>
      <c r="AY138" s="201" t="s">
        <v>235</v>
      </c>
    </row>
    <row r="139" s="13" customFormat="1">
      <c r="A139" s="13"/>
      <c r="B139" s="200"/>
      <c r="C139" s="13"/>
      <c r="D139" s="195" t="s">
        <v>248</v>
      </c>
      <c r="E139" s="201" t="s">
        <v>1</v>
      </c>
      <c r="F139" s="202" t="s">
        <v>264</v>
      </c>
      <c r="G139" s="13"/>
      <c r="H139" s="201" t="s">
        <v>1</v>
      </c>
      <c r="I139" s="203"/>
      <c r="J139" s="13"/>
      <c r="K139" s="13"/>
      <c r="L139" s="200"/>
      <c r="M139" s="204"/>
      <c r="N139" s="205"/>
      <c r="O139" s="205"/>
      <c r="P139" s="205"/>
      <c r="Q139" s="205"/>
      <c r="R139" s="205"/>
      <c r="S139" s="205"/>
      <c r="T139" s="206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1" t="s">
        <v>248</v>
      </c>
      <c r="AU139" s="201" t="s">
        <v>84</v>
      </c>
      <c r="AV139" s="13" t="s">
        <v>82</v>
      </c>
      <c r="AW139" s="13" t="s">
        <v>32</v>
      </c>
      <c r="AX139" s="13" t="s">
        <v>75</v>
      </c>
      <c r="AY139" s="201" t="s">
        <v>235</v>
      </c>
    </row>
    <row r="140" s="14" customFormat="1">
      <c r="A140" s="14"/>
      <c r="B140" s="207"/>
      <c r="C140" s="14"/>
      <c r="D140" s="195" t="s">
        <v>248</v>
      </c>
      <c r="E140" s="208" t="s">
        <v>1</v>
      </c>
      <c r="F140" s="209" t="s">
        <v>1805</v>
      </c>
      <c r="G140" s="14"/>
      <c r="H140" s="210">
        <v>15.57</v>
      </c>
      <c r="I140" s="211"/>
      <c r="J140" s="14"/>
      <c r="K140" s="14"/>
      <c r="L140" s="207"/>
      <c r="M140" s="212"/>
      <c r="N140" s="213"/>
      <c r="O140" s="213"/>
      <c r="P140" s="213"/>
      <c r="Q140" s="213"/>
      <c r="R140" s="213"/>
      <c r="S140" s="213"/>
      <c r="T140" s="2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08" t="s">
        <v>248</v>
      </c>
      <c r="AU140" s="208" t="s">
        <v>84</v>
      </c>
      <c r="AV140" s="14" t="s">
        <v>84</v>
      </c>
      <c r="AW140" s="14" t="s">
        <v>32</v>
      </c>
      <c r="AX140" s="14" t="s">
        <v>82</v>
      </c>
      <c r="AY140" s="208" t="s">
        <v>235</v>
      </c>
    </row>
    <row r="141" s="13" customFormat="1">
      <c r="A141" s="13"/>
      <c r="B141" s="200"/>
      <c r="C141" s="13"/>
      <c r="D141" s="195" t="s">
        <v>248</v>
      </c>
      <c r="E141" s="201" t="s">
        <v>1</v>
      </c>
      <c r="F141" s="202" t="s">
        <v>1557</v>
      </c>
      <c r="G141" s="13"/>
      <c r="H141" s="201" t="s">
        <v>1</v>
      </c>
      <c r="I141" s="203"/>
      <c r="J141" s="13"/>
      <c r="K141" s="13"/>
      <c r="L141" s="200"/>
      <c r="M141" s="204"/>
      <c r="N141" s="205"/>
      <c r="O141" s="205"/>
      <c r="P141" s="205"/>
      <c r="Q141" s="205"/>
      <c r="R141" s="205"/>
      <c r="S141" s="205"/>
      <c r="T141" s="206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1" t="s">
        <v>248</v>
      </c>
      <c r="AU141" s="201" t="s">
        <v>84</v>
      </c>
      <c r="AV141" s="13" t="s">
        <v>82</v>
      </c>
      <c r="AW141" s="13" t="s">
        <v>32</v>
      </c>
      <c r="AX141" s="13" t="s">
        <v>75</v>
      </c>
      <c r="AY141" s="201" t="s">
        <v>235</v>
      </c>
    </row>
    <row r="142" s="2" customFormat="1" ht="24.15" customHeight="1">
      <c r="A142" s="38"/>
      <c r="B142" s="181"/>
      <c r="C142" s="182" t="s">
        <v>91</v>
      </c>
      <c r="D142" s="182" t="s">
        <v>237</v>
      </c>
      <c r="E142" s="183" t="s">
        <v>349</v>
      </c>
      <c r="F142" s="184" t="s">
        <v>350</v>
      </c>
      <c r="G142" s="185" t="s">
        <v>240</v>
      </c>
      <c r="H142" s="186">
        <v>5.1900000000000004</v>
      </c>
      <c r="I142" s="187"/>
      <c r="J142" s="188">
        <f>ROUND(I142*H142,2)</f>
        <v>0</v>
      </c>
      <c r="K142" s="184" t="s">
        <v>246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96</v>
      </c>
      <c r="AT142" s="193" t="s">
        <v>237</v>
      </c>
      <c r="AU142" s="193" t="s">
        <v>84</v>
      </c>
      <c r="AY142" s="19" t="s">
        <v>235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96</v>
      </c>
      <c r="BM142" s="193" t="s">
        <v>351</v>
      </c>
    </row>
    <row r="143" s="2" customFormat="1">
      <c r="A143" s="38"/>
      <c r="B143" s="39"/>
      <c r="C143" s="38"/>
      <c r="D143" s="195" t="s">
        <v>242</v>
      </c>
      <c r="E143" s="38"/>
      <c r="F143" s="196" t="s">
        <v>352</v>
      </c>
      <c r="G143" s="38"/>
      <c r="H143" s="38"/>
      <c r="I143" s="197"/>
      <c r="J143" s="38"/>
      <c r="K143" s="38"/>
      <c r="L143" s="39"/>
      <c r="M143" s="198"/>
      <c r="N143" s="199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242</v>
      </c>
      <c r="AU143" s="19" t="s">
        <v>84</v>
      </c>
    </row>
    <row r="144" s="2" customFormat="1">
      <c r="A144" s="38"/>
      <c r="B144" s="39"/>
      <c r="C144" s="38"/>
      <c r="D144" s="195" t="s">
        <v>262</v>
      </c>
      <c r="E144" s="38"/>
      <c r="F144" s="223" t="s">
        <v>1720</v>
      </c>
      <c r="G144" s="38"/>
      <c r="H144" s="38"/>
      <c r="I144" s="197"/>
      <c r="J144" s="38"/>
      <c r="K144" s="38"/>
      <c r="L144" s="39"/>
      <c r="M144" s="198"/>
      <c r="N144" s="199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262</v>
      </c>
      <c r="AU144" s="19" t="s">
        <v>84</v>
      </c>
    </row>
    <row r="145" s="13" customFormat="1">
      <c r="A145" s="13"/>
      <c r="B145" s="200"/>
      <c r="C145" s="13"/>
      <c r="D145" s="195" t="s">
        <v>248</v>
      </c>
      <c r="E145" s="201" t="s">
        <v>1</v>
      </c>
      <c r="F145" s="202" t="s">
        <v>1199</v>
      </c>
      <c r="G145" s="13"/>
      <c r="H145" s="201" t="s">
        <v>1</v>
      </c>
      <c r="I145" s="203"/>
      <c r="J145" s="13"/>
      <c r="K145" s="13"/>
      <c r="L145" s="200"/>
      <c r="M145" s="204"/>
      <c r="N145" s="205"/>
      <c r="O145" s="205"/>
      <c r="P145" s="205"/>
      <c r="Q145" s="205"/>
      <c r="R145" s="205"/>
      <c r="S145" s="205"/>
      <c r="T145" s="206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1" t="s">
        <v>248</v>
      </c>
      <c r="AU145" s="201" t="s">
        <v>84</v>
      </c>
      <c r="AV145" s="13" t="s">
        <v>82</v>
      </c>
      <c r="AW145" s="13" t="s">
        <v>32</v>
      </c>
      <c r="AX145" s="13" t="s">
        <v>75</v>
      </c>
      <c r="AY145" s="201" t="s">
        <v>235</v>
      </c>
    </row>
    <row r="146" s="14" customFormat="1">
      <c r="A146" s="14"/>
      <c r="B146" s="207"/>
      <c r="C146" s="14"/>
      <c r="D146" s="195" t="s">
        <v>248</v>
      </c>
      <c r="E146" s="208" t="s">
        <v>1</v>
      </c>
      <c r="F146" s="209" t="s">
        <v>1806</v>
      </c>
      <c r="G146" s="14"/>
      <c r="H146" s="210">
        <v>5.1900000000000004</v>
      </c>
      <c r="I146" s="211"/>
      <c r="J146" s="14"/>
      <c r="K146" s="14"/>
      <c r="L146" s="207"/>
      <c r="M146" s="212"/>
      <c r="N146" s="213"/>
      <c r="O146" s="213"/>
      <c r="P146" s="213"/>
      <c r="Q146" s="213"/>
      <c r="R146" s="213"/>
      <c r="S146" s="213"/>
      <c r="T146" s="2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08" t="s">
        <v>248</v>
      </c>
      <c r="AU146" s="208" t="s">
        <v>84</v>
      </c>
      <c r="AV146" s="14" t="s">
        <v>84</v>
      </c>
      <c r="AW146" s="14" t="s">
        <v>32</v>
      </c>
      <c r="AX146" s="14" t="s">
        <v>82</v>
      </c>
      <c r="AY146" s="208" t="s">
        <v>235</v>
      </c>
    </row>
    <row r="147" s="2" customFormat="1" ht="33" customHeight="1">
      <c r="A147" s="38"/>
      <c r="B147" s="181"/>
      <c r="C147" s="182" t="s">
        <v>96</v>
      </c>
      <c r="D147" s="182" t="s">
        <v>237</v>
      </c>
      <c r="E147" s="183" t="s">
        <v>356</v>
      </c>
      <c r="F147" s="184" t="s">
        <v>357</v>
      </c>
      <c r="G147" s="185" t="s">
        <v>358</v>
      </c>
      <c r="H147" s="186">
        <v>15.441000000000001</v>
      </c>
      <c r="I147" s="187"/>
      <c r="J147" s="188">
        <f>ROUND(I147*H147,2)</f>
        <v>0</v>
      </c>
      <c r="K147" s="184" t="s">
        <v>246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96</v>
      </c>
      <c r="AT147" s="193" t="s">
        <v>237</v>
      </c>
      <c r="AU147" s="193" t="s">
        <v>84</v>
      </c>
      <c r="AY147" s="19" t="s">
        <v>235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96</v>
      </c>
      <c r="BM147" s="193" t="s">
        <v>359</v>
      </c>
    </row>
    <row r="148" s="2" customFormat="1">
      <c r="A148" s="38"/>
      <c r="B148" s="39"/>
      <c r="C148" s="38"/>
      <c r="D148" s="195" t="s">
        <v>242</v>
      </c>
      <c r="E148" s="38"/>
      <c r="F148" s="196" t="s">
        <v>360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242</v>
      </c>
      <c r="AU148" s="19" t="s">
        <v>84</v>
      </c>
    </row>
    <row r="149" s="2" customFormat="1">
      <c r="A149" s="38"/>
      <c r="B149" s="39"/>
      <c r="C149" s="38"/>
      <c r="D149" s="195" t="s">
        <v>262</v>
      </c>
      <c r="E149" s="38"/>
      <c r="F149" s="223" t="s">
        <v>1725</v>
      </c>
      <c r="G149" s="38"/>
      <c r="H149" s="38"/>
      <c r="I149" s="197"/>
      <c r="J149" s="38"/>
      <c r="K149" s="38"/>
      <c r="L149" s="39"/>
      <c r="M149" s="198"/>
      <c r="N149" s="199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262</v>
      </c>
      <c r="AU149" s="19" t="s">
        <v>84</v>
      </c>
    </row>
    <row r="150" s="13" customFormat="1">
      <c r="A150" s="13"/>
      <c r="B150" s="200"/>
      <c r="C150" s="13"/>
      <c r="D150" s="195" t="s">
        <v>248</v>
      </c>
      <c r="E150" s="201" t="s">
        <v>1</v>
      </c>
      <c r="F150" s="202" t="s">
        <v>1208</v>
      </c>
      <c r="G150" s="13"/>
      <c r="H150" s="201" t="s">
        <v>1</v>
      </c>
      <c r="I150" s="203"/>
      <c r="J150" s="13"/>
      <c r="K150" s="13"/>
      <c r="L150" s="200"/>
      <c r="M150" s="204"/>
      <c r="N150" s="205"/>
      <c r="O150" s="205"/>
      <c r="P150" s="205"/>
      <c r="Q150" s="205"/>
      <c r="R150" s="205"/>
      <c r="S150" s="205"/>
      <c r="T150" s="206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1" t="s">
        <v>248</v>
      </c>
      <c r="AU150" s="201" t="s">
        <v>84</v>
      </c>
      <c r="AV150" s="13" t="s">
        <v>82</v>
      </c>
      <c r="AW150" s="13" t="s">
        <v>32</v>
      </c>
      <c r="AX150" s="13" t="s">
        <v>75</v>
      </c>
      <c r="AY150" s="201" t="s">
        <v>235</v>
      </c>
    </row>
    <row r="151" s="14" customFormat="1">
      <c r="A151" s="14"/>
      <c r="B151" s="207"/>
      <c r="C151" s="14"/>
      <c r="D151" s="195" t="s">
        <v>248</v>
      </c>
      <c r="E151" s="208" t="s">
        <v>1</v>
      </c>
      <c r="F151" s="209" t="s">
        <v>1807</v>
      </c>
      <c r="G151" s="14"/>
      <c r="H151" s="210">
        <v>27.248000000000001</v>
      </c>
      <c r="I151" s="211"/>
      <c r="J151" s="14"/>
      <c r="K151" s="14"/>
      <c r="L151" s="207"/>
      <c r="M151" s="212"/>
      <c r="N151" s="213"/>
      <c r="O151" s="213"/>
      <c r="P151" s="213"/>
      <c r="Q151" s="213"/>
      <c r="R151" s="213"/>
      <c r="S151" s="213"/>
      <c r="T151" s="2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08" t="s">
        <v>248</v>
      </c>
      <c r="AU151" s="208" t="s">
        <v>84</v>
      </c>
      <c r="AV151" s="14" t="s">
        <v>84</v>
      </c>
      <c r="AW151" s="14" t="s">
        <v>32</v>
      </c>
      <c r="AX151" s="14" t="s">
        <v>75</v>
      </c>
      <c r="AY151" s="208" t="s">
        <v>235</v>
      </c>
    </row>
    <row r="152" s="13" customFormat="1">
      <c r="A152" s="13"/>
      <c r="B152" s="200"/>
      <c r="C152" s="13"/>
      <c r="D152" s="195" t="s">
        <v>248</v>
      </c>
      <c r="E152" s="201" t="s">
        <v>1</v>
      </c>
      <c r="F152" s="202" t="s">
        <v>370</v>
      </c>
      <c r="G152" s="13"/>
      <c r="H152" s="201" t="s">
        <v>1</v>
      </c>
      <c r="I152" s="203"/>
      <c r="J152" s="13"/>
      <c r="K152" s="13"/>
      <c r="L152" s="200"/>
      <c r="M152" s="204"/>
      <c r="N152" s="205"/>
      <c r="O152" s="205"/>
      <c r="P152" s="205"/>
      <c r="Q152" s="205"/>
      <c r="R152" s="205"/>
      <c r="S152" s="205"/>
      <c r="T152" s="206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1" t="s">
        <v>248</v>
      </c>
      <c r="AU152" s="201" t="s">
        <v>84</v>
      </c>
      <c r="AV152" s="13" t="s">
        <v>82</v>
      </c>
      <c r="AW152" s="13" t="s">
        <v>32</v>
      </c>
      <c r="AX152" s="13" t="s">
        <v>75</v>
      </c>
      <c r="AY152" s="201" t="s">
        <v>235</v>
      </c>
    </row>
    <row r="153" s="14" customFormat="1">
      <c r="A153" s="14"/>
      <c r="B153" s="207"/>
      <c r="C153" s="14"/>
      <c r="D153" s="195" t="s">
        <v>248</v>
      </c>
      <c r="E153" s="208" t="s">
        <v>1</v>
      </c>
      <c r="F153" s="209" t="s">
        <v>1808</v>
      </c>
      <c r="G153" s="14"/>
      <c r="H153" s="210">
        <v>3.633</v>
      </c>
      <c r="I153" s="211"/>
      <c r="J153" s="14"/>
      <c r="K153" s="14"/>
      <c r="L153" s="207"/>
      <c r="M153" s="212"/>
      <c r="N153" s="213"/>
      <c r="O153" s="213"/>
      <c r="P153" s="213"/>
      <c r="Q153" s="213"/>
      <c r="R153" s="213"/>
      <c r="S153" s="213"/>
      <c r="T153" s="2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08" t="s">
        <v>248</v>
      </c>
      <c r="AU153" s="208" t="s">
        <v>84</v>
      </c>
      <c r="AV153" s="14" t="s">
        <v>84</v>
      </c>
      <c r="AW153" s="14" t="s">
        <v>32</v>
      </c>
      <c r="AX153" s="14" t="s">
        <v>75</v>
      </c>
      <c r="AY153" s="208" t="s">
        <v>235</v>
      </c>
    </row>
    <row r="154" s="16" customFormat="1">
      <c r="A154" s="16"/>
      <c r="B154" s="224"/>
      <c r="C154" s="16"/>
      <c r="D154" s="195" t="s">
        <v>248</v>
      </c>
      <c r="E154" s="225" t="s">
        <v>1</v>
      </c>
      <c r="F154" s="226" t="s">
        <v>373</v>
      </c>
      <c r="G154" s="16"/>
      <c r="H154" s="227">
        <v>30.881</v>
      </c>
      <c r="I154" s="228"/>
      <c r="J154" s="16"/>
      <c r="K154" s="16"/>
      <c r="L154" s="224"/>
      <c r="M154" s="229"/>
      <c r="N154" s="230"/>
      <c r="O154" s="230"/>
      <c r="P154" s="230"/>
      <c r="Q154" s="230"/>
      <c r="R154" s="230"/>
      <c r="S154" s="230"/>
      <c r="T154" s="231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T154" s="225" t="s">
        <v>248</v>
      </c>
      <c r="AU154" s="225" t="s">
        <v>84</v>
      </c>
      <c r="AV154" s="16" t="s">
        <v>91</v>
      </c>
      <c r="AW154" s="16" t="s">
        <v>32</v>
      </c>
      <c r="AX154" s="16" t="s">
        <v>75</v>
      </c>
      <c r="AY154" s="225" t="s">
        <v>235</v>
      </c>
    </row>
    <row r="155" s="14" customFormat="1">
      <c r="A155" s="14"/>
      <c r="B155" s="207"/>
      <c r="C155" s="14"/>
      <c r="D155" s="195" t="s">
        <v>248</v>
      </c>
      <c r="E155" s="208" t="s">
        <v>1</v>
      </c>
      <c r="F155" s="209" t="s">
        <v>1809</v>
      </c>
      <c r="G155" s="14"/>
      <c r="H155" s="210">
        <v>15.441000000000001</v>
      </c>
      <c r="I155" s="211"/>
      <c r="J155" s="14"/>
      <c r="K155" s="14"/>
      <c r="L155" s="207"/>
      <c r="M155" s="212"/>
      <c r="N155" s="213"/>
      <c r="O155" s="213"/>
      <c r="P155" s="213"/>
      <c r="Q155" s="213"/>
      <c r="R155" s="213"/>
      <c r="S155" s="213"/>
      <c r="T155" s="2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08" t="s">
        <v>248</v>
      </c>
      <c r="AU155" s="208" t="s">
        <v>84</v>
      </c>
      <c r="AV155" s="14" t="s">
        <v>84</v>
      </c>
      <c r="AW155" s="14" t="s">
        <v>32</v>
      </c>
      <c r="AX155" s="14" t="s">
        <v>82</v>
      </c>
      <c r="AY155" s="208" t="s">
        <v>235</v>
      </c>
    </row>
    <row r="156" s="2" customFormat="1" ht="33" customHeight="1">
      <c r="A156" s="38"/>
      <c r="B156" s="181"/>
      <c r="C156" s="182" t="s">
        <v>269</v>
      </c>
      <c r="D156" s="182" t="s">
        <v>237</v>
      </c>
      <c r="E156" s="183" t="s">
        <v>375</v>
      </c>
      <c r="F156" s="184" t="s">
        <v>376</v>
      </c>
      <c r="G156" s="185" t="s">
        <v>358</v>
      </c>
      <c r="H156" s="186">
        <v>15.441000000000001</v>
      </c>
      <c r="I156" s="187"/>
      <c r="J156" s="188">
        <f>ROUND(I156*H156,2)</f>
        <v>0</v>
      </c>
      <c r="K156" s="184" t="s">
        <v>246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377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378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2" customFormat="1">
      <c r="A158" s="38"/>
      <c r="B158" s="39"/>
      <c r="C158" s="38"/>
      <c r="D158" s="195" t="s">
        <v>262</v>
      </c>
      <c r="E158" s="38"/>
      <c r="F158" s="223" t="s">
        <v>1725</v>
      </c>
      <c r="G158" s="38"/>
      <c r="H158" s="38"/>
      <c r="I158" s="197"/>
      <c r="J158" s="38"/>
      <c r="K158" s="38"/>
      <c r="L158" s="39"/>
      <c r="M158" s="198"/>
      <c r="N158" s="199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262</v>
      </c>
      <c r="AU158" s="19" t="s">
        <v>84</v>
      </c>
    </row>
    <row r="159" s="2" customFormat="1" ht="24.15" customHeight="1">
      <c r="A159" s="38"/>
      <c r="B159" s="181"/>
      <c r="C159" s="182" t="s">
        <v>276</v>
      </c>
      <c r="D159" s="182" t="s">
        <v>237</v>
      </c>
      <c r="E159" s="183" t="s">
        <v>379</v>
      </c>
      <c r="F159" s="184" t="s">
        <v>380</v>
      </c>
      <c r="G159" s="185" t="s">
        <v>358</v>
      </c>
      <c r="H159" s="186">
        <v>6.1760000000000002</v>
      </c>
      <c r="I159" s="187"/>
      <c r="J159" s="188">
        <f>ROUND(I159*H159,2)</f>
        <v>0</v>
      </c>
      <c r="K159" s="184" t="s">
        <v>246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96</v>
      </c>
      <c r="AT159" s="193" t="s">
        <v>237</v>
      </c>
      <c r="AU159" s="193" t="s">
        <v>84</v>
      </c>
      <c r="AY159" s="19" t="s">
        <v>235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96</v>
      </c>
      <c r="BM159" s="193" t="s">
        <v>381</v>
      </c>
    </row>
    <row r="160" s="2" customFormat="1">
      <c r="A160" s="38"/>
      <c r="B160" s="39"/>
      <c r="C160" s="38"/>
      <c r="D160" s="195" t="s">
        <v>242</v>
      </c>
      <c r="E160" s="38"/>
      <c r="F160" s="196" t="s">
        <v>382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242</v>
      </c>
      <c r="AU160" s="19" t="s">
        <v>84</v>
      </c>
    </row>
    <row r="161" s="13" customFormat="1">
      <c r="A161" s="13"/>
      <c r="B161" s="200"/>
      <c r="C161" s="13"/>
      <c r="D161" s="195" t="s">
        <v>248</v>
      </c>
      <c r="E161" s="201" t="s">
        <v>1</v>
      </c>
      <c r="F161" s="202" t="s">
        <v>906</v>
      </c>
      <c r="G161" s="13"/>
      <c r="H161" s="201" t="s">
        <v>1</v>
      </c>
      <c r="I161" s="203"/>
      <c r="J161" s="13"/>
      <c r="K161" s="13"/>
      <c r="L161" s="200"/>
      <c r="M161" s="204"/>
      <c r="N161" s="205"/>
      <c r="O161" s="205"/>
      <c r="P161" s="205"/>
      <c r="Q161" s="205"/>
      <c r="R161" s="205"/>
      <c r="S161" s="205"/>
      <c r="T161" s="206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1" t="s">
        <v>248</v>
      </c>
      <c r="AU161" s="201" t="s">
        <v>84</v>
      </c>
      <c r="AV161" s="13" t="s">
        <v>82</v>
      </c>
      <c r="AW161" s="13" t="s">
        <v>32</v>
      </c>
      <c r="AX161" s="13" t="s">
        <v>75</v>
      </c>
      <c r="AY161" s="201" t="s">
        <v>235</v>
      </c>
    </row>
    <row r="162" s="14" customFormat="1">
      <c r="A162" s="14"/>
      <c r="B162" s="207"/>
      <c r="C162" s="14"/>
      <c r="D162" s="195" t="s">
        <v>248</v>
      </c>
      <c r="E162" s="208" t="s">
        <v>1</v>
      </c>
      <c r="F162" s="209" t="s">
        <v>1810</v>
      </c>
      <c r="G162" s="14"/>
      <c r="H162" s="210">
        <v>6.1760000000000002</v>
      </c>
      <c r="I162" s="211"/>
      <c r="J162" s="14"/>
      <c r="K162" s="14"/>
      <c r="L162" s="207"/>
      <c r="M162" s="212"/>
      <c r="N162" s="213"/>
      <c r="O162" s="213"/>
      <c r="P162" s="213"/>
      <c r="Q162" s="213"/>
      <c r="R162" s="213"/>
      <c r="S162" s="213"/>
      <c r="T162" s="2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08" t="s">
        <v>248</v>
      </c>
      <c r="AU162" s="208" t="s">
        <v>84</v>
      </c>
      <c r="AV162" s="14" t="s">
        <v>84</v>
      </c>
      <c r="AW162" s="14" t="s">
        <v>32</v>
      </c>
      <c r="AX162" s="14" t="s">
        <v>82</v>
      </c>
      <c r="AY162" s="208" t="s">
        <v>235</v>
      </c>
    </row>
    <row r="163" s="2" customFormat="1" ht="21.75" customHeight="1">
      <c r="A163" s="38"/>
      <c r="B163" s="181"/>
      <c r="C163" s="182" t="s">
        <v>284</v>
      </c>
      <c r="D163" s="182" t="s">
        <v>237</v>
      </c>
      <c r="E163" s="183" t="s">
        <v>386</v>
      </c>
      <c r="F163" s="184" t="s">
        <v>387</v>
      </c>
      <c r="G163" s="185" t="s">
        <v>240</v>
      </c>
      <c r="H163" s="186">
        <v>76.120000000000005</v>
      </c>
      <c r="I163" s="187"/>
      <c r="J163" s="188">
        <f>ROUND(I163*H163,2)</f>
        <v>0</v>
      </c>
      <c r="K163" s="184" t="s">
        <v>246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0.00059000000000000003</v>
      </c>
      <c r="R163" s="191">
        <f>Q163*H163</f>
        <v>0.044910800000000008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96</v>
      </c>
      <c r="AT163" s="193" t="s">
        <v>237</v>
      </c>
      <c r="AU163" s="193" t="s">
        <v>84</v>
      </c>
      <c r="AY163" s="19" t="s">
        <v>235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96</v>
      </c>
      <c r="BM163" s="193" t="s">
        <v>388</v>
      </c>
    </row>
    <row r="164" s="2" customFormat="1">
      <c r="A164" s="38"/>
      <c r="B164" s="39"/>
      <c r="C164" s="38"/>
      <c r="D164" s="195" t="s">
        <v>242</v>
      </c>
      <c r="E164" s="38"/>
      <c r="F164" s="196" t="s">
        <v>389</v>
      </c>
      <c r="G164" s="38"/>
      <c r="H164" s="38"/>
      <c r="I164" s="197"/>
      <c r="J164" s="38"/>
      <c r="K164" s="38"/>
      <c r="L164" s="39"/>
      <c r="M164" s="198"/>
      <c r="N164" s="199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242</v>
      </c>
      <c r="AU164" s="19" t="s">
        <v>84</v>
      </c>
    </row>
    <row r="165" s="2" customFormat="1">
      <c r="A165" s="38"/>
      <c r="B165" s="39"/>
      <c r="C165" s="38"/>
      <c r="D165" s="195" t="s">
        <v>262</v>
      </c>
      <c r="E165" s="38"/>
      <c r="F165" s="223" t="s">
        <v>1720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262</v>
      </c>
      <c r="AU165" s="19" t="s">
        <v>84</v>
      </c>
    </row>
    <row r="166" s="14" customFormat="1">
      <c r="A166" s="14"/>
      <c r="B166" s="207"/>
      <c r="C166" s="14"/>
      <c r="D166" s="195" t="s">
        <v>248</v>
      </c>
      <c r="E166" s="208" t="s">
        <v>1</v>
      </c>
      <c r="F166" s="209" t="s">
        <v>1811</v>
      </c>
      <c r="G166" s="14"/>
      <c r="H166" s="210">
        <v>76.120000000000005</v>
      </c>
      <c r="I166" s="211"/>
      <c r="J166" s="14"/>
      <c r="K166" s="14"/>
      <c r="L166" s="207"/>
      <c r="M166" s="212"/>
      <c r="N166" s="213"/>
      <c r="O166" s="213"/>
      <c r="P166" s="213"/>
      <c r="Q166" s="213"/>
      <c r="R166" s="213"/>
      <c r="S166" s="213"/>
      <c r="T166" s="2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8" t="s">
        <v>248</v>
      </c>
      <c r="AU166" s="208" t="s">
        <v>84</v>
      </c>
      <c r="AV166" s="14" t="s">
        <v>84</v>
      </c>
      <c r="AW166" s="14" t="s">
        <v>32</v>
      </c>
      <c r="AX166" s="14" t="s">
        <v>82</v>
      </c>
      <c r="AY166" s="208" t="s">
        <v>235</v>
      </c>
    </row>
    <row r="167" s="2" customFormat="1" ht="21.75" customHeight="1">
      <c r="A167" s="38"/>
      <c r="B167" s="181"/>
      <c r="C167" s="182" t="s">
        <v>291</v>
      </c>
      <c r="D167" s="182" t="s">
        <v>237</v>
      </c>
      <c r="E167" s="183" t="s">
        <v>392</v>
      </c>
      <c r="F167" s="184" t="s">
        <v>393</v>
      </c>
      <c r="G167" s="185" t="s">
        <v>240</v>
      </c>
      <c r="H167" s="186">
        <v>76.120000000000005</v>
      </c>
      <c r="I167" s="187"/>
      <c r="J167" s="188">
        <f>ROUND(I167*H167,2)</f>
        <v>0</v>
      </c>
      <c r="K167" s="184" t="s">
        <v>246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96</v>
      </c>
      <c r="AT167" s="193" t="s">
        <v>237</v>
      </c>
      <c r="AU167" s="193" t="s">
        <v>84</v>
      </c>
      <c r="AY167" s="19" t="s">
        <v>235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96</v>
      </c>
      <c r="BM167" s="193" t="s">
        <v>394</v>
      </c>
    </row>
    <row r="168" s="2" customFormat="1">
      <c r="A168" s="38"/>
      <c r="B168" s="39"/>
      <c r="C168" s="38"/>
      <c r="D168" s="195" t="s">
        <v>242</v>
      </c>
      <c r="E168" s="38"/>
      <c r="F168" s="196" t="s">
        <v>395</v>
      </c>
      <c r="G168" s="38"/>
      <c r="H168" s="38"/>
      <c r="I168" s="197"/>
      <c r="J168" s="38"/>
      <c r="K168" s="38"/>
      <c r="L168" s="39"/>
      <c r="M168" s="198"/>
      <c r="N168" s="199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242</v>
      </c>
      <c r="AU168" s="19" t="s">
        <v>84</v>
      </c>
    </row>
    <row r="169" s="2" customFormat="1" ht="44.25" customHeight="1">
      <c r="A169" s="38"/>
      <c r="B169" s="181"/>
      <c r="C169" s="182" t="s">
        <v>297</v>
      </c>
      <c r="D169" s="182" t="s">
        <v>237</v>
      </c>
      <c r="E169" s="183" t="s">
        <v>397</v>
      </c>
      <c r="F169" s="184" t="s">
        <v>398</v>
      </c>
      <c r="G169" s="185" t="s">
        <v>358</v>
      </c>
      <c r="H169" s="186">
        <v>31.401</v>
      </c>
      <c r="I169" s="187"/>
      <c r="J169" s="188">
        <f>ROUND(I169*H169,2)</f>
        <v>0</v>
      </c>
      <c r="K169" s="184" t="s">
        <v>246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399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400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13" customFormat="1">
      <c r="A171" s="13"/>
      <c r="B171" s="200"/>
      <c r="C171" s="13"/>
      <c r="D171" s="195" t="s">
        <v>248</v>
      </c>
      <c r="E171" s="201" t="s">
        <v>1</v>
      </c>
      <c r="F171" s="202" t="s">
        <v>401</v>
      </c>
      <c r="G171" s="13"/>
      <c r="H171" s="201" t="s">
        <v>1</v>
      </c>
      <c r="I171" s="203"/>
      <c r="J171" s="13"/>
      <c r="K171" s="13"/>
      <c r="L171" s="200"/>
      <c r="M171" s="204"/>
      <c r="N171" s="205"/>
      <c r="O171" s="205"/>
      <c r="P171" s="205"/>
      <c r="Q171" s="205"/>
      <c r="R171" s="205"/>
      <c r="S171" s="205"/>
      <c r="T171" s="206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1" t="s">
        <v>248</v>
      </c>
      <c r="AU171" s="201" t="s">
        <v>84</v>
      </c>
      <c r="AV171" s="13" t="s">
        <v>82</v>
      </c>
      <c r="AW171" s="13" t="s">
        <v>32</v>
      </c>
      <c r="AX171" s="13" t="s">
        <v>75</v>
      </c>
      <c r="AY171" s="201" t="s">
        <v>235</v>
      </c>
    </row>
    <row r="172" s="14" customFormat="1">
      <c r="A172" s="14"/>
      <c r="B172" s="207"/>
      <c r="C172" s="14"/>
      <c r="D172" s="195" t="s">
        <v>248</v>
      </c>
      <c r="E172" s="208" t="s">
        <v>1</v>
      </c>
      <c r="F172" s="209" t="s">
        <v>1812</v>
      </c>
      <c r="G172" s="14"/>
      <c r="H172" s="210">
        <v>30.882000000000001</v>
      </c>
      <c r="I172" s="211"/>
      <c r="J172" s="14"/>
      <c r="K172" s="14"/>
      <c r="L172" s="207"/>
      <c r="M172" s="212"/>
      <c r="N172" s="213"/>
      <c r="O172" s="213"/>
      <c r="P172" s="213"/>
      <c r="Q172" s="213"/>
      <c r="R172" s="213"/>
      <c r="S172" s="213"/>
      <c r="T172" s="2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08" t="s">
        <v>248</v>
      </c>
      <c r="AU172" s="208" t="s">
        <v>84</v>
      </c>
      <c r="AV172" s="14" t="s">
        <v>84</v>
      </c>
      <c r="AW172" s="14" t="s">
        <v>32</v>
      </c>
      <c r="AX172" s="14" t="s">
        <v>75</v>
      </c>
      <c r="AY172" s="208" t="s">
        <v>235</v>
      </c>
    </row>
    <row r="173" s="13" customFormat="1">
      <c r="A173" s="13"/>
      <c r="B173" s="200"/>
      <c r="C173" s="13"/>
      <c r="D173" s="195" t="s">
        <v>248</v>
      </c>
      <c r="E173" s="201" t="s">
        <v>1</v>
      </c>
      <c r="F173" s="202" t="s">
        <v>403</v>
      </c>
      <c r="G173" s="13"/>
      <c r="H173" s="201" t="s">
        <v>1</v>
      </c>
      <c r="I173" s="203"/>
      <c r="J173" s="13"/>
      <c r="K173" s="13"/>
      <c r="L173" s="200"/>
      <c r="M173" s="204"/>
      <c r="N173" s="205"/>
      <c r="O173" s="205"/>
      <c r="P173" s="205"/>
      <c r="Q173" s="205"/>
      <c r="R173" s="205"/>
      <c r="S173" s="205"/>
      <c r="T173" s="206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1" t="s">
        <v>248</v>
      </c>
      <c r="AU173" s="201" t="s">
        <v>84</v>
      </c>
      <c r="AV173" s="13" t="s">
        <v>82</v>
      </c>
      <c r="AW173" s="13" t="s">
        <v>32</v>
      </c>
      <c r="AX173" s="13" t="s">
        <v>75</v>
      </c>
      <c r="AY173" s="201" t="s">
        <v>235</v>
      </c>
    </row>
    <row r="174" s="14" customFormat="1">
      <c r="A174" s="14"/>
      <c r="B174" s="207"/>
      <c r="C174" s="14"/>
      <c r="D174" s="195" t="s">
        <v>248</v>
      </c>
      <c r="E174" s="208" t="s">
        <v>1</v>
      </c>
      <c r="F174" s="209" t="s">
        <v>1813</v>
      </c>
      <c r="G174" s="14"/>
      <c r="H174" s="210">
        <v>0.51900000000000002</v>
      </c>
      <c r="I174" s="211"/>
      <c r="J174" s="14"/>
      <c r="K174" s="14"/>
      <c r="L174" s="207"/>
      <c r="M174" s="212"/>
      <c r="N174" s="213"/>
      <c r="O174" s="213"/>
      <c r="P174" s="213"/>
      <c r="Q174" s="213"/>
      <c r="R174" s="213"/>
      <c r="S174" s="213"/>
      <c r="T174" s="2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8" t="s">
        <v>248</v>
      </c>
      <c r="AU174" s="208" t="s">
        <v>84</v>
      </c>
      <c r="AV174" s="14" t="s">
        <v>84</v>
      </c>
      <c r="AW174" s="14" t="s">
        <v>32</v>
      </c>
      <c r="AX174" s="14" t="s">
        <v>75</v>
      </c>
      <c r="AY174" s="208" t="s">
        <v>235</v>
      </c>
    </row>
    <row r="175" s="15" customFormat="1">
      <c r="A175" s="15"/>
      <c r="B175" s="215"/>
      <c r="C175" s="15"/>
      <c r="D175" s="195" t="s">
        <v>248</v>
      </c>
      <c r="E175" s="216" t="s">
        <v>1</v>
      </c>
      <c r="F175" s="217" t="s">
        <v>253</v>
      </c>
      <c r="G175" s="15"/>
      <c r="H175" s="218">
        <v>31.401</v>
      </c>
      <c r="I175" s="219"/>
      <c r="J175" s="15"/>
      <c r="K175" s="15"/>
      <c r="L175" s="215"/>
      <c r="M175" s="220"/>
      <c r="N175" s="221"/>
      <c r="O175" s="221"/>
      <c r="P175" s="221"/>
      <c r="Q175" s="221"/>
      <c r="R175" s="221"/>
      <c r="S175" s="221"/>
      <c r="T175" s="222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16" t="s">
        <v>248</v>
      </c>
      <c r="AU175" s="216" t="s">
        <v>84</v>
      </c>
      <c r="AV175" s="15" t="s">
        <v>96</v>
      </c>
      <c r="AW175" s="15" t="s">
        <v>32</v>
      </c>
      <c r="AX175" s="15" t="s">
        <v>82</v>
      </c>
      <c r="AY175" s="216" t="s">
        <v>235</v>
      </c>
    </row>
    <row r="176" s="2" customFormat="1" ht="37.8" customHeight="1">
      <c r="A176" s="38"/>
      <c r="B176" s="181"/>
      <c r="C176" s="182" t="s">
        <v>302</v>
      </c>
      <c r="D176" s="182" t="s">
        <v>237</v>
      </c>
      <c r="E176" s="183" t="s">
        <v>406</v>
      </c>
      <c r="F176" s="184" t="s">
        <v>407</v>
      </c>
      <c r="G176" s="185" t="s">
        <v>358</v>
      </c>
      <c r="H176" s="186">
        <v>3.2010000000000001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96</v>
      </c>
      <c r="AT176" s="193" t="s">
        <v>237</v>
      </c>
      <c r="AU176" s="193" t="s">
        <v>84</v>
      </c>
      <c r="AY176" s="19" t="s">
        <v>235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96</v>
      </c>
      <c r="BM176" s="193" t="s">
        <v>408</v>
      </c>
    </row>
    <row r="177" s="2" customFormat="1">
      <c r="A177" s="38"/>
      <c r="B177" s="39"/>
      <c r="C177" s="38"/>
      <c r="D177" s="195" t="s">
        <v>242</v>
      </c>
      <c r="E177" s="38"/>
      <c r="F177" s="196" t="s">
        <v>400</v>
      </c>
      <c r="G177" s="38"/>
      <c r="H177" s="38"/>
      <c r="I177" s="197"/>
      <c r="J177" s="38"/>
      <c r="K177" s="38"/>
      <c r="L177" s="39"/>
      <c r="M177" s="198"/>
      <c r="N177" s="199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242</v>
      </c>
      <c r="AU177" s="19" t="s">
        <v>84</v>
      </c>
    </row>
    <row r="178" s="2" customFormat="1" ht="44.25" customHeight="1">
      <c r="A178" s="38"/>
      <c r="B178" s="181"/>
      <c r="C178" s="182" t="s">
        <v>307</v>
      </c>
      <c r="D178" s="182" t="s">
        <v>237</v>
      </c>
      <c r="E178" s="183" t="s">
        <v>410</v>
      </c>
      <c r="F178" s="184" t="s">
        <v>411</v>
      </c>
      <c r="G178" s="185" t="s">
        <v>358</v>
      </c>
      <c r="H178" s="186">
        <v>157.005</v>
      </c>
      <c r="I178" s="187"/>
      <c r="J178" s="188">
        <f>ROUND(I178*H178,2)</f>
        <v>0</v>
      </c>
      <c r="K178" s="184" t="s">
        <v>246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96</v>
      </c>
      <c r="AT178" s="193" t="s">
        <v>237</v>
      </c>
      <c r="AU178" s="193" t="s">
        <v>84</v>
      </c>
      <c r="AY178" s="19" t="s">
        <v>235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96</v>
      </c>
      <c r="BM178" s="193" t="s">
        <v>412</v>
      </c>
    </row>
    <row r="179" s="2" customFormat="1">
      <c r="A179" s="38"/>
      <c r="B179" s="39"/>
      <c r="C179" s="38"/>
      <c r="D179" s="195" t="s">
        <v>242</v>
      </c>
      <c r="E179" s="38"/>
      <c r="F179" s="196" t="s">
        <v>413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242</v>
      </c>
      <c r="AU179" s="19" t="s">
        <v>84</v>
      </c>
    </row>
    <row r="180" s="14" customFormat="1">
      <c r="A180" s="14"/>
      <c r="B180" s="207"/>
      <c r="C180" s="14"/>
      <c r="D180" s="195" t="s">
        <v>248</v>
      </c>
      <c r="E180" s="14"/>
      <c r="F180" s="209" t="s">
        <v>1814</v>
      </c>
      <c r="G180" s="14"/>
      <c r="H180" s="210">
        <v>157.005</v>
      </c>
      <c r="I180" s="211"/>
      <c r="J180" s="14"/>
      <c r="K180" s="14"/>
      <c r="L180" s="207"/>
      <c r="M180" s="212"/>
      <c r="N180" s="213"/>
      <c r="O180" s="213"/>
      <c r="P180" s="213"/>
      <c r="Q180" s="213"/>
      <c r="R180" s="213"/>
      <c r="S180" s="213"/>
      <c r="T180" s="2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8" t="s">
        <v>248</v>
      </c>
      <c r="AU180" s="208" t="s">
        <v>84</v>
      </c>
      <c r="AV180" s="14" t="s">
        <v>84</v>
      </c>
      <c r="AW180" s="14" t="s">
        <v>3</v>
      </c>
      <c r="AX180" s="14" t="s">
        <v>82</v>
      </c>
      <c r="AY180" s="208" t="s">
        <v>235</v>
      </c>
    </row>
    <row r="181" s="2" customFormat="1" ht="44.25" customHeight="1">
      <c r="A181" s="38"/>
      <c r="B181" s="181"/>
      <c r="C181" s="182" t="s">
        <v>314</v>
      </c>
      <c r="D181" s="182" t="s">
        <v>237</v>
      </c>
      <c r="E181" s="183" t="s">
        <v>416</v>
      </c>
      <c r="F181" s="184" t="s">
        <v>417</v>
      </c>
      <c r="G181" s="185" t="s">
        <v>358</v>
      </c>
      <c r="H181" s="186">
        <v>16.004999999999999</v>
      </c>
      <c r="I181" s="187"/>
      <c r="J181" s="188">
        <f>ROUND(I181*H181,2)</f>
        <v>0</v>
      </c>
      <c r="K181" s="184" t="s">
        <v>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96</v>
      </c>
      <c r="AT181" s="193" t="s">
        <v>237</v>
      </c>
      <c r="AU181" s="193" t="s">
        <v>84</v>
      </c>
      <c r="AY181" s="19" t="s">
        <v>235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96</v>
      </c>
      <c r="BM181" s="193" t="s">
        <v>418</v>
      </c>
    </row>
    <row r="182" s="2" customFormat="1">
      <c r="A182" s="38"/>
      <c r="B182" s="39"/>
      <c r="C182" s="38"/>
      <c r="D182" s="195" t="s">
        <v>242</v>
      </c>
      <c r="E182" s="38"/>
      <c r="F182" s="196" t="s">
        <v>413</v>
      </c>
      <c r="G182" s="38"/>
      <c r="H182" s="38"/>
      <c r="I182" s="197"/>
      <c r="J182" s="38"/>
      <c r="K182" s="38"/>
      <c r="L182" s="39"/>
      <c r="M182" s="198"/>
      <c r="N182" s="199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242</v>
      </c>
      <c r="AU182" s="19" t="s">
        <v>84</v>
      </c>
    </row>
    <row r="183" s="14" customFormat="1">
      <c r="A183" s="14"/>
      <c r="B183" s="207"/>
      <c r="C183" s="14"/>
      <c r="D183" s="195" t="s">
        <v>248</v>
      </c>
      <c r="E183" s="14"/>
      <c r="F183" s="209" t="s">
        <v>1815</v>
      </c>
      <c r="G183" s="14"/>
      <c r="H183" s="210">
        <v>16.004999999999999</v>
      </c>
      <c r="I183" s="211"/>
      <c r="J183" s="14"/>
      <c r="K183" s="14"/>
      <c r="L183" s="207"/>
      <c r="M183" s="212"/>
      <c r="N183" s="213"/>
      <c r="O183" s="213"/>
      <c r="P183" s="213"/>
      <c r="Q183" s="213"/>
      <c r="R183" s="213"/>
      <c r="S183" s="213"/>
      <c r="T183" s="2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08" t="s">
        <v>248</v>
      </c>
      <c r="AU183" s="208" t="s">
        <v>84</v>
      </c>
      <c r="AV183" s="14" t="s">
        <v>84</v>
      </c>
      <c r="AW183" s="14" t="s">
        <v>3</v>
      </c>
      <c r="AX183" s="14" t="s">
        <v>82</v>
      </c>
      <c r="AY183" s="208" t="s">
        <v>235</v>
      </c>
    </row>
    <row r="184" s="2" customFormat="1" ht="24.15" customHeight="1">
      <c r="A184" s="38"/>
      <c r="B184" s="181"/>
      <c r="C184" s="182" t="s">
        <v>320</v>
      </c>
      <c r="D184" s="182" t="s">
        <v>237</v>
      </c>
      <c r="E184" s="183" t="s">
        <v>421</v>
      </c>
      <c r="F184" s="184" t="s">
        <v>422</v>
      </c>
      <c r="G184" s="185" t="s">
        <v>358</v>
      </c>
      <c r="H184" s="186">
        <v>3.2010000000000001</v>
      </c>
      <c r="I184" s="187"/>
      <c r="J184" s="188">
        <f>ROUND(I184*H184,2)</f>
        <v>0</v>
      </c>
      <c r="K184" s="184" t="s">
        <v>246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96</v>
      </c>
      <c r="AT184" s="193" t="s">
        <v>237</v>
      </c>
      <c r="AU184" s="193" t="s">
        <v>84</v>
      </c>
      <c r="AY184" s="19" t="s">
        <v>235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96</v>
      </c>
      <c r="BM184" s="193" t="s">
        <v>423</v>
      </c>
    </row>
    <row r="185" s="2" customFormat="1">
      <c r="A185" s="38"/>
      <c r="B185" s="39"/>
      <c r="C185" s="38"/>
      <c r="D185" s="195" t="s">
        <v>242</v>
      </c>
      <c r="E185" s="38"/>
      <c r="F185" s="196" t="s">
        <v>424</v>
      </c>
      <c r="G185" s="38"/>
      <c r="H185" s="38"/>
      <c r="I185" s="197"/>
      <c r="J185" s="38"/>
      <c r="K185" s="38"/>
      <c r="L185" s="39"/>
      <c r="M185" s="198"/>
      <c r="N185" s="199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242</v>
      </c>
      <c r="AU185" s="19" t="s">
        <v>84</v>
      </c>
    </row>
    <row r="186" s="13" customFormat="1">
      <c r="A186" s="13"/>
      <c r="B186" s="200"/>
      <c r="C186" s="13"/>
      <c r="D186" s="195" t="s">
        <v>248</v>
      </c>
      <c r="E186" s="201" t="s">
        <v>1</v>
      </c>
      <c r="F186" s="202" t="s">
        <v>403</v>
      </c>
      <c r="G186" s="13"/>
      <c r="H186" s="201" t="s">
        <v>1</v>
      </c>
      <c r="I186" s="203"/>
      <c r="J186" s="13"/>
      <c r="K186" s="13"/>
      <c r="L186" s="200"/>
      <c r="M186" s="204"/>
      <c r="N186" s="205"/>
      <c r="O186" s="205"/>
      <c r="P186" s="205"/>
      <c r="Q186" s="205"/>
      <c r="R186" s="205"/>
      <c r="S186" s="205"/>
      <c r="T186" s="206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1" t="s">
        <v>248</v>
      </c>
      <c r="AU186" s="201" t="s">
        <v>84</v>
      </c>
      <c r="AV186" s="13" t="s">
        <v>82</v>
      </c>
      <c r="AW186" s="13" t="s">
        <v>32</v>
      </c>
      <c r="AX186" s="13" t="s">
        <v>75</v>
      </c>
      <c r="AY186" s="201" t="s">
        <v>235</v>
      </c>
    </row>
    <row r="187" s="14" customFormat="1">
      <c r="A187" s="14"/>
      <c r="B187" s="207"/>
      <c r="C187" s="14"/>
      <c r="D187" s="195" t="s">
        <v>248</v>
      </c>
      <c r="E187" s="208" t="s">
        <v>1</v>
      </c>
      <c r="F187" s="209" t="s">
        <v>1813</v>
      </c>
      <c r="G187" s="14"/>
      <c r="H187" s="210">
        <v>0.51900000000000002</v>
      </c>
      <c r="I187" s="211"/>
      <c r="J187" s="14"/>
      <c r="K187" s="14"/>
      <c r="L187" s="207"/>
      <c r="M187" s="212"/>
      <c r="N187" s="213"/>
      <c r="O187" s="213"/>
      <c r="P187" s="213"/>
      <c r="Q187" s="213"/>
      <c r="R187" s="213"/>
      <c r="S187" s="213"/>
      <c r="T187" s="2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08" t="s">
        <v>248</v>
      </c>
      <c r="AU187" s="208" t="s">
        <v>84</v>
      </c>
      <c r="AV187" s="14" t="s">
        <v>84</v>
      </c>
      <c r="AW187" s="14" t="s">
        <v>32</v>
      </c>
      <c r="AX187" s="14" t="s">
        <v>75</v>
      </c>
      <c r="AY187" s="208" t="s">
        <v>235</v>
      </c>
    </row>
    <row r="188" s="16" customFormat="1">
      <c r="A188" s="16"/>
      <c r="B188" s="224"/>
      <c r="C188" s="16"/>
      <c r="D188" s="195" t="s">
        <v>248</v>
      </c>
      <c r="E188" s="225" t="s">
        <v>1</v>
      </c>
      <c r="F188" s="226" t="s">
        <v>373</v>
      </c>
      <c r="G188" s="16"/>
      <c r="H188" s="227">
        <v>0.51900000000000002</v>
      </c>
      <c r="I188" s="228"/>
      <c r="J188" s="16"/>
      <c r="K188" s="16"/>
      <c r="L188" s="224"/>
      <c r="M188" s="229"/>
      <c r="N188" s="230"/>
      <c r="O188" s="230"/>
      <c r="P188" s="230"/>
      <c r="Q188" s="230"/>
      <c r="R188" s="230"/>
      <c r="S188" s="230"/>
      <c r="T188" s="231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T188" s="225" t="s">
        <v>248</v>
      </c>
      <c r="AU188" s="225" t="s">
        <v>84</v>
      </c>
      <c r="AV188" s="16" t="s">
        <v>91</v>
      </c>
      <c r="AW188" s="16" t="s">
        <v>32</v>
      </c>
      <c r="AX188" s="16" t="s">
        <v>75</v>
      </c>
      <c r="AY188" s="225" t="s">
        <v>235</v>
      </c>
    </row>
    <row r="189" s="13" customFormat="1">
      <c r="A189" s="13"/>
      <c r="B189" s="200"/>
      <c r="C189" s="13"/>
      <c r="D189" s="195" t="s">
        <v>248</v>
      </c>
      <c r="E189" s="201" t="s">
        <v>1</v>
      </c>
      <c r="F189" s="202" t="s">
        <v>425</v>
      </c>
      <c r="G189" s="13"/>
      <c r="H189" s="201" t="s">
        <v>1</v>
      </c>
      <c r="I189" s="203"/>
      <c r="J189" s="13"/>
      <c r="K189" s="13"/>
      <c r="L189" s="200"/>
      <c r="M189" s="204"/>
      <c r="N189" s="205"/>
      <c r="O189" s="205"/>
      <c r="P189" s="205"/>
      <c r="Q189" s="205"/>
      <c r="R189" s="205"/>
      <c r="S189" s="205"/>
      <c r="T189" s="206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1" t="s">
        <v>248</v>
      </c>
      <c r="AU189" s="201" t="s">
        <v>84</v>
      </c>
      <c r="AV189" s="13" t="s">
        <v>82</v>
      </c>
      <c r="AW189" s="13" t="s">
        <v>32</v>
      </c>
      <c r="AX189" s="13" t="s">
        <v>75</v>
      </c>
      <c r="AY189" s="201" t="s">
        <v>235</v>
      </c>
    </row>
    <row r="190" s="14" customFormat="1">
      <c r="A190" s="14"/>
      <c r="B190" s="207"/>
      <c r="C190" s="14"/>
      <c r="D190" s="195" t="s">
        <v>248</v>
      </c>
      <c r="E190" s="208" t="s">
        <v>1</v>
      </c>
      <c r="F190" s="209" t="s">
        <v>1816</v>
      </c>
      <c r="G190" s="14"/>
      <c r="H190" s="210">
        <v>2.6819999999999999</v>
      </c>
      <c r="I190" s="211"/>
      <c r="J190" s="14"/>
      <c r="K190" s="14"/>
      <c r="L190" s="207"/>
      <c r="M190" s="212"/>
      <c r="N190" s="213"/>
      <c r="O190" s="213"/>
      <c r="P190" s="213"/>
      <c r="Q190" s="213"/>
      <c r="R190" s="213"/>
      <c r="S190" s="213"/>
      <c r="T190" s="2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8" t="s">
        <v>248</v>
      </c>
      <c r="AU190" s="208" t="s">
        <v>84</v>
      </c>
      <c r="AV190" s="14" t="s">
        <v>84</v>
      </c>
      <c r="AW190" s="14" t="s">
        <v>32</v>
      </c>
      <c r="AX190" s="14" t="s">
        <v>75</v>
      </c>
      <c r="AY190" s="208" t="s">
        <v>235</v>
      </c>
    </row>
    <row r="191" s="16" customFormat="1">
      <c r="A191" s="16"/>
      <c r="B191" s="224"/>
      <c r="C191" s="16"/>
      <c r="D191" s="195" t="s">
        <v>248</v>
      </c>
      <c r="E191" s="225" t="s">
        <v>1</v>
      </c>
      <c r="F191" s="226" t="s">
        <v>373</v>
      </c>
      <c r="G191" s="16"/>
      <c r="H191" s="227">
        <v>2.6819999999999999</v>
      </c>
      <c r="I191" s="228"/>
      <c r="J191" s="16"/>
      <c r="K191" s="16"/>
      <c r="L191" s="224"/>
      <c r="M191" s="229"/>
      <c r="N191" s="230"/>
      <c r="O191" s="230"/>
      <c r="P191" s="230"/>
      <c r="Q191" s="230"/>
      <c r="R191" s="230"/>
      <c r="S191" s="230"/>
      <c r="T191" s="231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T191" s="225" t="s">
        <v>248</v>
      </c>
      <c r="AU191" s="225" t="s">
        <v>84</v>
      </c>
      <c r="AV191" s="16" t="s">
        <v>91</v>
      </c>
      <c r="AW191" s="16" t="s">
        <v>32</v>
      </c>
      <c r="AX191" s="16" t="s">
        <v>75</v>
      </c>
      <c r="AY191" s="225" t="s">
        <v>235</v>
      </c>
    </row>
    <row r="192" s="15" customFormat="1">
      <c r="A192" s="15"/>
      <c r="B192" s="215"/>
      <c r="C192" s="15"/>
      <c r="D192" s="195" t="s">
        <v>248</v>
      </c>
      <c r="E192" s="216" t="s">
        <v>1</v>
      </c>
      <c r="F192" s="217" t="s">
        <v>253</v>
      </c>
      <c r="G192" s="15"/>
      <c r="H192" s="218">
        <v>3.2010000000000001</v>
      </c>
      <c r="I192" s="219"/>
      <c r="J192" s="15"/>
      <c r="K192" s="15"/>
      <c r="L192" s="215"/>
      <c r="M192" s="220"/>
      <c r="N192" s="221"/>
      <c r="O192" s="221"/>
      <c r="P192" s="221"/>
      <c r="Q192" s="221"/>
      <c r="R192" s="221"/>
      <c r="S192" s="221"/>
      <c r="T192" s="222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16" t="s">
        <v>248</v>
      </c>
      <c r="AU192" s="216" t="s">
        <v>84</v>
      </c>
      <c r="AV192" s="15" t="s">
        <v>96</v>
      </c>
      <c r="AW192" s="15" t="s">
        <v>32</v>
      </c>
      <c r="AX192" s="15" t="s">
        <v>82</v>
      </c>
      <c r="AY192" s="216" t="s">
        <v>235</v>
      </c>
    </row>
    <row r="193" s="2" customFormat="1" ht="24.15" customHeight="1">
      <c r="A193" s="38"/>
      <c r="B193" s="181"/>
      <c r="C193" s="182" t="s">
        <v>327</v>
      </c>
      <c r="D193" s="182" t="s">
        <v>237</v>
      </c>
      <c r="E193" s="183" t="s">
        <v>429</v>
      </c>
      <c r="F193" s="184" t="s">
        <v>430</v>
      </c>
      <c r="G193" s="185" t="s">
        <v>240</v>
      </c>
      <c r="H193" s="186">
        <v>17.300000000000001</v>
      </c>
      <c r="I193" s="187"/>
      <c r="J193" s="188">
        <f>ROUND(I193*H193,2)</f>
        <v>0</v>
      </c>
      <c r="K193" s="184" t="s">
        <v>246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96</v>
      </c>
      <c r="AT193" s="193" t="s">
        <v>237</v>
      </c>
      <c r="AU193" s="193" t="s">
        <v>84</v>
      </c>
      <c r="AY193" s="19" t="s">
        <v>235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96</v>
      </c>
      <c r="BM193" s="193" t="s">
        <v>431</v>
      </c>
    </row>
    <row r="194" s="2" customFormat="1">
      <c r="A194" s="38"/>
      <c r="B194" s="39"/>
      <c r="C194" s="38"/>
      <c r="D194" s="195" t="s">
        <v>242</v>
      </c>
      <c r="E194" s="38"/>
      <c r="F194" s="196" t="s">
        <v>432</v>
      </c>
      <c r="G194" s="38"/>
      <c r="H194" s="38"/>
      <c r="I194" s="197"/>
      <c r="J194" s="38"/>
      <c r="K194" s="38"/>
      <c r="L194" s="39"/>
      <c r="M194" s="198"/>
      <c r="N194" s="199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242</v>
      </c>
      <c r="AU194" s="19" t="s">
        <v>84</v>
      </c>
    </row>
    <row r="195" s="2" customFormat="1">
      <c r="A195" s="38"/>
      <c r="B195" s="39"/>
      <c r="C195" s="38"/>
      <c r="D195" s="195" t="s">
        <v>262</v>
      </c>
      <c r="E195" s="38"/>
      <c r="F195" s="223" t="s">
        <v>296</v>
      </c>
      <c r="G195" s="38"/>
      <c r="H195" s="38"/>
      <c r="I195" s="197"/>
      <c r="J195" s="38"/>
      <c r="K195" s="38"/>
      <c r="L195" s="39"/>
      <c r="M195" s="198"/>
      <c r="N195" s="199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262</v>
      </c>
      <c r="AU195" s="19" t="s">
        <v>84</v>
      </c>
    </row>
    <row r="196" s="14" customFormat="1">
      <c r="A196" s="14"/>
      <c r="B196" s="207"/>
      <c r="C196" s="14"/>
      <c r="D196" s="195" t="s">
        <v>248</v>
      </c>
      <c r="E196" s="208" t="s">
        <v>1</v>
      </c>
      <c r="F196" s="209" t="s">
        <v>1817</v>
      </c>
      <c r="G196" s="14"/>
      <c r="H196" s="210">
        <v>17.300000000000001</v>
      </c>
      <c r="I196" s="211"/>
      <c r="J196" s="14"/>
      <c r="K196" s="14"/>
      <c r="L196" s="207"/>
      <c r="M196" s="212"/>
      <c r="N196" s="213"/>
      <c r="O196" s="213"/>
      <c r="P196" s="213"/>
      <c r="Q196" s="213"/>
      <c r="R196" s="213"/>
      <c r="S196" s="213"/>
      <c r="T196" s="2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8" t="s">
        <v>248</v>
      </c>
      <c r="AU196" s="208" t="s">
        <v>84</v>
      </c>
      <c r="AV196" s="14" t="s">
        <v>84</v>
      </c>
      <c r="AW196" s="14" t="s">
        <v>32</v>
      </c>
      <c r="AX196" s="14" t="s">
        <v>82</v>
      </c>
      <c r="AY196" s="208" t="s">
        <v>235</v>
      </c>
    </row>
    <row r="197" s="2" customFormat="1" ht="33" customHeight="1">
      <c r="A197" s="38"/>
      <c r="B197" s="181"/>
      <c r="C197" s="182" t="s">
        <v>8</v>
      </c>
      <c r="D197" s="182" t="s">
        <v>237</v>
      </c>
      <c r="E197" s="183" t="s">
        <v>436</v>
      </c>
      <c r="F197" s="184" t="s">
        <v>437</v>
      </c>
      <c r="G197" s="185" t="s">
        <v>438</v>
      </c>
      <c r="H197" s="186">
        <v>50.759999999999998</v>
      </c>
      <c r="I197" s="187"/>
      <c r="J197" s="188">
        <f>ROUND(I197*H197,2)</f>
        <v>0</v>
      </c>
      <c r="K197" s="184" t="s">
        <v>246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96</v>
      </c>
      <c r="AT197" s="193" t="s">
        <v>237</v>
      </c>
      <c r="AU197" s="193" t="s">
        <v>84</v>
      </c>
      <c r="AY197" s="19" t="s">
        <v>235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96</v>
      </c>
      <c r="BM197" s="193" t="s">
        <v>439</v>
      </c>
    </row>
    <row r="198" s="2" customFormat="1">
      <c r="A198" s="38"/>
      <c r="B198" s="39"/>
      <c r="C198" s="38"/>
      <c r="D198" s="195" t="s">
        <v>242</v>
      </c>
      <c r="E198" s="38"/>
      <c r="F198" s="196" t="s">
        <v>440</v>
      </c>
      <c r="G198" s="38"/>
      <c r="H198" s="38"/>
      <c r="I198" s="197"/>
      <c r="J198" s="38"/>
      <c r="K198" s="38"/>
      <c r="L198" s="39"/>
      <c r="M198" s="198"/>
      <c r="N198" s="199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242</v>
      </c>
      <c r="AU198" s="19" t="s">
        <v>84</v>
      </c>
    </row>
    <row r="199" s="13" customFormat="1">
      <c r="A199" s="13"/>
      <c r="B199" s="200"/>
      <c r="C199" s="13"/>
      <c r="D199" s="195" t="s">
        <v>248</v>
      </c>
      <c r="E199" s="201" t="s">
        <v>1</v>
      </c>
      <c r="F199" s="202" t="s">
        <v>441</v>
      </c>
      <c r="G199" s="13"/>
      <c r="H199" s="201" t="s">
        <v>1</v>
      </c>
      <c r="I199" s="203"/>
      <c r="J199" s="13"/>
      <c r="K199" s="13"/>
      <c r="L199" s="200"/>
      <c r="M199" s="204"/>
      <c r="N199" s="205"/>
      <c r="O199" s="205"/>
      <c r="P199" s="205"/>
      <c r="Q199" s="205"/>
      <c r="R199" s="205"/>
      <c r="S199" s="205"/>
      <c r="T199" s="206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01" t="s">
        <v>248</v>
      </c>
      <c r="AU199" s="201" t="s">
        <v>84</v>
      </c>
      <c r="AV199" s="13" t="s">
        <v>82</v>
      </c>
      <c r="AW199" s="13" t="s">
        <v>32</v>
      </c>
      <c r="AX199" s="13" t="s">
        <v>75</v>
      </c>
      <c r="AY199" s="201" t="s">
        <v>235</v>
      </c>
    </row>
    <row r="200" s="14" customFormat="1">
      <c r="A200" s="14"/>
      <c r="B200" s="207"/>
      <c r="C200" s="14"/>
      <c r="D200" s="195" t="s">
        <v>248</v>
      </c>
      <c r="E200" s="208" t="s">
        <v>1</v>
      </c>
      <c r="F200" s="209" t="s">
        <v>1818</v>
      </c>
      <c r="G200" s="14"/>
      <c r="H200" s="210">
        <v>31.401</v>
      </c>
      <c r="I200" s="211"/>
      <c r="J200" s="14"/>
      <c r="K200" s="14"/>
      <c r="L200" s="207"/>
      <c r="M200" s="212"/>
      <c r="N200" s="213"/>
      <c r="O200" s="213"/>
      <c r="P200" s="213"/>
      <c r="Q200" s="213"/>
      <c r="R200" s="213"/>
      <c r="S200" s="213"/>
      <c r="T200" s="2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8" t="s">
        <v>248</v>
      </c>
      <c r="AU200" s="208" t="s">
        <v>84</v>
      </c>
      <c r="AV200" s="14" t="s">
        <v>84</v>
      </c>
      <c r="AW200" s="14" t="s">
        <v>32</v>
      </c>
      <c r="AX200" s="14" t="s">
        <v>75</v>
      </c>
      <c r="AY200" s="208" t="s">
        <v>235</v>
      </c>
    </row>
    <row r="201" s="13" customFormat="1">
      <c r="A201" s="13"/>
      <c r="B201" s="200"/>
      <c r="C201" s="13"/>
      <c r="D201" s="195" t="s">
        <v>248</v>
      </c>
      <c r="E201" s="201" t="s">
        <v>1</v>
      </c>
      <c r="F201" s="202" t="s">
        <v>443</v>
      </c>
      <c r="G201" s="13"/>
      <c r="H201" s="201" t="s">
        <v>1</v>
      </c>
      <c r="I201" s="203"/>
      <c r="J201" s="13"/>
      <c r="K201" s="13"/>
      <c r="L201" s="200"/>
      <c r="M201" s="204"/>
      <c r="N201" s="205"/>
      <c r="O201" s="205"/>
      <c r="P201" s="205"/>
      <c r="Q201" s="205"/>
      <c r="R201" s="205"/>
      <c r="S201" s="205"/>
      <c r="T201" s="206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1" t="s">
        <v>248</v>
      </c>
      <c r="AU201" s="201" t="s">
        <v>84</v>
      </c>
      <c r="AV201" s="13" t="s">
        <v>82</v>
      </c>
      <c r="AW201" s="13" t="s">
        <v>32</v>
      </c>
      <c r="AX201" s="13" t="s">
        <v>75</v>
      </c>
      <c r="AY201" s="201" t="s">
        <v>235</v>
      </c>
    </row>
    <row r="202" s="14" customFormat="1">
      <c r="A202" s="14"/>
      <c r="B202" s="207"/>
      <c r="C202" s="14"/>
      <c r="D202" s="195" t="s">
        <v>248</v>
      </c>
      <c r="E202" s="208" t="s">
        <v>1</v>
      </c>
      <c r="F202" s="209" t="s">
        <v>1819</v>
      </c>
      <c r="G202" s="14"/>
      <c r="H202" s="210">
        <v>-3.2010000000000001</v>
      </c>
      <c r="I202" s="211"/>
      <c r="J202" s="14"/>
      <c r="K202" s="14"/>
      <c r="L202" s="207"/>
      <c r="M202" s="212"/>
      <c r="N202" s="213"/>
      <c r="O202" s="213"/>
      <c r="P202" s="213"/>
      <c r="Q202" s="213"/>
      <c r="R202" s="213"/>
      <c r="S202" s="213"/>
      <c r="T202" s="2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8" t="s">
        <v>248</v>
      </c>
      <c r="AU202" s="208" t="s">
        <v>84</v>
      </c>
      <c r="AV202" s="14" t="s">
        <v>84</v>
      </c>
      <c r="AW202" s="14" t="s">
        <v>32</v>
      </c>
      <c r="AX202" s="14" t="s">
        <v>75</v>
      </c>
      <c r="AY202" s="208" t="s">
        <v>235</v>
      </c>
    </row>
    <row r="203" s="15" customFormat="1">
      <c r="A203" s="15"/>
      <c r="B203" s="215"/>
      <c r="C203" s="15"/>
      <c r="D203" s="195" t="s">
        <v>248</v>
      </c>
      <c r="E203" s="216" t="s">
        <v>1</v>
      </c>
      <c r="F203" s="217" t="s">
        <v>253</v>
      </c>
      <c r="G203" s="15"/>
      <c r="H203" s="218">
        <v>28.199999999999999</v>
      </c>
      <c r="I203" s="219"/>
      <c r="J203" s="15"/>
      <c r="K203" s="15"/>
      <c r="L203" s="215"/>
      <c r="M203" s="220"/>
      <c r="N203" s="221"/>
      <c r="O203" s="221"/>
      <c r="P203" s="221"/>
      <c r="Q203" s="221"/>
      <c r="R203" s="221"/>
      <c r="S203" s="221"/>
      <c r="T203" s="222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16" t="s">
        <v>248</v>
      </c>
      <c r="AU203" s="216" t="s">
        <v>84</v>
      </c>
      <c r="AV203" s="15" t="s">
        <v>96</v>
      </c>
      <c r="AW203" s="15" t="s">
        <v>32</v>
      </c>
      <c r="AX203" s="15" t="s">
        <v>82</v>
      </c>
      <c r="AY203" s="216" t="s">
        <v>235</v>
      </c>
    </row>
    <row r="204" s="14" customFormat="1">
      <c r="A204" s="14"/>
      <c r="B204" s="207"/>
      <c r="C204" s="14"/>
      <c r="D204" s="195" t="s">
        <v>248</v>
      </c>
      <c r="E204" s="14"/>
      <c r="F204" s="209" t="s">
        <v>1820</v>
      </c>
      <c r="G204" s="14"/>
      <c r="H204" s="210">
        <v>50.759999999999998</v>
      </c>
      <c r="I204" s="211"/>
      <c r="J204" s="14"/>
      <c r="K204" s="14"/>
      <c r="L204" s="207"/>
      <c r="M204" s="212"/>
      <c r="N204" s="213"/>
      <c r="O204" s="213"/>
      <c r="P204" s="213"/>
      <c r="Q204" s="213"/>
      <c r="R204" s="213"/>
      <c r="S204" s="213"/>
      <c r="T204" s="2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8" t="s">
        <v>248</v>
      </c>
      <c r="AU204" s="208" t="s">
        <v>84</v>
      </c>
      <c r="AV204" s="14" t="s">
        <v>84</v>
      </c>
      <c r="AW204" s="14" t="s">
        <v>3</v>
      </c>
      <c r="AX204" s="14" t="s">
        <v>82</v>
      </c>
      <c r="AY204" s="208" t="s">
        <v>235</v>
      </c>
    </row>
    <row r="205" s="2" customFormat="1" ht="24.15" customHeight="1">
      <c r="A205" s="38"/>
      <c r="B205" s="181"/>
      <c r="C205" s="182" t="s">
        <v>338</v>
      </c>
      <c r="D205" s="182" t="s">
        <v>237</v>
      </c>
      <c r="E205" s="183" t="s">
        <v>447</v>
      </c>
      <c r="F205" s="184" t="s">
        <v>448</v>
      </c>
      <c r="G205" s="185" t="s">
        <v>358</v>
      </c>
      <c r="H205" s="186">
        <v>24.062999999999999</v>
      </c>
      <c r="I205" s="187"/>
      <c r="J205" s="188">
        <f>ROUND(I205*H205,2)</f>
        <v>0</v>
      </c>
      <c r="K205" s="184" t="s">
        <v>246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96</v>
      </c>
      <c r="AT205" s="193" t="s">
        <v>237</v>
      </c>
      <c r="AU205" s="193" t="s">
        <v>84</v>
      </c>
      <c r="AY205" s="19" t="s">
        <v>235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96</v>
      </c>
      <c r="BM205" s="193" t="s">
        <v>449</v>
      </c>
    </row>
    <row r="206" s="2" customFormat="1">
      <c r="A206" s="38"/>
      <c r="B206" s="39"/>
      <c r="C206" s="38"/>
      <c r="D206" s="195" t="s">
        <v>242</v>
      </c>
      <c r="E206" s="38"/>
      <c r="F206" s="196" t="s">
        <v>450</v>
      </c>
      <c r="G206" s="38"/>
      <c r="H206" s="38"/>
      <c r="I206" s="197"/>
      <c r="J206" s="38"/>
      <c r="K206" s="38"/>
      <c r="L206" s="39"/>
      <c r="M206" s="198"/>
      <c r="N206" s="199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242</v>
      </c>
      <c r="AU206" s="19" t="s">
        <v>84</v>
      </c>
    </row>
    <row r="207" s="13" customFormat="1">
      <c r="A207" s="13"/>
      <c r="B207" s="200"/>
      <c r="C207" s="13"/>
      <c r="D207" s="195" t="s">
        <v>248</v>
      </c>
      <c r="E207" s="201" t="s">
        <v>1</v>
      </c>
      <c r="F207" s="202" t="s">
        <v>451</v>
      </c>
      <c r="G207" s="13"/>
      <c r="H207" s="201" t="s">
        <v>1</v>
      </c>
      <c r="I207" s="203"/>
      <c r="J207" s="13"/>
      <c r="K207" s="13"/>
      <c r="L207" s="200"/>
      <c r="M207" s="204"/>
      <c r="N207" s="205"/>
      <c r="O207" s="205"/>
      <c r="P207" s="205"/>
      <c r="Q207" s="205"/>
      <c r="R207" s="205"/>
      <c r="S207" s="205"/>
      <c r="T207" s="206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1" t="s">
        <v>248</v>
      </c>
      <c r="AU207" s="201" t="s">
        <v>84</v>
      </c>
      <c r="AV207" s="13" t="s">
        <v>82</v>
      </c>
      <c r="AW207" s="13" t="s">
        <v>32</v>
      </c>
      <c r="AX207" s="13" t="s">
        <v>75</v>
      </c>
      <c r="AY207" s="201" t="s">
        <v>235</v>
      </c>
    </row>
    <row r="208" s="14" customFormat="1">
      <c r="A208" s="14"/>
      <c r="B208" s="207"/>
      <c r="C208" s="14"/>
      <c r="D208" s="195" t="s">
        <v>248</v>
      </c>
      <c r="E208" s="208" t="s">
        <v>1</v>
      </c>
      <c r="F208" s="209" t="s">
        <v>1812</v>
      </c>
      <c r="G208" s="14"/>
      <c r="H208" s="210">
        <v>30.882000000000001</v>
      </c>
      <c r="I208" s="211"/>
      <c r="J208" s="14"/>
      <c r="K208" s="14"/>
      <c r="L208" s="207"/>
      <c r="M208" s="212"/>
      <c r="N208" s="213"/>
      <c r="O208" s="213"/>
      <c r="P208" s="213"/>
      <c r="Q208" s="213"/>
      <c r="R208" s="213"/>
      <c r="S208" s="213"/>
      <c r="T208" s="2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8" t="s">
        <v>248</v>
      </c>
      <c r="AU208" s="208" t="s">
        <v>84</v>
      </c>
      <c r="AV208" s="14" t="s">
        <v>84</v>
      </c>
      <c r="AW208" s="14" t="s">
        <v>32</v>
      </c>
      <c r="AX208" s="14" t="s">
        <v>75</v>
      </c>
      <c r="AY208" s="208" t="s">
        <v>235</v>
      </c>
    </row>
    <row r="209" s="13" customFormat="1">
      <c r="A209" s="13"/>
      <c r="B209" s="200"/>
      <c r="C209" s="13"/>
      <c r="D209" s="195" t="s">
        <v>248</v>
      </c>
      <c r="E209" s="201" t="s">
        <v>1</v>
      </c>
      <c r="F209" s="202" t="s">
        <v>452</v>
      </c>
      <c r="G209" s="13"/>
      <c r="H209" s="201" t="s">
        <v>1</v>
      </c>
      <c r="I209" s="203"/>
      <c r="J209" s="13"/>
      <c r="K209" s="13"/>
      <c r="L209" s="200"/>
      <c r="M209" s="204"/>
      <c r="N209" s="205"/>
      <c r="O209" s="205"/>
      <c r="P209" s="205"/>
      <c r="Q209" s="205"/>
      <c r="R209" s="205"/>
      <c r="S209" s="205"/>
      <c r="T209" s="206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1" t="s">
        <v>248</v>
      </c>
      <c r="AU209" s="201" t="s">
        <v>84</v>
      </c>
      <c r="AV209" s="13" t="s">
        <v>82</v>
      </c>
      <c r="AW209" s="13" t="s">
        <v>32</v>
      </c>
      <c r="AX209" s="13" t="s">
        <v>75</v>
      </c>
      <c r="AY209" s="201" t="s">
        <v>235</v>
      </c>
    </row>
    <row r="210" s="14" customFormat="1">
      <c r="A210" s="14"/>
      <c r="B210" s="207"/>
      <c r="C210" s="14"/>
      <c r="D210" s="195" t="s">
        <v>248</v>
      </c>
      <c r="E210" s="208" t="s">
        <v>1</v>
      </c>
      <c r="F210" s="209" t="s">
        <v>1821</v>
      </c>
      <c r="G210" s="14"/>
      <c r="H210" s="210">
        <v>-7.7850000000000001</v>
      </c>
      <c r="I210" s="211"/>
      <c r="J210" s="14"/>
      <c r="K210" s="14"/>
      <c r="L210" s="207"/>
      <c r="M210" s="212"/>
      <c r="N210" s="213"/>
      <c r="O210" s="213"/>
      <c r="P210" s="213"/>
      <c r="Q210" s="213"/>
      <c r="R210" s="213"/>
      <c r="S210" s="213"/>
      <c r="T210" s="2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08" t="s">
        <v>248</v>
      </c>
      <c r="AU210" s="208" t="s">
        <v>84</v>
      </c>
      <c r="AV210" s="14" t="s">
        <v>84</v>
      </c>
      <c r="AW210" s="14" t="s">
        <v>32</v>
      </c>
      <c r="AX210" s="14" t="s">
        <v>75</v>
      </c>
      <c r="AY210" s="208" t="s">
        <v>235</v>
      </c>
    </row>
    <row r="211" s="13" customFormat="1">
      <c r="A211" s="13"/>
      <c r="B211" s="200"/>
      <c r="C211" s="13"/>
      <c r="D211" s="195" t="s">
        <v>248</v>
      </c>
      <c r="E211" s="201" t="s">
        <v>1</v>
      </c>
      <c r="F211" s="202" t="s">
        <v>454</v>
      </c>
      <c r="G211" s="13"/>
      <c r="H211" s="201" t="s">
        <v>1</v>
      </c>
      <c r="I211" s="203"/>
      <c r="J211" s="13"/>
      <c r="K211" s="13"/>
      <c r="L211" s="200"/>
      <c r="M211" s="204"/>
      <c r="N211" s="205"/>
      <c r="O211" s="205"/>
      <c r="P211" s="205"/>
      <c r="Q211" s="205"/>
      <c r="R211" s="205"/>
      <c r="S211" s="205"/>
      <c r="T211" s="206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1" t="s">
        <v>248</v>
      </c>
      <c r="AU211" s="201" t="s">
        <v>84</v>
      </c>
      <c r="AV211" s="13" t="s">
        <v>82</v>
      </c>
      <c r="AW211" s="13" t="s">
        <v>32</v>
      </c>
      <c r="AX211" s="13" t="s">
        <v>75</v>
      </c>
      <c r="AY211" s="201" t="s">
        <v>235</v>
      </c>
    </row>
    <row r="212" s="14" customFormat="1">
      <c r="A212" s="14"/>
      <c r="B212" s="207"/>
      <c r="C212" s="14"/>
      <c r="D212" s="195" t="s">
        <v>248</v>
      </c>
      <c r="E212" s="208" t="s">
        <v>1</v>
      </c>
      <c r="F212" s="209" t="s">
        <v>1822</v>
      </c>
      <c r="G212" s="14"/>
      <c r="H212" s="210">
        <v>-2.4300000000000002</v>
      </c>
      <c r="I212" s="211"/>
      <c r="J212" s="14"/>
      <c r="K212" s="14"/>
      <c r="L212" s="207"/>
      <c r="M212" s="212"/>
      <c r="N212" s="213"/>
      <c r="O212" s="213"/>
      <c r="P212" s="213"/>
      <c r="Q212" s="213"/>
      <c r="R212" s="213"/>
      <c r="S212" s="213"/>
      <c r="T212" s="2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8" t="s">
        <v>248</v>
      </c>
      <c r="AU212" s="208" t="s">
        <v>84</v>
      </c>
      <c r="AV212" s="14" t="s">
        <v>84</v>
      </c>
      <c r="AW212" s="14" t="s">
        <v>32</v>
      </c>
      <c r="AX212" s="14" t="s">
        <v>75</v>
      </c>
      <c r="AY212" s="208" t="s">
        <v>235</v>
      </c>
    </row>
    <row r="213" s="13" customFormat="1">
      <c r="A213" s="13"/>
      <c r="B213" s="200"/>
      <c r="C213" s="13"/>
      <c r="D213" s="195" t="s">
        <v>248</v>
      </c>
      <c r="E213" s="201" t="s">
        <v>1</v>
      </c>
      <c r="F213" s="202" t="s">
        <v>456</v>
      </c>
      <c r="G213" s="13"/>
      <c r="H213" s="201" t="s">
        <v>1</v>
      </c>
      <c r="I213" s="203"/>
      <c r="J213" s="13"/>
      <c r="K213" s="13"/>
      <c r="L213" s="200"/>
      <c r="M213" s="204"/>
      <c r="N213" s="205"/>
      <c r="O213" s="205"/>
      <c r="P213" s="205"/>
      <c r="Q213" s="205"/>
      <c r="R213" s="205"/>
      <c r="S213" s="205"/>
      <c r="T213" s="206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1" t="s">
        <v>248</v>
      </c>
      <c r="AU213" s="201" t="s">
        <v>84</v>
      </c>
      <c r="AV213" s="13" t="s">
        <v>82</v>
      </c>
      <c r="AW213" s="13" t="s">
        <v>32</v>
      </c>
      <c r="AX213" s="13" t="s">
        <v>75</v>
      </c>
      <c r="AY213" s="201" t="s">
        <v>235</v>
      </c>
    </row>
    <row r="214" s="14" customFormat="1">
      <c r="A214" s="14"/>
      <c r="B214" s="207"/>
      <c r="C214" s="14"/>
      <c r="D214" s="195" t="s">
        <v>248</v>
      </c>
      <c r="E214" s="208" t="s">
        <v>1</v>
      </c>
      <c r="F214" s="209" t="s">
        <v>1823</v>
      </c>
      <c r="G214" s="14"/>
      <c r="H214" s="210">
        <v>-0.69999999999999996</v>
      </c>
      <c r="I214" s="211"/>
      <c r="J214" s="14"/>
      <c r="K214" s="14"/>
      <c r="L214" s="207"/>
      <c r="M214" s="212"/>
      <c r="N214" s="213"/>
      <c r="O214" s="213"/>
      <c r="P214" s="213"/>
      <c r="Q214" s="213"/>
      <c r="R214" s="213"/>
      <c r="S214" s="213"/>
      <c r="T214" s="2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8" t="s">
        <v>248</v>
      </c>
      <c r="AU214" s="208" t="s">
        <v>84</v>
      </c>
      <c r="AV214" s="14" t="s">
        <v>84</v>
      </c>
      <c r="AW214" s="14" t="s">
        <v>32</v>
      </c>
      <c r="AX214" s="14" t="s">
        <v>75</v>
      </c>
      <c r="AY214" s="208" t="s">
        <v>235</v>
      </c>
    </row>
    <row r="215" s="14" customFormat="1">
      <c r="A215" s="14"/>
      <c r="B215" s="207"/>
      <c r="C215" s="14"/>
      <c r="D215" s="195" t="s">
        <v>248</v>
      </c>
      <c r="E215" s="208" t="s">
        <v>1</v>
      </c>
      <c r="F215" s="209" t="s">
        <v>1824</v>
      </c>
      <c r="G215" s="14"/>
      <c r="H215" s="210">
        <v>-2.1320000000000001</v>
      </c>
      <c r="I215" s="211"/>
      <c r="J215" s="14"/>
      <c r="K215" s="14"/>
      <c r="L215" s="207"/>
      <c r="M215" s="212"/>
      <c r="N215" s="213"/>
      <c r="O215" s="213"/>
      <c r="P215" s="213"/>
      <c r="Q215" s="213"/>
      <c r="R215" s="213"/>
      <c r="S215" s="213"/>
      <c r="T215" s="2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8" t="s">
        <v>248</v>
      </c>
      <c r="AU215" s="208" t="s">
        <v>84</v>
      </c>
      <c r="AV215" s="14" t="s">
        <v>84</v>
      </c>
      <c r="AW215" s="14" t="s">
        <v>32</v>
      </c>
      <c r="AX215" s="14" t="s">
        <v>75</v>
      </c>
      <c r="AY215" s="208" t="s">
        <v>235</v>
      </c>
    </row>
    <row r="216" s="13" customFormat="1">
      <c r="A216" s="13"/>
      <c r="B216" s="200"/>
      <c r="C216" s="13"/>
      <c r="D216" s="195" t="s">
        <v>248</v>
      </c>
      <c r="E216" s="201" t="s">
        <v>1</v>
      </c>
      <c r="F216" s="202" t="s">
        <v>939</v>
      </c>
      <c r="G216" s="13"/>
      <c r="H216" s="201" t="s">
        <v>1</v>
      </c>
      <c r="I216" s="203"/>
      <c r="J216" s="13"/>
      <c r="K216" s="13"/>
      <c r="L216" s="200"/>
      <c r="M216" s="204"/>
      <c r="N216" s="205"/>
      <c r="O216" s="205"/>
      <c r="P216" s="205"/>
      <c r="Q216" s="205"/>
      <c r="R216" s="205"/>
      <c r="S216" s="205"/>
      <c r="T216" s="206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1" t="s">
        <v>248</v>
      </c>
      <c r="AU216" s="201" t="s">
        <v>84</v>
      </c>
      <c r="AV216" s="13" t="s">
        <v>82</v>
      </c>
      <c r="AW216" s="13" t="s">
        <v>32</v>
      </c>
      <c r="AX216" s="13" t="s">
        <v>75</v>
      </c>
      <c r="AY216" s="201" t="s">
        <v>235</v>
      </c>
    </row>
    <row r="217" s="14" customFormat="1">
      <c r="A217" s="14"/>
      <c r="B217" s="207"/>
      <c r="C217" s="14"/>
      <c r="D217" s="195" t="s">
        <v>248</v>
      </c>
      <c r="E217" s="208" t="s">
        <v>1</v>
      </c>
      <c r="F217" s="209" t="s">
        <v>1825</v>
      </c>
      <c r="G217" s="14"/>
      <c r="H217" s="210">
        <v>6.2279999999999998</v>
      </c>
      <c r="I217" s="211"/>
      <c r="J217" s="14"/>
      <c r="K217" s="14"/>
      <c r="L217" s="207"/>
      <c r="M217" s="212"/>
      <c r="N217" s="213"/>
      <c r="O217" s="213"/>
      <c r="P217" s="213"/>
      <c r="Q217" s="213"/>
      <c r="R217" s="213"/>
      <c r="S217" s="213"/>
      <c r="T217" s="2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8" t="s">
        <v>248</v>
      </c>
      <c r="AU217" s="208" t="s">
        <v>84</v>
      </c>
      <c r="AV217" s="14" t="s">
        <v>84</v>
      </c>
      <c r="AW217" s="14" t="s">
        <v>32</v>
      </c>
      <c r="AX217" s="14" t="s">
        <v>75</v>
      </c>
      <c r="AY217" s="208" t="s">
        <v>235</v>
      </c>
    </row>
    <row r="218" s="15" customFormat="1">
      <c r="A218" s="15"/>
      <c r="B218" s="215"/>
      <c r="C218" s="15"/>
      <c r="D218" s="195" t="s">
        <v>248</v>
      </c>
      <c r="E218" s="216" t="s">
        <v>1</v>
      </c>
      <c r="F218" s="217" t="s">
        <v>253</v>
      </c>
      <c r="G218" s="15"/>
      <c r="H218" s="218">
        <v>24.063000000000002</v>
      </c>
      <c r="I218" s="219"/>
      <c r="J218" s="15"/>
      <c r="K218" s="15"/>
      <c r="L218" s="215"/>
      <c r="M218" s="220"/>
      <c r="N218" s="221"/>
      <c r="O218" s="221"/>
      <c r="P218" s="221"/>
      <c r="Q218" s="221"/>
      <c r="R218" s="221"/>
      <c r="S218" s="221"/>
      <c r="T218" s="222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16" t="s">
        <v>248</v>
      </c>
      <c r="AU218" s="216" t="s">
        <v>84</v>
      </c>
      <c r="AV218" s="15" t="s">
        <v>96</v>
      </c>
      <c r="AW218" s="15" t="s">
        <v>32</v>
      </c>
      <c r="AX218" s="15" t="s">
        <v>82</v>
      </c>
      <c r="AY218" s="216" t="s">
        <v>235</v>
      </c>
    </row>
    <row r="219" s="2" customFormat="1" ht="21.75" customHeight="1">
      <c r="A219" s="38"/>
      <c r="B219" s="181"/>
      <c r="C219" s="232" t="s">
        <v>344</v>
      </c>
      <c r="D219" s="232" t="s">
        <v>465</v>
      </c>
      <c r="E219" s="233" t="s">
        <v>466</v>
      </c>
      <c r="F219" s="234" t="s">
        <v>467</v>
      </c>
      <c r="G219" s="235" t="s">
        <v>438</v>
      </c>
      <c r="H219" s="236">
        <v>42.762</v>
      </c>
      <c r="I219" s="237"/>
      <c r="J219" s="238">
        <f>ROUND(I219*H219,2)</f>
        <v>0</v>
      </c>
      <c r="K219" s="234" t="s">
        <v>246</v>
      </c>
      <c r="L219" s="239"/>
      <c r="M219" s="240" t="s">
        <v>1</v>
      </c>
      <c r="N219" s="241" t="s">
        <v>40</v>
      </c>
      <c r="O219" s="77"/>
      <c r="P219" s="191">
        <f>O219*H219</f>
        <v>0</v>
      </c>
      <c r="Q219" s="191">
        <v>1</v>
      </c>
      <c r="R219" s="191">
        <f>Q219*H219</f>
        <v>42.762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291</v>
      </c>
      <c r="AT219" s="193" t="s">
        <v>465</v>
      </c>
      <c r="AU219" s="193" t="s">
        <v>84</v>
      </c>
      <c r="AY219" s="19" t="s">
        <v>235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96</v>
      </c>
      <c r="BM219" s="193" t="s">
        <v>468</v>
      </c>
    </row>
    <row r="220" s="2" customFormat="1">
      <c r="A220" s="38"/>
      <c r="B220" s="39"/>
      <c r="C220" s="38"/>
      <c r="D220" s="195" t="s">
        <v>242</v>
      </c>
      <c r="E220" s="38"/>
      <c r="F220" s="196" t="s">
        <v>467</v>
      </c>
      <c r="G220" s="38"/>
      <c r="H220" s="38"/>
      <c r="I220" s="197"/>
      <c r="J220" s="38"/>
      <c r="K220" s="38"/>
      <c r="L220" s="39"/>
      <c r="M220" s="198"/>
      <c r="N220" s="199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242</v>
      </c>
      <c r="AU220" s="19" t="s">
        <v>84</v>
      </c>
    </row>
    <row r="221" s="2" customFormat="1">
      <c r="A221" s="38"/>
      <c r="B221" s="39"/>
      <c r="C221" s="38"/>
      <c r="D221" s="195" t="s">
        <v>262</v>
      </c>
      <c r="E221" s="38"/>
      <c r="F221" s="223" t="s">
        <v>469</v>
      </c>
      <c r="G221" s="38"/>
      <c r="H221" s="38"/>
      <c r="I221" s="197"/>
      <c r="J221" s="38"/>
      <c r="K221" s="38"/>
      <c r="L221" s="39"/>
      <c r="M221" s="198"/>
      <c r="N221" s="199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262</v>
      </c>
      <c r="AU221" s="19" t="s">
        <v>84</v>
      </c>
    </row>
    <row r="222" s="13" customFormat="1">
      <c r="A222" s="13"/>
      <c r="B222" s="200"/>
      <c r="C222" s="13"/>
      <c r="D222" s="195" t="s">
        <v>248</v>
      </c>
      <c r="E222" s="201" t="s">
        <v>1</v>
      </c>
      <c r="F222" s="202" t="s">
        <v>470</v>
      </c>
      <c r="G222" s="13"/>
      <c r="H222" s="201" t="s">
        <v>1</v>
      </c>
      <c r="I222" s="203"/>
      <c r="J222" s="13"/>
      <c r="K222" s="13"/>
      <c r="L222" s="200"/>
      <c r="M222" s="204"/>
      <c r="N222" s="205"/>
      <c r="O222" s="205"/>
      <c r="P222" s="205"/>
      <c r="Q222" s="205"/>
      <c r="R222" s="205"/>
      <c r="S222" s="205"/>
      <c r="T222" s="206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1" t="s">
        <v>248</v>
      </c>
      <c r="AU222" s="201" t="s">
        <v>84</v>
      </c>
      <c r="AV222" s="13" t="s">
        <v>82</v>
      </c>
      <c r="AW222" s="13" t="s">
        <v>32</v>
      </c>
      <c r="AX222" s="13" t="s">
        <v>75</v>
      </c>
      <c r="AY222" s="201" t="s">
        <v>235</v>
      </c>
    </row>
    <row r="223" s="14" customFormat="1">
      <c r="A223" s="14"/>
      <c r="B223" s="207"/>
      <c r="C223" s="14"/>
      <c r="D223" s="195" t="s">
        <v>248</v>
      </c>
      <c r="E223" s="208" t="s">
        <v>1</v>
      </c>
      <c r="F223" s="209" t="s">
        <v>1826</v>
      </c>
      <c r="G223" s="14"/>
      <c r="H223" s="210">
        <v>24.062999999999999</v>
      </c>
      <c r="I223" s="211"/>
      <c r="J223" s="14"/>
      <c r="K223" s="14"/>
      <c r="L223" s="207"/>
      <c r="M223" s="212"/>
      <c r="N223" s="213"/>
      <c r="O223" s="213"/>
      <c r="P223" s="213"/>
      <c r="Q223" s="213"/>
      <c r="R223" s="213"/>
      <c r="S223" s="213"/>
      <c r="T223" s="2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8" t="s">
        <v>248</v>
      </c>
      <c r="AU223" s="208" t="s">
        <v>84</v>
      </c>
      <c r="AV223" s="14" t="s">
        <v>84</v>
      </c>
      <c r="AW223" s="14" t="s">
        <v>32</v>
      </c>
      <c r="AX223" s="14" t="s">
        <v>75</v>
      </c>
      <c r="AY223" s="208" t="s">
        <v>235</v>
      </c>
    </row>
    <row r="224" s="16" customFormat="1">
      <c r="A224" s="16"/>
      <c r="B224" s="224"/>
      <c r="C224" s="16"/>
      <c r="D224" s="195" t="s">
        <v>248</v>
      </c>
      <c r="E224" s="225" t="s">
        <v>1</v>
      </c>
      <c r="F224" s="226" t="s">
        <v>373</v>
      </c>
      <c r="G224" s="16"/>
      <c r="H224" s="227">
        <v>24.062999999999999</v>
      </c>
      <c r="I224" s="228"/>
      <c r="J224" s="16"/>
      <c r="K224" s="16"/>
      <c r="L224" s="224"/>
      <c r="M224" s="229"/>
      <c r="N224" s="230"/>
      <c r="O224" s="230"/>
      <c r="P224" s="230"/>
      <c r="Q224" s="230"/>
      <c r="R224" s="230"/>
      <c r="S224" s="230"/>
      <c r="T224" s="231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T224" s="225" t="s">
        <v>248</v>
      </c>
      <c r="AU224" s="225" t="s">
        <v>84</v>
      </c>
      <c r="AV224" s="16" t="s">
        <v>91</v>
      </c>
      <c r="AW224" s="16" t="s">
        <v>32</v>
      </c>
      <c r="AX224" s="16" t="s">
        <v>75</v>
      </c>
      <c r="AY224" s="225" t="s">
        <v>235</v>
      </c>
    </row>
    <row r="225" s="13" customFormat="1">
      <c r="A225" s="13"/>
      <c r="B225" s="200"/>
      <c r="C225" s="13"/>
      <c r="D225" s="195" t="s">
        <v>248</v>
      </c>
      <c r="E225" s="201" t="s">
        <v>1</v>
      </c>
      <c r="F225" s="202" t="s">
        <v>425</v>
      </c>
      <c r="G225" s="13"/>
      <c r="H225" s="201" t="s">
        <v>1</v>
      </c>
      <c r="I225" s="203"/>
      <c r="J225" s="13"/>
      <c r="K225" s="13"/>
      <c r="L225" s="200"/>
      <c r="M225" s="204"/>
      <c r="N225" s="205"/>
      <c r="O225" s="205"/>
      <c r="P225" s="205"/>
      <c r="Q225" s="205"/>
      <c r="R225" s="205"/>
      <c r="S225" s="205"/>
      <c r="T225" s="206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1" t="s">
        <v>248</v>
      </c>
      <c r="AU225" s="201" t="s">
        <v>84</v>
      </c>
      <c r="AV225" s="13" t="s">
        <v>82</v>
      </c>
      <c r="AW225" s="13" t="s">
        <v>32</v>
      </c>
      <c r="AX225" s="13" t="s">
        <v>75</v>
      </c>
      <c r="AY225" s="201" t="s">
        <v>235</v>
      </c>
    </row>
    <row r="226" s="14" customFormat="1">
      <c r="A226" s="14"/>
      <c r="B226" s="207"/>
      <c r="C226" s="14"/>
      <c r="D226" s="195" t="s">
        <v>248</v>
      </c>
      <c r="E226" s="208" t="s">
        <v>1</v>
      </c>
      <c r="F226" s="209" t="s">
        <v>1816</v>
      </c>
      <c r="G226" s="14"/>
      <c r="H226" s="210">
        <v>2.6819999999999999</v>
      </c>
      <c r="I226" s="211"/>
      <c r="J226" s="14"/>
      <c r="K226" s="14"/>
      <c r="L226" s="207"/>
      <c r="M226" s="212"/>
      <c r="N226" s="213"/>
      <c r="O226" s="213"/>
      <c r="P226" s="213"/>
      <c r="Q226" s="213"/>
      <c r="R226" s="213"/>
      <c r="S226" s="213"/>
      <c r="T226" s="2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8" t="s">
        <v>248</v>
      </c>
      <c r="AU226" s="208" t="s">
        <v>84</v>
      </c>
      <c r="AV226" s="14" t="s">
        <v>84</v>
      </c>
      <c r="AW226" s="14" t="s">
        <v>32</v>
      </c>
      <c r="AX226" s="14" t="s">
        <v>75</v>
      </c>
      <c r="AY226" s="208" t="s">
        <v>235</v>
      </c>
    </row>
    <row r="227" s="16" customFormat="1">
      <c r="A227" s="16"/>
      <c r="B227" s="224"/>
      <c r="C227" s="16"/>
      <c r="D227" s="195" t="s">
        <v>248</v>
      </c>
      <c r="E227" s="225" t="s">
        <v>1</v>
      </c>
      <c r="F227" s="226" t="s">
        <v>373</v>
      </c>
      <c r="G227" s="16"/>
      <c r="H227" s="227">
        <v>2.6819999999999999</v>
      </c>
      <c r="I227" s="228"/>
      <c r="J227" s="16"/>
      <c r="K227" s="16"/>
      <c r="L227" s="224"/>
      <c r="M227" s="229"/>
      <c r="N227" s="230"/>
      <c r="O227" s="230"/>
      <c r="P227" s="230"/>
      <c r="Q227" s="230"/>
      <c r="R227" s="230"/>
      <c r="S227" s="230"/>
      <c r="T227" s="231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225" t="s">
        <v>248</v>
      </c>
      <c r="AU227" s="225" t="s">
        <v>84</v>
      </c>
      <c r="AV227" s="16" t="s">
        <v>91</v>
      </c>
      <c r="AW227" s="16" t="s">
        <v>32</v>
      </c>
      <c r="AX227" s="16" t="s">
        <v>75</v>
      </c>
      <c r="AY227" s="225" t="s">
        <v>235</v>
      </c>
    </row>
    <row r="228" s="14" customFormat="1">
      <c r="A228" s="14"/>
      <c r="B228" s="207"/>
      <c r="C228" s="14"/>
      <c r="D228" s="195" t="s">
        <v>248</v>
      </c>
      <c r="E228" s="208" t="s">
        <v>1</v>
      </c>
      <c r="F228" s="209" t="s">
        <v>1827</v>
      </c>
      <c r="G228" s="14"/>
      <c r="H228" s="210">
        <v>21.381</v>
      </c>
      <c r="I228" s="211"/>
      <c r="J228" s="14"/>
      <c r="K228" s="14"/>
      <c r="L228" s="207"/>
      <c r="M228" s="212"/>
      <c r="N228" s="213"/>
      <c r="O228" s="213"/>
      <c r="P228" s="213"/>
      <c r="Q228" s="213"/>
      <c r="R228" s="213"/>
      <c r="S228" s="213"/>
      <c r="T228" s="2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8" t="s">
        <v>248</v>
      </c>
      <c r="AU228" s="208" t="s">
        <v>84</v>
      </c>
      <c r="AV228" s="14" t="s">
        <v>84</v>
      </c>
      <c r="AW228" s="14" t="s">
        <v>32</v>
      </c>
      <c r="AX228" s="14" t="s">
        <v>82</v>
      </c>
      <c r="AY228" s="208" t="s">
        <v>235</v>
      </c>
    </row>
    <row r="229" s="14" customFormat="1">
      <c r="A229" s="14"/>
      <c r="B229" s="207"/>
      <c r="C229" s="14"/>
      <c r="D229" s="195" t="s">
        <v>248</v>
      </c>
      <c r="E229" s="14"/>
      <c r="F229" s="209" t="s">
        <v>1828</v>
      </c>
      <c r="G229" s="14"/>
      <c r="H229" s="210">
        <v>42.762</v>
      </c>
      <c r="I229" s="211"/>
      <c r="J229" s="14"/>
      <c r="K229" s="14"/>
      <c r="L229" s="207"/>
      <c r="M229" s="212"/>
      <c r="N229" s="213"/>
      <c r="O229" s="213"/>
      <c r="P229" s="213"/>
      <c r="Q229" s="213"/>
      <c r="R229" s="213"/>
      <c r="S229" s="213"/>
      <c r="T229" s="2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08" t="s">
        <v>248</v>
      </c>
      <c r="AU229" s="208" t="s">
        <v>84</v>
      </c>
      <c r="AV229" s="14" t="s">
        <v>84</v>
      </c>
      <c r="AW229" s="14" t="s">
        <v>3</v>
      </c>
      <c r="AX229" s="14" t="s">
        <v>82</v>
      </c>
      <c r="AY229" s="208" t="s">
        <v>235</v>
      </c>
    </row>
    <row r="230" s="2" customFormat="1" ht="24.15" customHeight="1">
      <c r="A230" s="38"/>
      <c r="B230" s="181"/>
      <c r="C230" s="182" t="s">
        <v>348</v>
      </c>
      <c r="D230" s="182" t="s">
        <v>237</v>
      </c>
      <c r="E230" s="183" t="s">
        <v>475</v>
      </c>
      <c r="F230" s="184" t="s">
        <v>476</v>
      </c>
      <c r="G230" s="185" t="s">
        <v>358</v>
      </c>
      <c r="H230" s="186">
        <v>7.7850000000000001</v>
      </c>
      <c r="I230" s="187"/>
      <c r="J230" s="188">
        <f>ROUND(I230*H230,2)</f>
        <v>0</v>
      </c>
      <c r="K230" s="184" t="s">
        <v>246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96</v>
      </c>
      <c r="AT230" s="193" t="s">
        <v>237</v>
      </c>
      <c r="AU230" s="193" t="s">
        <v>84</v>
      </c>
      <c r="AY230" s="19" t="s">
        <v>235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96</v>
      </c>
      <c r="BM230" s="193" t="s">
        <v>477</v>
      </c>
    </row>
    <row r="231" s="2" customFormat="1">
      <c r="A231" s="38"/>
      <c r="B231" s="39"/>
      <c r="C231" s="38"/>
      <c r="D231" s="195" t="s">
        <v>242</v>
      </c>
      <c r="E231" s="38"/>
      <c r="F231" s="196" t="s">
        <v>478</v>
      </c>
      <c r="G231" s="38"/>
      <c r="H231" s="38"/>
      <c r="I231" s="197"/>
      <c r="J231" s="38"/>
      <c r="K231" s="38"/>
      <c r="L231" s="39"/>
      <c r="M231" s="198"/>
      <c r="N231" s="199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242</v>
      </c>
      <c r="AU231" s="19" t="s">
        <v>84</v>
      </c>
    </row>
    <row r="232" s="2" customFormat="1">
      <c r="A232" s="38"/>
      <c r="B232" s="39"/>
      <c r="C232" s="38"/>
      <c r="D232" s="195" t="s">
        <v>262</v>
      </c>
      <c r="E232" s="38"/>
      <c r="F232" s="223" t="s">
        <v>1720</v>
      </c>
      <c r="G232" s="38"/>
      <c r="H232" s="38"/>
      <c r="I232" s="197"/>
      <c r="J232" s="38"/>
      <c r="K232" s="38"/>
      <c r="L232" s="39"/>
      <c r="M232" s="198"/>
      <c r="N232" s="199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262</v>
      </c>
      <c r="AU232" s="19" t="s">
        <v>84</v>
      </c>
    </row>
    <row r="233" s="14" customFormat="1">
      <c r="A233" s="14"/>
      <c r="B233" s="207"/>
      <c r="C233" s="14"/>
      <c r="D233" s="195" t="s">
        <v>248</v>
      </c>
      <c r="E233" s="208" t="s">
        <v>1</v>
      </c>
      <c r="F233" s="209" t="s">
        <v>1829</v>
      </c>
      <c r="G233" s="14"/>
      <c r="H233" s="210">
        <v>7.7850000000000001</v>
      </c>
      <c r="I233" s="211"/>
      <c r="J233" s="14"/>
      <c r="K233" s="14"/>
      <c r="L233" s="207"/>
      <c r="M233" s="212"/>
      <c r="N233" s="213"/>
      <c r="O233" s="213"/>
      <c r="P233" s="213"/>
      <c r="Q233" s="213"/>
      <c r="R233" s="213"/>
      <c r="S233" s="213"/>
      <c r="T233" s="2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8" t="s">
        <v>248</v>
      </c>
      <c r="AU233" s="208" t="s">
        <v>84</v>
      </c>
      <c r="AV233" s="14" t="s">
        <v>84</v>
      </c>
      <c r="AW233" s="14" t="s">
        <v>32</v>
      </c>
      <c r="AX233" s="14" t="s">
        <v>82</v>
      </c>
      <c r="AY233" s="208" t="s">
        <v>235</v>
      </c>
    </row>
    <row r="234" s="2" customFormat="1" ht="16.5" customHeight="1">
      <c r="A234" s="38"/>
      <c r="B234" s="181"/>
      <c r="C234" s="232" t="s">
        <v>355</v>
      </c>
      <c r="D234" s="232" t="s">
        <v>465</v>
      </c>
      <c r="E234" s="233" t="s">
        <v>482</v>
      </c>
      <c r="F234" s="234" t="s">
        <v>483</v>
      </c>
      <c r="G234" s="235" t="s">
        <v>438</v>
      </c>
      <c r="H234" s="236">
        <v>15.57</v>
      </c>
      <c r="I234" s="237"/>
      <c r="J234" s="238">
        <f>ROUND(I234*H234,2)</f>
        <v>0</v>
      </c>
      <c r="K234" s="234" t="s">
        <v>246</v>
      </c>
      <c r="L234" s="239"/>
      <c r="M234" s="240" t="s">
        <v>1</v>
      </c>
      <c r="N234" s="241" t="s">
        <v>40</v>
      </c>
      <c r="O234" s="77"/>
      <c r="P234" s="191">
        <f>O234*H234</f>
        <v>0</v>
      </c>
      <c r="Q234" s="191">
        <v>1</v>
      </c>
      <c r="R234" s="191">
        <f>Q234*H234</f>
        <v>15.57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291</v>
      </c>
      <c r="AT234" s="193" t="s">
        <v>465</v>
      </c>
      <c r="AU234" s="193" t="s">
        <v>84</v>
      </c>
      <c r="AY234" s="19" t="s">
        <v>235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96</v>
      </c>
      <c r="BM234" s="193" t="s">
        <v>484</v>
      </c>
    </row>
    <row r="235" s="2" customFormat="1">
      <c r="A235" s="38"/>
      <c r="B235" s="39"/>
      <c r="C235" s="38"/>
      <c r="D235" s="195" t="s">
        <v>242</v>
      </c>
      <c r="E235" s="38"/>
      <c r="F235" s="196" t="s">
        <v>483</v>
      </c>
      <c r="G235" s="38"/>
      <c r="H235" s="38"/>
      <c r="I235" s="197"/>
      <c r="J235" s="38"/>
      <c r="K235" s="38"/>
      <c r="L235" s="39"/>
      <c r="M235" s="198"/>
      <c r="N235" s="199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242</v>
      </c>
      <c r="AU235" s="19" t="s">
        <v>84</v>
      </c>
    </row>
    <row r="236" s="14" customFormat="1">
      <c r="A236" s="14"/>
      <c r="B236" s="207"/>
      <c r="C236" s="14"/>
      <c r="D236" s="195" t="s">
        <v>248</v>
      </c>
      <c r="E236" s="14"/>
      <c r="F236" s="209" t="s">
        <v>1830</v>
      </c>
      <c r="G236" s="14"/>
      <c r="H236" s="210">
        <v>15.57</v>
      </c>
      <c r="I236" s="211"/>
      <c r="J236" s="14"/>
      <c r="K236" s="14"/>
      <c r="L236" s="207"/>
      <c r="M236" s="212"/>
      <c r="N236" s="213"/>
      <c r="O236" s="213"/>
      <c r="P236" s="213"/>
      <c r="Q236" s="213"/>
      <c r="R236" s="213"/>
      <c r="S236" s="213"/>
      <c r="T236" s="2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8" t="s">
        <v>248</v>
      </c>
      <c r="AU236" s="208" t="s">
        <v>84</v>
      </c>
      <c r="AV236" s="14" t="s">
        <v>84</v>
      </c>
      <c r="AW236" s="14" t="s">
        <v>3</v>
      </c>
      <c r="AX236" s="14" t="s">
        <v>82</v>
      </c>
      <c r="AY236" s="208" t="s">
        <v>235</v>
      </c>
    </row>
    <row r="237" s="2" customFormat="1" ht="24.15" customHeight="1">
      <c r="A237" s="38"/>
      <c r="B237" s="181"/>
      <c r="C237" s="182" t="s">
        <v>306</v>
      </c>
      <c r="D237" s="182" t="s">
        <v>237</v>
      </c>
      <c r="E237" s="183" t="s">
        <v>487</v>
      </c>
      <c r="F237" s="184" t="s">
        <v>488</v>
      </c>
      <c r="G237" s="185" t="s">
        <v>240</v>
      </c>
      <c r="H237" s="186">
        <v>5.1900000000000004</v>
      </c>
      <c r="I237" s="187"/>
      <c r="J237" s="188">
        <f>ROUND(I237*H237,2)</f>
        <v>0</v>
      </c>
      <c r="K237" s="184" t="s">
        <v>1</v>
      </c>
      <c r="L237" s="39"/>
      <c r="M237" s="189" t="s">
        <v>1</v>
      </c>
      <c r="N237" s="190" t="s">
        <v>40</v>
      </c>
      <c r="O237" s="77"/>
      <c r="P237" s="191">
        <f>O237*H237</f>
        <v>0</v>
      </c>
      <c r="Q237" s="191">
        <v>0</v>
      </c>
      <c r="R237" s="191">
        <f>Q237*H237</f>
        <v>0</v>
      </c>
      <c r="S237" s="191">
        <v>0</v>
      </c>
      <c r="T237" s="19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3" t="s">
        <v>96</v>
      </c>
      <c r="AT237" s="193" t="s">
        <v>237</v>
      </c>
      <c r="AU237" s="193" t="s">
        <v>84</v>
      </c>
      <c r="AY237" s="19" t="s">
        <v>235</v>
      </c>
      <c r="BE237" s="194">
        <f>IF(N237="základní",J237,0)</f>
        <v>0</v>
      </c>
      <c r="BF237" s="194">
        <f>IF(N237="snížená",J237,0)</f>
        <v>0</v>
      </c>
      <c r="BG237" s="194">
        <f>IF(N237="zákl. přenesená",J237,0)</f>
        <v>0</v>
      </c>
      <c r="BH237" s="194">
        <f>IF(N237="sníž. přenesená",J237,0)</f>
        <v>0</v>
      </c>
      <c r="BI237" s="194">
        <f>IF(N237="nulová",J237,0)</f>
        <v>0</v>
      </c>
      <c r="BJ237" s="19" t="s">
        <v>82</v>
      </c>
      <c r="BK237" s="194">
        <f>ROUND(I237*H237,2)</f>
        <v>0</v>
      </c>
      <c r="BL237" s="19" t="s">
        <v>96</v>
      </c>
      <c r="BM237" s="193" t="s">
        <v>489</v>
      </c>
    </row>
    <row r="238" s="2" customFormat="1">
      <c r="A238" s="38"/>
      <c r="B238" s="39"/>
      <c r="C238" s="38"/>
      <c r="D238" s="195" t="s">
        <v>242</v>
      </c>
      <c r="E238" s="38"/>
      <c r="F238" s="196" t="s">
        <v>488</v>
      </c>
      <c r="G238" s="38"/>
      <c r="H238" s="38"/>
      <c r="I238" s="197"/>
      <c r="J238" s="38"/>
      <c r="K238" s="38"/>
      <c r="L238" s="39"/>
      <c r="M238" s="198"/>
      <c r="N238" s="199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242</v>
      </c>
      <c r="AU238" s="19" t="s">
        <v>84</v>
      </c>
    </row>
    <row r="239" s="2" customFormat="1" ht="24.15" customHeight="1">
      <c r="A239" s="38"/>
      <c r="B239" s="181"/>
      <c r="C239" s="182" t="s">
        <v>7</v>
      </c>
      <c r="D239" s="182" t="s">
        <v>237</v>
      </c>
      <c r="E239" s="183" t="s">
        <v>491</v>
      </c>
      <c r="F239" s="184" t="s">
        <v>492</v>
      </c>
      <c r="G239" s="185" t="s">
        <v>240</v>
      </c>
      <c r="H239" s="186">
        <v>5.1900000000000004</v>
      </c>
      <c r="I239" s="187"/>
      <c r="J239" s="188">
        <f>ROUND(I239*H239,2)</f>
        <v>0</v>
      </c>
      <c r="K239" s="184" t="s">
        <v>246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96</v>
      </c>
      <c r="AT239" s="193" t="s">
        <v>237</v>
      </c>
      <c r="AU239" s="193" t="s">
        <v>84</v>
      </c>
      <c r="AY239" s="19" t="s">
        <v>235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96</v>
      </c>
      <c r="BM239" s="193" t="s">
        <v>493</v>
      </c>
    </row>
    <row r="240" s="2" customFormat="1">
      <c r="A240" s="38"/>
      <c r="B240" s="39"/>
      <c r="C240" s="38"/>
      <c r="D240" s="195" t="s">
        <v>242</v>
      </c>
      <c r="E240" s="38"/>
      <c r="F240" s="196" t="s">
        <v>494</v>
      </c>
      <c r="G240" s="38"/>
      <c r="H240" s="38"/>
      <c r="I240" s="197"/>
      <c r="J240" s="38"/>
      <c r="K240" s="38"/>
      <c r="L240" s="39"/>
      <c r="M240" s="198"/>
      <c r="N240" s="199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242</v>
      </c>
      <c r="AU240" s="19" t="s">
        <v>84</v>
      </c>
    </row>
    <row r="241" s="2" customFormat="1">
      <c r="A241" s="38"/>
      <c r="B241" s="39"/>
      <c r="C241" s="38"/>
      <c r="D241" s="195" t="s">
        <v>262</v>
      </c>
      <c r="E241" s="38"/>
      <c r="F241" s="223" t="s">
        <v>1720</v>
      </c>
      <c r="G241" s="38"/>
      <c r="H241" s="38"/>
      <c r="I241" s="197"/>
      <c r="J241" s="38"/>
      <c r="K241" s="38"/>
      <c r="L241" s="39"/>
      <c r="M241" s="198"/>
      <c r="N241" s="199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262</v>
      </c>
      <c r="AU241" s="19" t="s">
        <v>84</v>
      </c>
    </row>
    <row r="242" s="13" customFormat="1">
      <c r="A242" s="13"/>
      <c r="B242" s="200"/>
      <c r="C242" s="13"/>
      <c r="D242" s="195" t="s">
        <v>248</v>
      </c>
      <c r="E242" s="201" t="s">
        <v>1</v>
      </c>
      <c r="F242" s="202" t="s">
        <v>1199</v>
      </c>
      <c r="G242" s="13"/>
      <c r="H242" s="201" t="s">
        <v>1</v>
      </c>
      <c r="I242" s="203"/>
      <c r="J242" s="13"/>
      <c r="K242" s="13"/>
      <c r="L242" s="200"/>
      <c r="M242" s="204"/>
      <c r="N242" s="205"/>
      <c r="O242" s="205"/>
      <c r="P242" s="205"/>
      <c r="Q242" s="205"/>
      <c r="R242" s="205"/>
      <c r="S242" s="205"/>
      <c r="T242" s="206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01" t="s">
        <v>248</v>
      </c>
      <c r="AU242" s="201" t="s">
        <v>84</v>
      </c>
      <c r="AV242" s="13" t="s">
        <v>82</v>
      </c>
      <c r="AW242" s="13" t="s">
        <v>32</v>
      </c>
      <c r="AX242" s="13" t="s">
        <v>75</v>
      </c>
      <c r="AY242" s="201" t="s">
        <v>235</v>
      </c>
    </row>
    <row r="243" s="14" customFormat="1">
      <c r="A243" s="14"/>
      <c r="B243" s="207"/>
      <c r="C243" s="14"/>
      <c r="D243" s="195" t="s">
        <v>248</v>
      </c>
      <c r="E243" s="208" t="s">
        <v>1</v>
      </c>
      <c r="F243" s="209" t="s">
        <v>1806</v>
      </c>
      <c r="G243" s="14"/>
      <c r="H243" s="210">
        <v>5.1900000000000004</v>
      </c>
      <c r="I243" s="211"/>
      <c r="J243" s="14"/>
      <c r="K243" s="14"/>
      <c r="L243" s="207"/>
      <c r="M243" s="212"/>
      <c r="N243" s="213"/>
      <c r="O243" s="213"/>
      <c r="P243" s="213"/>
      <c r="Q243" s="213"/>
      <c r="R243" s="213"/>
      <c r="S243" s="213"/>
      <c r="T243" s="2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08" t="s">
        <v>248</v>
      </c>
      <c r="AU243" s="208" t="s">
        <v>84</v>
      </c>
      <c r="AV243" s="14" t="s">
        <v>84</v>
      </c>
      <c r="AW243" s="14" t="s">
        <v>32</v>
      </c>
      <c r="AX243" s="14" t="s">
        <v>82</v>
      </c>
      <c r="AY243" s="208" t="s">
        <v>235</v>
      </c>
    </row>
    <row r="244" s="2" customFormat="1" ht="33" customHeight="1">
      <c r="A244" s="38"/>
      <c r="B244" s="181"/>
      <c r="C244" s="182" t="s">
        <v>385</v>
      </c>
      <c r="D244" s="182" t="s">
        <v>237</v>
      </c>
      <c r="E244" s="183" t="s">
        <v>496</v>
      </c>
      <c r="F244" s="184" t="s">
        <v>497</v>
      </c>
      <c r="G244" s="185" t="s">
        <v>438</v>
      </c>
      <c r="H244" s="186">
        <v>58.332000000000001</v>
      </c>
      <c r="I244" s="187"/>
      <c r="J244" s="188">
        <f>ROUND(I244*H244,2)</f>
        <v>0</v>
      </c>
      <c r="K244" s="184" t="s">
        <v>246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96</v>
      </c>
      <c r="AT244" s="193" t="s">
        <v>237</v>
      </c>
      <c r="AU244" s="193" t="s">
        <v>84</v>
      </c>
      <c r="AY244" s="19" t="s">
        <v>235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96</v>
      </c>
      <c r="BM244" s="193" t="s">
        <v>498</v>
      </c>
    </row>
    <row r="245" s="2" customFormat="1">
      <c r="A245" s="38"/>
      <c r="B245" s="39"/>
      <c r="C245" s="38"/>
      <c r="D245" s="195" t="s">
        <v>242</v>
      </c>
      <c r="E245" s="38"/>
      <c r="F245" s="196" t="s">
        <v>499</v>
      </c>
      <c r="G245" s="38"/>
      <c r="H245" s="38"/>
      <c r="I245" s="197"/>
      <c r="J245" s="38"/>
      <c r="K245" s="38"/>
      <c r="L245" s="39"/>
      <c r="M245" s="198"/>
      <c r="N245" s="199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242</v>
      </c>
      <c r="AU245" s="19" t="s">
        <v>84</v>
      </c>
    </row>
    <row r="246" s="14" customFormat="1">
      <c r="A246" s="14"/>
      <c r="B246" s="207"/>
      <c r="C246" s="14"/>
      <c r="D246" s="195" t="s">
        <v>248</v>
      </c>
      <c r="E246" s="208" t="s">
        <v>1</v>
      </c>
      <c r="F246" s="209" t="s">
        <v>1831</v>
      </c>
      <c r="G246" s="14"/>
      <c r="H246" s="210">
        <v>58.332000000000001</v>
      </c>
      <c r="I246" s="211"/>
      <c r="J246" s="14"/>
      <c r="K246" s="14"/>
      <c r="L246" s="207"/>
      <c r="M246" s="212"/>
      <c r="N246" s="213"/>
      <c r="O246" s="213"/>
      <c r="P246" s="213"/>
      <c r="Q246" s="213"/>
      <c r="R246" s="213"/>
      <c r="S246" s="213"/>
      <c r="T246" s="2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8" t="s">
        <v>248</v>
      </c>
      <c r="AU246" s="208" t="s">
        <v>84</v>
      </c>
      <c r="AV246" s="14" t="s">
        <v>84</v>
      </c>
      <c r="AW246" s="14" t="s">
        <v>32</v>
      </c>
      <c r="AX246" s="14" t="s">
        <v>82</v>
      </c>
      <c r="AY246" s="208" t="s">
        <v>235</v>
      </c>
    </row>
    <row r="247" s="12" customFormat="1" ht="22.8" customHeight="1">
      <c r="A247" s="12"/>
      <c r="B247" s="168"/>
      <c r="C247" s="12"/>
      <c r="D247" s="169" t="s">
        <v>74</v>
      </c>
      <c r="E247" s="179" t="s">
        <v>84</v>
      </c>
      <c r="F247" s="179" t="s">
        <v>501</v>
      </c>
      <c r="G247" s="12"/>
      <c r="H247" s="12"/>
      <c r="I247" s="171"/>
      <c r="J247" s="180">
        <f>BK247</f>
        <v>0</v>
      </c>
      <c r="K247" s="12"/>
      <c r="L247" s="168"/>
      <c r="M247" s="173"/>
      <c r="N247" s="174"/>
      <c r="O247" s="174"/>
      <c r="P247" s="175">
        <f>SUM(P248:P251)</f>
        <v>0</v>
      </c>
      <c r="Q247" s="174"/>
      <c r="R247" s="175">
        <f>SUM(R248:R251)</f>
        <v>3.5411370000000004</v>
      </c>
      <c r="S247" s="174"/>
      <c r="T247" s="176">
        <f>SUM(T248:T251)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169" t="s">
        <v>82</v>
      </c>
      <c r="AT247" s="177" t="s">
        <v>74</v>
      </c>
      <c r="AU247" s="177" t="s">
        <v>82</v>
      </c>
      <c r="AY247" s="169" t="s">
        <v>235</v>
      </c>
      <c r="BK247" s="178">
        <f>SUM(BK248:BK251)</f>
        <v>0</v>
      </c>
    </row>
    <row r="248" s="2" customFormat="1" ht="44.25" customHeight="1">
      <c r="A248" s="38"/>
      <c r="B248" s="181"/>
      <c r="C248" s="182" t="s">
        <v>391</v>
      </c>
      <c r="D248" s="182" t="s">
        <v>237</v>
      </c>
      <c r="E248" s="183" t="s">
        <v>503</v>
      </c>
      <c r="F248" s="184" t="s">
        <v>504</v>
      </c>
      <c r="G248" s="185" t="s">
        <v>323</v>
      </c>
      <c r="H248" s="186">
        <v>17.300000000000001</v>
      </c>
      <c r="I248" s="187"/>
      <c r="J248" s="188">
        <f>ROUND(I248*H248,2)</f>
        <v>0</v>
      </c>
      <c r="K248" s="184" t="s">
        <v>246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0.20469000000000001</v>
      </c>
      <c r="R248" s="191">
        <f>Q248*H248</f>
        <v>3.5411370000000004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96</v>
      </c>
      <c r="AT248" s="193" t="s">
        <v>237</v>
      </c>
      <c r="AU248" s="193" t="s">
        <v>84</v>
      </c>
      <c r="AY248" s="19" t="s">
        <v>235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96</v>
      </c>
      <c r="BM248" s="193" t="s">
        <v>505</v>
      </c>
    </row>
    <row r="249" s="2" customFormat="1">
      <c r="A249" s="38"/>
      <c r="B249" s="39"/>
      <c r="C249" s="38"/>
      <c r="D249" s="195" t="s">
        <v>242</v>
      </c>
      <c r="E249" s="38"/>
      <c r="F249" s="196" t="s">
        <v>506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242</v>
      </c>
      <c r="AU249" s="19" t="s">
        <v>84</v>
      </c>
    </row>
    <row r="250" s="2" customFormat="1">
      <c r="A250" s="38"/>
      <c r="B250" s="39"/>
      <c r="C250" s="38"/>
      <c r="D250" s="195" t="s">
        <v>262</v>
      </c>
      <c r="E250" s="38"/>
      <c r="F250" s="223" t="s">
        <v>1720</v>
      </c>
      <c r="G250" s="38"/>
      <c r="H250" s="38"/>
      <c r="I250" s="197"/>
      <c r="J250" s="38"/>
      <c r="K250" s="38"/>
      <c r="L250" s="39"/>
      <c r="M250" s="198"/>
      <c r="N250" s="199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262</v>
      </c>
      <c r="AU250" s="19" t="s">
        <v>84</v>
      </c>
    </row>
    <row r="251" s="14" customFormat="1">
      <c r="A251" s="14"/>
      <c r="B251" s="207"/>
      <c r="C251" s="14"/>
      <c r="D251" s="195" t="s">
        <v>248</v>
      </c>
      <c r="E251" s="208" t="s">
        <v>1</v>
      </c>
      <c r="F251" s="209" t="s">
        <v>1832</v>
      </c>
      <c r="G251" s="14"/>
      <c r="H251" s="210">
        <v>17.300000000000001</v>
      </c>
      <c r="I251" s="211"/>
      <c r="J251" s="14"/>
      <c r="K251" s="14"/>
      <c r="L251" s="207"/>
      <c r="M251" s="212"/>
      <c r="N251" s="213"/>
      <c r="O251" s="213"/>
      <c r="P251" s="213"/>
      <c r="Q251" s="213"/>
      <c r="R251" s="213"/>
      <c r="S251" s="213"/>
      <c r="T251" s="2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08" t="s">
        <v>248</v>
      </c>
      <c r="AU251" s="208" t="s">
        <v>84</v>
      </c>
      <c r="AV251" s="14" t="s">
        <v>84</v>
      </c>
      <c r="AW251" s="14" t="s">
        <v>32</v>
      </c>
      <c r="AX251" s="14" t="s">
        <v>82</v>
      </c>
      <c r="AY251" s="208" t="s">
        <v>235</v>
      </c>
    </row>
    <row r="252" s="12" customFormat="1" ht="22.8" customHeight="1">
      <c r="A252" s="12"/>
      <c r="B252" s="168"/>
      <c r="C252" s="12"/>
      <c r="D252" s="169" t="s">
        <v>74</v>
      </c>
      <c r="E252" s="179" t="s">
        <v>96</v>
      </c>
      <c r="F252" s="179" t="s">
        <v>508</v>
      </c>
      <c r="G252" s="12"/>
      <c r="H252" s="12"/>
      <c r="I252" s="171"/>
      <c r="J252" s="180">
        <f>BK252</f>
        <v>0</v>
      </c>
      <c r="K252" s="12"/>
      <c r="L252" s="168"/>
      <c r="M252" s="173"/>
      <c r="N252" s="174"/>
      <c r="O252" s="174"/>
      <c r="P252" s="175">
        <f>SUM(P253:P266)</f>
        <v>0</v>
      </c>
      <c r="Q252" s="174"/>
      <c r="R252" s="175">
        <f>SUM(R253:R266)</f>
        <v>0</v>
      </c>
      <c r="S252" s="174"/>
      <c r="T252" s="176">
        <f>SUM(T253:T266)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169" t="s">
        <v>82</v>
      </c>
      <c r="AT252" s="177" t="s">
        <v>74</v>
      </c>
      <c r="AU252" s="177" t="s">
        <v>82</v>
      </c>
      <c r="AY252" s="169" t="s">
        <v>235</v>
      </c>
      <c r="BK252" s="178">
        <f>SUM(BK253:BK266)</f>
        <v>0</v>
      </c>
    </row>
    <row r="253" s="2" customFormat="1" ht="21.75" customHeight="1">
      <c r="A253" s="38"/>
      <c r="B253" s="181"/>
      <c r="C253" s="182" t="s">
        <v>396</v>
      </c>
      <c r="D253" s="182" t="s">
        <v>237</v>
      </c>
      <c r="E253" s="183" t="s">
        <v>510</v>
      </c>
      <c r="F253" s="184" t="s">
        <v>511</v>
      </c>
      <c r="G253" s="185" t="s">
        <v>358</v>
      </c>
      <c r="H253" s="186">
        <v>1.73</v>
      </c>
      <c r="I253" s="187"/>
      <c r="J253" s="188">
        <f>ROUND(I253*H253,2)</f>
        <v>0</v>
      </c>
      <c r="K253" s="184" t="s">
        <v>246</v>
      </c>
      <c r="L253" s="39"/>
      <c r="M253" s="189" t="s">
        <v>1</v>
      </c>
      <c r="N253" s="190" t="s">
        <v>40</v>
      </c>
      <c r="O253" s="77"/>
      <c r="P253" s="191">
        <f>O253*H253</f>
        <v>0</v>
      </c>
      <c r="Q253" s="191">
        <v>0</v>
      </c>
      <c r="R253" s="191">
        <f>Q253*H253</f>
        <v>0</v>
      </c>
      <c r="S253" s="191">
        <v>0</v>
      </c>
      <c r="T253" s="192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93" t="s">
        <v>96</v>
      </c>
      <c r="AT253" s="193" t="s">
        <v>237</v>
      </c>
      <c r="AU253" s="193" t="s">
        <v>84</v>
      </c>
      <c r="AY253" s="19" t="s">
        <v>235</v>
      </c>
      <c r="BE253" s="194">
        <f>IF(N253="základní",J253,0)</f>
        <v>0</v>
      </c>
      <c r="BF253" s="194">
        <f>IF(N253="snížená",J253,0)</f>
        <v>0</v>
      </c>
      <c r="BG253" s="194">
        <f>IF(N253="zákl. přenesená",J253,0)</f>
        <v>0</v>
      </c>
      <c r="BH253" s="194">
        <f>IF(N253="sníž. přenesená",J253,0)</f>
        <v>0</v>
      </c>
      <c r="BI253" s="194">
        <f>IF(N253="nulová",J253,0)</f>
        <v>0</v>
      </c>
      <c r="BJ253" s="19" t="s">
        <v>82</v>
      </c>
      <c r="BK253" s="194">
        <f>ROUND(I253*H253,2)</f>
        <v>0</v>
      </c>
      <c r="BL253" s="19" t="s">
        <v>96</v>
      </c>
      <c r="BM253" s="193" t="s">
        <v>512</v>
      </c>
    </row>
    <row r="254" s="2" customFormat="1">
      <c r="A254" s="38"/>
      <c r="B254" s="39"/>
      <c r="C254" s="38"/>
      <c r="D254" s="195" t="s">
        <v>242</v>
      </c>
      <c r="E254" s="38"/>
      <c r="F254" s="196" t="s">
        <v>513</v>
      </c>
      <c r="G254" s="38"/>
      <c r="H254" s="38"/>
      <c r="I254" s="197"/>
      <c r="J254" s="38"/>
      <c r="K254" s="38"/>
      <c r="L254" s="39"/>
      <c r="M254" s="198"/>
      <c r="N254" s="199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242</v>
      </c>
      <c r="AU254" s="19" t="s">
        <v>84</v>
      </c>
    </row>
    <row r="255" s="2" customFormat="1">
      <c r="A255" s="38"/>
      <c r="B255" s="39"/>
      <c r="C255" s="38"/>
      <c r="D255" s="195" t="s">
        <v>262</v>
      </c>
      <c r="E255" s="38"/>
      <c r="F255" s="223" t="s">
        <v>1720</v>
      </c>
      <c r="G255" s="38"/>
      <c r="H255" s="38"/>
      <c r="I255" s="197"/>
      <c r="J255" s="38"/>
      <c r="K255" s="38"/>
      <c r="L255" s="39"/>
      <c r="M255" s="198"/>
      <c r="N255" s="199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262</v>
      </c>
      <c r="AU255" s="19" t="s">
        <v>84</v>
      </c>
    </row>
    <row r="256" s="14" customFormat="1">
      <c r="A256" s="14"/>
      <c r="B256" s="207"/>
      <c r="C256" s="14"/>
      <c r="D256" s="195" t="s">
        <v>248</v>
      </c>
      <c r="E256" s="208" t="s">
        <v>1</v>
      </c>
      <c r="F256" s="209" t="s">
        <v>1833</v>
      </c>
      <c r="G256" s="14"/>
      <c r="H256" s="210">
        <v>1.73</v>
      </c>
      <c r="I256" s="211"/>
      <c r="J256" s="14"/>
      <c r="K256" s="14"/>
      <c r="L256" s="207"/>
      <c r="M256" s="212"/>
      <c r="N256" s="213"/>
      <c r="O256" s="213"/>
      <c r="P256" s="213"/>
      <c r="Q256" s="213"/>
      <c r="R256" s="213"/>
      <c r="S256" s="213"/>
      <c r="T256" s="2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8" t="s">
        <v>248</v>
      </c>
      <c r="AU256" s="208" t="s">
        <v>84</v>
      </c>
      <c r="AV256" s="14" t="s">
        <v>84</v>
      </c>
      <c r="AW256" s="14" t="s">
        <v>32</v>
      </c>
      <c r="AX256" s="14" t="s">
        <v>82</v>
      </c>
      <c r="AY256" s="208" t="s">
        <v>235</v>
      </c>
    </row>
    <row r="257" s="2" customFormat="1" ht="16.5" customHeight="1">
      <c r="A257" s="38"/>
      <c r="B257" s="181"/>
      <c r="C257" s="182" t="s">
        <v>405</v>
      </c>
      <c r="D257" s="182" t="s">
        <v>237</v>
      </c>
      <c r="E257" s="183" t="s">
        <v>517</v>
      </c>
      <c r="F257" s="184" t="s">
        <v>518</v>
      </c>
      <c r="G257" s="185" t="s">
        <v>358</v>
      </c>
      <c r="H257" s="186">
        <v>0.69999999999999996</v>
      </c>
      <c r="I257" s="187"/>
      <c r="J257" s="188">
        <f>ROUND(I257*H257,2)</f>
        <v>0</v>
      </c>
      <c r="K257" s="184" t="s">
        <v>1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</v>
      </c>
      <c r="R257" s="191">
        <f>Q257*H257</f>
        <v>0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96</v>
      </c>
      <c r="AT257" s="193" t="s">
        <v>237</v>
      </c>
      <c r="AU257" s="193" t="s">
        <v>84</v>
      </c>
      <c r="AY257" s="19" t="s">
        <v>235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96</v>
      </c>
      <c r="BM257" s="193" t="s">
        <v>519</v>
      </c>
    </row>
    <row r="258" s="2" customFormat="1">
      <c r="A258" s="38"/>
      <c r="B258" s="39"/>
      <c r="C258" s="38"/>
      <c r="D258" s="195" t="s">
        <v>242</v>
      </c>
      <c r="E258" s="38"/>
      <c r="F258" s="196" t="s">
        <v>513</v>
      </c>
      <c r="G258" s="38"/>
      <c r="H258" s="38"/>
      <c r="I258" s="197"/>
      <c r="J258" s="38"/>
      <c r="K258" s="38"/>
      <c r="L258" s="39"/>
      <c r="M258" s="198"/>
      <c r="N258" s="199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242</v>
      </c>
      <c r="AU258" s="19" t="s">
        <v>84</v>
      </c>
    </row>
    <row r="259" s="2" customFormat="1">
      <c r="A259" s="38"/>
      <c r="B259" s="39"/>
      <c r="C259" s="38"/>
      <c r="D259" s="195" t="s">
        <v>262</v>
      </c>
      <c r="E259" s="38"/>
      <c r="F259" s="223" t="s">
        <v>1720</v>
      </c>
      <c r="G259" s="38"/>
      <c r="H259" s="38"/>
      <c r="I259" s="197"/>
      <c r="J259" s="38"/>
      <c r="K259" s="38"/>
      <c r="L259" s="39"/>
      <c r="M259" s="198"/>
      <c r="N259" s="199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262</v>
      </c>
      <c r="AU259" s="19" t="s">
        <v>84</v>
      </c>
    </row>
    <row r="260" s="13" customFormat="1">
      <c r="A260" s="13"/>
      <c r="B260" s="200"/>
      <c r="C260" s="13"/>
      <c r="D260" s="195" t="s">
        <v>248</v>
      </c>
      <c r="E260" s="201" t="s">
        <v>1</v>
      </c>
      <c r="F260" s="202" t="s">
        <v>1284</v>
      </c>
      <c r="G260" s="13"/>
      <c r="H260" s="201" t="s">
        <v>1</v>
      </c>
      <c r="I260" s="203"/>
      <c r="J260" s="13"/>
      <c r="K260" s="13"/>
      <c r="L260" s="200"/>
      <c r="M260" s="204"/>
      <c r="N260" s="205"/>
      <c r="O260" s="205"/>
      <c r="P260" s="205"/>
      <c r="Q260" s="205"/>
      <c r="R260" s="205"/>
      <c r="S260" s="205"/>
      <c r="T260" s="206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1" t="s">
        <v>248</v>
      </c>
      <c r="AU260" s="201" t="s">
        <v>84</v>
      </c>
      <c r="AV260" s="13" t="s">
        <v>82</v>
      </c>
      <c r="AW260" s="13" t="s">
        <v>32</v>
      </c>
      <c r="AX260" s="13" t="s">
        <v>75</v>
      </c>
      <c r="AY260" s="201" t="s">
        <v>235</v>
      </c>
    </row>
    <row r="261" s="14" customFormat="1">
      <c r="A261" s="14"/>
      <c r="B261" s="207"/>
      <c r="C261" s="14"/>
      <c r="D261" s="195" t="s">
        <v>248</v>
      </c>
      <c r="E261" s="208" t="s">
        <v>1</v>
      </c>
      <c r="F261" s="209" t="s">
        <v>1834</v>
      </c>
      <c r="G261" s="14"/>
      <c r="H261" s="210">
        <v>0.69999999999999996</v>
      </c>
      <c r="I261" s="211"/>
      <c r="J261" s="14"/>
      <c r="K261" s="14"/>
      <c r="L261" s="207"/>
      <c r="M261" s="212"/>
      <c r="N261" s="213"/>
      <c r="O261" s="213"/>
      <c r="P261" s="213"/>
      <c r="Q261" s="213"/>
      <c r="R261" s="213"/>
      <c r="S261" s="213"/>
      <c r="T261" s="2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08" t="s">
        <v>248</v>
      </c>
      <c r="AU261" s="208" t="s">
        <v>84</v>
      </c>
      <c r="AV261" s="14" t="s">
        <v>84</v>
      </c>
      <c r="AW261" s="14" t="s">
        <v>32</v>
      </c>
      <c r="AX261" s="14" t="s">
        <v>82</v>
      </c>
      <c r="AY261" s="208" t="s">
        <v>235</v>
      </c>
    </row>
    <row r="262" s="2" customFormat="1" ht="24.15" customHeight="1">
      <c r="A262" s="38"/>
      <c r="B262" s="181"/>
      <c r="C262" s="182" t="s">
        <v>409</v>
      </c>
      <c r="D262" s="182" t="s">
        <v>237</v>
      </c>
      <c r="E262" s="183" t="s">
        <v>557</v>
      </c>
      <c r="F262" s="184" t="s">
        <v>558</v>
      </c>
      <c r="G262" s="185" t="s">
        <v>358</v>
      </c>
      <c r="H262" s="186">
        <v>0.69999999999999996</v>
      </c>
      <c r="I262" s="187"/>
      <c r="J262" s="188">
        <f>ROUND(I262*H262,2)</f>
        <v>0</v>
      </c>
      <c r="K262" s="184" t="s">
        <v>246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96</v>
      </c>
      <c r="AT262" s="193" t="s">
        <v>237</v>
      </c>
      <c r="AU262" s="193" t="s">
        <v>84</v>
      </c>
      <c r="AY262" s="19" t="s">
        <v>235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96</v>
      </c>
      <c r="BM262" s="193" t="s">
        <v>559</v>
      </c>
    </row>
    <row r="263" s="2" customFormat="1">
      <c r="A263" s="38"/>
      <c r="B263" s="39"/>
      <c r="C263" s="38"/>
      <c r="D263" s="195" t="s">
        <v>242</v>
      </c>
      <c r="E263" s="38"/>
      <c r="F263" s="196" t="s">
        <v>560</v>
      </c>
      <c r="G263" s="38"/>
      <c r="H263" s="38"/>
      <c r="I263" s="197"/>
      <c r="J263" s="38"/>
      <c r="K263" s="38"/>
      <c r="L263" s="39"/>
      <c r="M263" s="198"/>
      <c r="N263" s="199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242</v>
      </c>
      <c r="AU263" s="19" t="s">
        <v>84</v>
      </c>
    </row>
    <row r="264" s="2" customFormat="1">
      <c r="A264" s="38"/>
      <c r="B264" s="39"/>
      <c r="C264" s="38"/>
      <c r="D264" s="195" t="s">
        <v>262</v>
      </c>
      <c r="E264" s="38"/>
      <c r="F264" s="223" t="s">
        <v>1720</v>
      </c>
      <c r="G264" s="38"/>
      <c r="H264" s="38"/>
      <c r="I264" s="197"/>
      <c r="J264" s="38"/>
      <c r="K264" s="38"/>
      <c r="L264" s="39"/>
      <c r="M264" s="198"/>
      <c r="N264" s="199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262</v>
      </c>
      <c r="AU264" s="19" t="s">
        <v>84</v>
      </c>
    </row>
    <row r="265" s="13" customFormat="1">
      <c r="A265" s="13"/>
      <c r="B265" s="200"/>
      <c r="C265" s="13"/>
      <c r="D265" s="195" t="s">
        <v>248</v>
      </c>
      <c r="E265" s="201" t="s">
        <v>1</v>
      </c>
      <c r="F265" s="202" t="s">
        <v>1284</v>
      </c>
      <c r="G265" s="13"/>
      <c r="H265" s="201" t="s">
        <v>1</v>
      </c>
      <c r="I265" s="203"/>
      <c r="J265" s="13"/>
      <c r="K265" s="13"/>
      <c r="L265" s="200"/>
      <c r="M265" s="204"/>
      <c r="N265" s="205"/>
      <c r="O265" s="205"/>
      <c r="P265" s="205"/>
      <c r="Q265" s="205"/>
      <c r="R265" s="205"/>
      <c r="S265" s="205"/>
      <c r="T265" s="206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1" t="s">
        <v>248</v>
      </c>
      <c r="AU265" s="201" t="s">
        <v>84</v>
      </c>
      <c r="AV265" s="13" t="s">
        <v>82</v>
      </c>
      <c r="AW265" s="13" t="s">
        <v>32</v>
      </c>
      <c r="AX265" s="13" t="s">
        <v>75</v>
      </c>
      <c r="AY265" s="201" t="s">
        <v>235</v>
      </c>
    </row>
    <row r="266" s="14" customFormat="1">
      <c r="A266" s="14"/>
      <c r="B266" s="207"/>
      <c r="C266" s="14"/>
      <c r="D266" s="195" t="s">
        <v>248</v>
      </c>
      <c r="E266" s="208" t="s">
        <v>1</v>
      </c>
      <c r="F266" s="209" t="s">
        <v>1834</v>
      </c>
      <c r="G266" s="14"/>
      <c r="H266" s="210">
        <v>0.69999999999999996</v>
      </c>
      <c r="I266" s="211"/>
      <c r="J266" s="14"/>
      <c r="K266" s="14"/>
      <c r="L266" s="207"/>
      <c r="M266" s="212"/>
      <c r="N266" s="213"/>
      <c r="O266" s="213"/>
      <c r="P266" s="213"/>
      <c r="Q266" s="213"/>
      <c r="R266" s="213"/>
      <c r="S266" s="213"/>
      <c r="T266" s="2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08" t="s">
        <v>248</v>
      </c>
      <c r="AU266" s="208" t="s">
        <v>84</v>
      </c>
      <c r="AV266" s="14" t="s">
        <v>84</v>
      </c>
      <c r="AW266" s="14" t="s">
        <v>32</v>
      </c>
      <c r="AX266" s="14" t="s">
        <v>82</v>
      </c>
      <c r="AY266" s="208" t="s">
        <v>235</v>
      </c>
    </row>
    <row r="267" s="12" customFormat="1" ht="22.8" customHeight="1">
      <c r="A267" s="12"/>
      <c r="B267" s="168"/>
      <c r="C267" s="12"/>
      <c r="D267" s="169" t="s">
        <v>74</v>
      </c>
      <c r="E267" s="179" t="s">
        <v>291</v>
      </c>
      <c r="F267" s="179" t="s">
        <v>629</v>
      </c>
      <c r="G267" s="12"/>
      <c r="H267" s="12"/>
      <c r="I267" s="171"/>
      <c r="J267" s="180">
        <f>BK267</f>
        <v>0</v>
      </c>
      <c r="K267" s="12"/>
      <c r="L267" s="168"/>
      <c r="M267" s="173"/>
      <c r="N267" s="174"/>
      <c r="O267" s="174"/>
      <c r="P267" s="175">
        <f>SUM(P268:P308)</f>
        <v>0</v>
      </c>
      <c r="Q267" s="174"/>
      <c r="R267" s="175">
        <f>SUM(R268:R308)</f>
        <v>0.99879600000000002</v>
      </c>
      <c r="S267" s="174"/>
      <c r="T267" s="176">
        <f>SUM(T268:T308)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169" t="s">
        <v>82</v>
      </c>
      <c r="AT267" s="177" t="s">
        <v>74</v>
      </c>
      <c r="AU267" s="177" t="s">
        <v>82</v>
      </c>
      <c r="AY267" s="169" t="s">
        <v>235</v>
      </c>
      <c r="BK267" s="178">
        <f>SUM(BK268:BK308)</f>
        <v>0</v>
      </c>
    </row>
    <row r="268" s="2" customFormat="1" ht="24.15" customHeight="1">
      <c r="A268" s="38"/>
      <c r="B268" s="181"/>
      <c r="C268" s="182" t="s">
        <v>415</v>
      </c>
      <c r="D268" s="182" t="s">
        <v>237</v>
      </c>
      <c r="E268" s="183" t="s">
        <v>1298</v>
      </c>
      <c r="F268" s="184" t="s">
        <v>1299</v>
      </c>
      <c r="G268" s="185" t="s">
        <v>323</v>
      </c>
      <c r="H268" s="186">
        <v>17.300000000000001</v>
      </c>
      <c r="I268" s="187"/>
      <c r="J268" s="188">
        <f>ROUND(I268*H268,2)</f>
        <v>0</v>
      </c>
      <c r="K268" s="184" t="s">
        <v>246</v>
      </c>
      <c r="L268" s="39"/>
      <c r="M268" s="189" t="s">
        <v>1</v>
      </c>
      <c r="N268" s="190" t="s">
        <v>40</v>
      </c>
      <c r="O268" s="77"/>
      <c r="P268" s="191">
        <f>O268*H268</f>
        <v>0</v>
      </c>
      <c r="Q268" s="191">
        <v>0.0042199999999999998</v>
      </c>
      <c r="R268" s="191">
        <f>Q268*H268</f>
        <v>0.073006000000000001</v>
      </c>
      <c r="S268" s="191">
        <v>0</v>
      </c>
      <c r="T268" s="19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3" t="s">
        <v>96</v>
      </c>
      <c r="AT268" s="193" t="s">
        <v>237</v>
      </c>
      <c r="AU268" s="193" t="s">
        <v>84</v>
      </c>
      <c r="AY268" s="19" t="s">
        <v>235</v>
      </c>
      <c r="BE268" s="194">
        <f>IF(N268="základní",J268,0)</f>
        <v>0</v>
      </c>
      <c r="BF268" s="194">
        <f>IF(N268="snížená",J268,0)</f>
        <v>0</v>
      </c>
      <c r="BG268" s="194">
        <f>IF(N268="zákl. přenesená",J268,0)</f>
        <v>0</v>
      </c>
      <c r="BH268" s="194">
        <f>IF(N268="sníž. přenesená",J268,0)</f>
        <v>0</v>
      </c>
      <c r="BI268" s="194">
        <f>IF(N268="nulová",J268,0)</f>
        <v>0</v>
      </c>
      <c r="BJ268" s="19" t="s">
        <v>82</v>
      </c>
      <c r="BK268" s="194">
        <f>ROUND(I268*H268,2)</f>
        <v>0</v>
      </c>
      <c r="BL268" s="19" t="s">
        <v>96</v>
      </c>
      <c r="BM268" s="193" t="s">
        <v>1300</v>
      </c>
    </row>
    <row r="269" s="2" customFormat="1">
      <c r="A269" s="38"/>
      <c r="B269" s="39"/>
      <c r="C269" s="38"/>
      <c r="D269" s="195" t="s">
        <v>242</v>
      </c>
      <c r="E269" s="38"/>
      <c r="F269" s="196" t="s">
        <v>1301</v>
      </c>
      <c r="G269" s="38"/>
      <c r="H269" s="38"/>
      <c r="I269" s="197"/>
      <c r="J269" s="38"/>
      <c r="K269" s="38"/>
      <c r="L269" s="39"/>
      <c r="M269" s="198"/>
      <c r="N269" s="199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242</v>
      </c>
      <c r="AU269" s="19" t="s">
        <v>84</v>
      </c>
    </row>
    <row r="270" s="2" customFormat="1">
      <c r="A270" s="38"/>
      <c r="B270" s="39"/>
      <c r="C270" s="38"/>
      <c r="D270" s="195" t="s">
        <v>262</v>
      </c>
      <c r="E270" s="38"/>
      <c r="F270" s="223" t="s">
        <v>1720</v>
      </c>
      <c r="G270" s="38"/>
      <c r="H270" s="38"/>
      <c r="I270" s="197"/>
      <c r="J270" s="38"/>
      <c r="K270" s="38"/>
      <c r="L270" s="39"/>
      <c r="M270" s="198"/>
      <c r="N270" s="199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262</v>
      </c>
      <c r="AU270" s="19" t="s">
        <v>84</v>
      </c>
    </row>
    <row r="271" s="14" customFormat="1">
      <c r="A271" s="14"/>
      <c r="B271" s="207"/>
      <c r="C271" s="14"/>
      <c r="D271" s="195" t="s">
        <v>248</v>
      </c>
      <c r="E271" s="208" t="s">
        <v>1</v>
      </c>
      <c r="F271" s="209" t="s">
        <v>1832</v>
      </c>
      <c r="G271" s="14"/>
      <c r="H271" s="210">
        <v>17.300000000000001</v>
      </c>
      <c r="I271" s="211"/>
      <c r="J271" s="14"/>
      <c r="K271" s="14"/>
      <c r="L271" s="207"/>
      <c r="M271" s="212"/>
      <c r="N271" s="213"/>
      <c r="O271" s="213"/>
      <c r="P271" s="213"/>
      <c r="Q271" s="213"/>
      <c r="R271" s="213"/>
      <c r="S271" s="213"/>
      <c r="T271" s="2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08" t="s">
        <v>248</v>
      </c>
      <c r="AU271" s="208" t="s">
        <v>84</v>
      </c>
      <c r="AV271" s="14" t="s">
        <v>84</v>
      </c>
      <c r="AW271" s="14" t="s">
        <v>32</v>
      </c>
      <c r="AX271" s="14" t="s">
        <v>82</v>
      </c>
      <c r="AY271" s="208" t="s">
        <v>235</v>
      </c>
    </row>
    <row r="272" s="2" customFormat="1" ht="33" customHeight="1">
      <c r="A272" s="38"/>
      <c r="B272" s="181"/>
      <c r="C272" s="182" t="s">
        <v>420</v>
      </c>
      <c r="D272" s="182" t="s">
        <v>237</v>
      </c>
      <c r="E272" s="183" t="s">
        <v>1303</v>
      </c>
      <c r="F272" s="184" t="s">
        <v>1304</v>
      </c>
      <c r="G272" s="185" t="s">
        <v>527</v>
      </c>
      <c r="H272" s="186">
        <v>20</v>
      </c>
      <c r="I272" s="187"/>
      <c r="J272" s="188">
        <f>ROUND(I272*H272,2)</f>
        <v>0</v>
      </c>
      <c r="K272" s="184" t="s">
        <v>246</v>
      </c>
      <c r="L272" s="39"/>
      <c r="M272" s="189" t="s">
        <v>1</v>
      </c>
      <c r="N272" s="190" t="s">
        <v>40</v>
      </c>
      <c r="O272" s="77"/>
      <c r="P272" s="191">
        <f>O272*H272</f>
        <v>0</v>
      </c>
      <c r="Q272" s="191">
        <v>0</v>
      </c>
      <c r="R272" s="191">
        <f>Q272*H272</f>
        <v>0</v>
      </c>
      <c r="S272" s="191">
        <v>0</v>
      </c>
      <c r="T272" s="19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3" t="s">
        <v>96</v>
      </c>
      <c r="AT272" s="193" t="s">
        <v>237</v>
      </c>
      <c r="AU272" s="193" t="s">
        <v>84</v>
      </c>
      <c r="AY272" s="19" t="s">
        <v>235</v>
      </c>
      <c r="BE272" s="194">
        <f>IF(N272="základní",J272,0)</f>
        <v>0</v>
      </c>
      <c r="BF272" s="194">
        <f>IF(N272="snížená",J272,0)</f>
        <v>0</v>
      </c>
      <c r="BG272" s="194">
        <f>IF(N272="zákl. přenesená",J272,0)</f>
        <v>0</v>
      </c>
      <c r="BH272" s="194">
        <f>IF(N272="sníž. přenesená",J272,0)</f>
        <v>0</v>
      </c>
      <c r="BI272" s="194">
        <f>IF(N272="nulová",J272,0)</f>
        <v>0</v>
      </c>
      <c r="BJ272" s="19" t="s">
        <v>82</v>
      </c>
      <c r="BK272" s="194">
        <f>ROUND(I272*H272,2)</f>
        <v>0</v>
      </c>
      <c r="BL272" s="19" t="s">
        <v>96</v>
      </c>
      <c r="BM272" s="193" t="s">
        <v>1305</v>
      </c>
    </row>
    <row r="273" s="2" customFormat="1">
      <c r="A273" s="38"/>
      <c r="B273" s="39"/>
      <c r="C273" s="38"/>
      <c r="D273" s="195" t="s">
        <v>242</v>
      </c>
      <c r="E273" s="38"/>
      <c r="F273" s="196" t="s">
        <v>1306</v>
      </c>
      <c r="G273" s="38"/>
      <c r="H273" s="38"/>
      <c r="I273" s="197"/>
      <c r="J273" s="38"/>
      <c r="K273" s="38"/>
      <c r="L273" s="39"/>
      <c r="M273" s="198"/>
      <c r="N273" s="199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242</v>
      </c>
      <c r="AU273" s="19" t="s">
        <v>84</v>
      </c>
    </row>
    <row r="274" s="2" customFormat="1">
      <c r="A274" s="38"/>
      <c r="B274" s="39"/>
      <c r="C274" s="38"/>
      <c r="D274" s="195" t="s">
        <v>262</v>
      </c>
      <c r="E274" s="38"/>
      <c r="F274" s="223" t="s">
        <v>1720</v>
      </c>
      <c r="G274" s="38"/>
      <c r="H274" s="38"/>
      <c r="I274" s="197"/>
      <c r="J274" s="38"/>
      <c r="K274" s="38"/>
      <c r="L274" s="39"/>
      <c r="M274" s="198"/>
      <c r="N274" s="199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262</v>
      </c>
      <c r="AU274" s="19" t="s">
        <v>84</v>
      </c>
    </row>
    <row r="275" s="13" customFormat="1">
      <c r="A275" s="13"/>
      <c r="B275" s="200"/>
      <c r="C275" s="13"/>
      <c r="D275" s="195" t="s">
        <v>248</v>
      </c>
      <c r="E275" s="201" t="s">
        <v>1</v>
      </c>
      <c r="F275" s="202" t="s">
        <v>1307</v>
      </c>
      <c r="G275" s="13"/>
      <c r="H275" s="201" t="s">
        <v>1</v>
      </c>
      <c r="I275" s="203"/>
      <c r="J275" s="13"/>
      <c r="K275" s="13"/>
      <c r="L275" s="200"/>
      <c r="M275" s="204"/>
      <c r="N275" s="205"/>
      <c r="O275" s="205"/>
      <c r="P275" s="205"/>
      <c r="Q275" s="205"/>
      <c r="R275" s="205"/>
      <c r="S275" s="205"/>
      <c r="T275" s="206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1" t="s">
        <v>248</v>
      </c>
      <c r="AU275" s="201" t="s">
        <v>84</v>
      </c>
      <c r="AV275" s="13" t="s">
        <v>82</v>
      </c>
      <c r="AW275" s="13" t="s">
        <v>32</v>
      </c>
      <c r="AX275" s="13" t="s">
        <v>75</v>
      </c>
      <c r="AY275" s="201" t="s">
        <v>235</v>
      </c>
    </row>
    <row r="276" s="14" customFormat="1">
      <c r="A276" s="14"/>
      <c r="B276" s="207"/>
      <c r="C276" s="14"/>
      <c r="D276" s="195" t="s">
        <v>248</v>
      </c>
      <c r="E276" s="208" t="s">
        <v>1</v>
      </c>
      <c r="F276" s="209" t="s">
        <v>1835</v>
      </c>
      <c r="G276" s="14"/>
      <c r="H276" s="210">
        <v>4</v>
      </c>
      <c r="I276" s="211"/>
      <c r="J276" s="14"/>
      <c r="K276" s="14"/>
      <c r="L276" s="207"/>
      <c r="M276" s="212"/>
      <c r="N276" s="213"/>
      <c r="O276" s="213"/>
      <c r="P276" s="213"/>
      <c r="Q276" s="213"/>
      <c r="R276" s="213"/>
      <c r="S276" s="213"/>
      <c r="T276" s="2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08" t="s">
        <v>248</v>
      </c>
      <c r="AU276" s="208" t="s">
        <v>84</v>
      </c>
      <c r="AV276" s="14" t="s">
        <v>84</v>
      </c>
      <c r="AW276" s="14" t="s">
        <v>32</v>
      </c>
      <c r="AX276" s="14" t="s">
        <v>75</v>
      </c>
      <c r="AY276" s="208" t="s">
        <v>235</v>
      </c>
    </row>
    <row r="277" s="13" customFormat="1">
      <c r="A277" s="13"/>
      <c r="B277" s="200"/>
      <c r="C277" s="13"/>
      <c r="D277" s="195" t="s">
        <v>248</v>
      </c>
      <c r="E277" s="201" t="s">
        <v>1</v>
      </c>
      <c r="F277" s="202" t="s">
        <v>1759</v>
      </c>
      <c r="G277" s="13"/>
      <c r="H277" s="201" t="s">
        <v>1</v>
      </c>
      <c r="I277" s="203"/>
      <c r="J277" s="13"/>
      <c r="K277" s="13"/>
      <c r="L277" s="200"/>
      <c r="M277" s="204"/>
      <c r="N277" s="205"/>
      <c r="O277" s="205"/>
      <c r="P277" s="205"/>
      <c r="Q277" s="205"/>
      <c r="R277" s="205"/>
      <c r="S277" s="205"/>
      <c r="T277" s="206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01" t="s">
        <v>248</v>
      </c>
      <c r="AU277" s="201" t="s">
        <v>84</v>
      </c>
      <c r="AV277" s="13" t="s">
        <v>82</v>
      </c>
      <c r="AW277" s="13" t="s">
        <v>32</v>
      </c>
      <c r="AX277" s="13" t="s">
        <v>75</v>
      </c>
      <c r="AY277" s="201" t="s">
        <v>235</v>
      </c>
    </row>
    <row r="278" s="14" customFormat="1">
      <c r="A278" s="14"/>
      <c r="B278" s="207"/>
      <c r="C278" s="14"/>
      <c r="D278" s="195" t="s">
        <v>248</v>
      </c>
      <c r="E278" s="208" t="s">
        <v>1</v>
      </c>
      <c r="F278" s="209" t="s">
        <v>1836</v>
      </c>
      <c r="G278" s="14"/>
      <c r="H278" s="210">
        <v>4</v>
      </c>
      <c r="I278" s="211"/>
      <c r="J278" s="14"/>
      <c r="K278" s="14"/>
      <c r="L278" s="207"/>
      <c r="M278" s="212"/>
      <c r="N278" s="213"/>
      <c r="O278" s="213"/>
      <c r="P278" s="213"/>
      <c r="Q278" s="213"/>
      <c r="R278" s="213"/>
      <c r="S278" s="213"/>
      <c r="T278" s="2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8" t="s">
        <v>248</v>
      </c>
      <c r="AU278" s="208" t="s">
        <v>84</v>
      </c>
      <c r="AV278" s="14" t="s">
        <v>84</v>
      </c>
      <c r="AW278" s="14" t="s">
        <v>32</v>
      </c>
      <c r="AX278" s="14" t="s">
        <v>75</v>
      </c>
      <c r="AY278" s="208" t="s">
        <v>235</v>
      </c>
    </row>
    <row r="279" s="16" customFormat="1">
      <c r="A279" s="16"/>
      <c r="B279" s="224"/>
      <c r="C279" s="16"/>
      <c r="D279" s="195" t="s">
        <v>248</v>
      </c>
      <c r="E279" s="225" t="s">
        <v>1</v>
      </c>
      <c r="F279" s="226" t="s">
        <v>373</v>
      </c>
      <c r="G279" s="16"/>
      <c r="H279" s="227">
        <v>8</v>
      </c>
      <c r="I279" s="228"/>
      <c r="J279" s="16"/>
      <c r="K279" s="16"/>
      <c r="L279" s="224"/>
      <c r="M279" s="229"/>
      <c r="N279" s="230"/>
      <c r="O279" s="230"/>
      <c r="P279" s="230"/>
      <c r="Q279" s="230"/>
      <c r="R279" s="230"/>
      <c r="S279" s="230"/>
      <c r="T279" s="231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T279" s="225" t="s">
        <v>248</v>
      </c>
      <c r="AU279" s="225" t="s">
        <v>84</v>
      </c>
      <c r="AV279" s="16" t="s">
        <v>91</v>
      </c>
      <c r="AW279" s="16" t="s">
        <v>32</v>
      </c>
      <c r="AX279" s="16" t="s">
        <v>75</v>
      </c>
      <c r="AY279" s="225" t="s">
        <v>235</v>
      </c>
    </row>
    <row r="280" s="13" customFormat="1">
      <c r="A280" s="13"/>
      <c r="B280" s="200"/>
      <c r="C280" s="13"/>
      <c r="D280" s="195" t="s">
        <v>248</v>
      </c>
      <c r="E280" s="201" t="s">
        <v>1</v>
      </c>
      <c r="F280" s="202" t="s">
        <v>1311</v>
      </c>
      <c r="G280" s="13"/>
      <c r="H280" s="201" t="s">
        <v>1</v>
      </c>
      <c r="I280" s="203"/>
      <c r="J280" s="13"/>
      <c r="K280" s="13"/>
      <c r="L280" s="200"/>
      <c r="M280" s="204"/>
      <c r="N280" s="205"/>
      <c r="O280" s="205"/>
      <c r="P280" s="205"/>
      <c r="Q280" s="205"/>
      <c r="R280" s="205"/>
      <c r="S280" s="205"/>
      <c r="T280" s="206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01" t="s">
        <v>248</v>
      </c>
      <c r="AU280" s="201" t="s">
        <v>84</v>
      </c>
      <c r="AV280" s="13" t="s">
        <v>82</v>
      </c>
      <c r="AW280" s="13" t="s">
        <v>32</v>
      </c>
      <c r="AX280" s="13" t="s">
        <v>75</v>
      </c>
      <c r="AY280" s="201" t="s">
        <v>235</v>
      </c>
    </row>
    <row r="281" s="14" customFormat="1">
      <c r="A281" s="14"/>
      <c r="B281" s="207"/>
      <c r="C281" s="14"/>
      <c r="D281" s="195" t="s">
        <v>248</v>
      </c>
      <c r="E281" s="208" t="s">
        <v>1</v>
      </c>
      <c r="F281" s="209" t="s">
        <v>1837</v>
      </c>
      <c r="G281" s="14"/>
      <c r="H281" s="210">
        <v>12</v>
      </c>
      <c r="I281" s="211"/>
      <c r="J281" s="14"/>
      <c r="K281" s="14"/>
      <c r="L281" s="207"/>
      <c r="M281" s="212"/>
      <c r="N281" s="213"/>
      <c r="O281" s="213"/>
      <c r="P281" s="213"/>
      <c r="Q281" s="213"/>
      <c r="R281" s="213"/>
      <c r="S281" s="213"/>
      <c r="T281" s="2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08" t="s">
        <v>248</v>
      </c>
      <c r="AU281" s="208" t="s">
        <v>84</v>
      </c>
      <c r="AV281" s="14" t="s">
        <v>84</v>
      </c>
      <c r="AW281" s="14" t="s">
        <v>32</v>
      </c>
      <c r="AX281" s="14" t="s">
        <v>75</v>
      </c>
      <c r="AY281" s="208" t="s">
        <v>235</v>
      </c>
    </row>
    <row r="282" s="15" customFormat="1">
      <c r="A282" s="15"/>
      <c r="B282" s="215"/>
      <c r="C282" s="15"/>
      <c r="D282" s="195" t="s">
        <v>248</v>
      </c>
      <c r="E282" s="216" t="s">
        <v>1</v>
      </c>
      <c r="F282" s="217" t="s">
        <v>253</v>
      </c>
      <c r="G282" s="15"/>
      <c r="H282" s="218">
        <v>20</v>
      </c>
      <c r="I282" s="219"/>
      <c r="J282" s="15"/>
      <c r="K282" s="15"/>
      <c r="L282" s="215"/>
      <c r="M282" s="220"/>
      <c r="N282" s="221"/>
      <c r="O282" s="221"/>
      <c r="P282" s="221"/>
      <c r="Q282" s="221"/>
      <c r="R282" s="221"/>
      <c r="S282" s="221"/>
      <c r="T282" s="222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16" t="s">
        <v>248</v>
      </c>
      <c r="AU282" s="216" t="s">
        <v>84</v>
      </c>
      <c r="AV282" s="15" t="s">
        <v>96</v>
      </c>
      <c r="AW282" s="15" t="s">
        <v>32</v>
      </c>
      <c r="AX282" s="15" t="s">
        <v>82</v>
      </c>
      <c r="AY282" s="216" t="s">
        <v>235</v>
      </c>
    </row>
    <row r="283" s="2" customFormat="1" ht="16.5" customHeight="1">
      <c r="A283" s="38"/>
      <c r="B283" s="181"/>
      <c r="C283" s="232" t="s">
        <v>428</v>
      </c>
      <c r="D283" s="232" t="s">
        <v>465</v>
      </c>
      <c r="E283" s="233" t="s">
        <v>1313</v>
      </c>
      <c r="F283" s="234" t="s">
        <v>1423</v>
      </c>
      <c r="G283" s="235" t="s">
        <v>527</v>
      </c>
      <c r="H283" s="236">
        <v>8</v>
      </c>
      <c r="I283" s="237"/>
      <c r="J283" s="238">
        <f>ROUND(I283*H283,2)</f>
        <v>0</v>
      </c>
      <c r="K283" s="234" t="s">
        <v>246</v>
      </c>
      <c r="L283" s="239"/>
      <c r="M283" s="240" t="s">
        <v>1</v>
      </c>
      <c r="N283" s="241" t="s">
        <v>40</v>
      </c>
      <c r="O283" s="77"/>
      <c r="P283" s="191">
        <f>O283*H283</f>
        <v>0</v>
      </c>
      <c r="Q283" s="191">
        <v>0.00064999999999999997</v>
      </c>
      <c r="R283" s="191">
        <f>Q283*H283</f>
        <v>0.0051999999999999998</v>
      </c>
      <c r="S283" s="191">
        <v>0</v>
      </c>
      <c r="T283" s="192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3" t="s">
        <v>291</v>
      </c>
      <c r="AT283" s="193" t="s">
        <v>465</v>
      </c>
      <c r="AU283" s="193" t="s">
        <v>84</v>
      </c>
      <c r="AY283" s="19" t="s">
        <v>235</v>
      </c>
      <c r="BE283" s="194">
        <f>IF(N283="základní",J283,0)</f>
        <v>0</v>
      </c>
      <c r="BF283" s="194">
        <f>IF(N283="snížená",J283,0)</f>
        <v>0</v>
      </c>
      <c r="BG283" s="194">
        <f>IF(N283="zákl. přenesená",J283,0)</f>
        <v>0</v>
      </c>
      <c r="BH283" s="194">
        <f>IF(N283="sníž. přenesená",J283,0)</f>
        <v>0</v>
      </c>
      <c r="BI283" s="194">
        <f>IF(N283="nulová",J283,0)</f>
        <v>0</v>
      </c>
      <c r="BJ283" s="19" t="s">
        <v>82</v>
      </c>
      <c r="BK283" s="194">
        <f>ROUND(I283*H283,2)</f>
        <v>0</v>
      </c>
      <c r="BL283" s="19" t="s">
        <v>96</v>
      </c>
      <c r="BM283" s="193" t="s">
        <v>1315</v>
      </c>
    </row>
    <row r="284" s="2" customFormat="1">
      <c r="A284" s="38"/>
      <c r="B284" s="39"/>
      <c r="C284" s="38"/>
      <c r="D284" s="195" t="s">
        <v>242</v>
      </c>
      <c r="E284" s="38"/>
      <c r="F284" s="196" t="s">
        <v>1316</v>
      </c>
      <c r="G284" s="38"/>
      <c r="H284" s="38"/>
      <c r="I284" s="197"/>
      <c r="J284" s="38"/>
      <c r="K284" s="38"/>
      <c r="L284" s="39"/>
      <c r="M284" s="198"/>
      <c r="N284" s="199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242</v>
      </c>
      <c r="AU284" s="19" t="s">
        <v>84</v>
      </c>
    </row>
    <row r="285" s="2" customFormat="1" ht="16.5" customHeight="1">
      <c r="A285" s="38"/>
      <c r="B285" s="181"/>
      <c r="C285" s="232" t="s">
        <v>435</v>
      </c>
      <c r="D285" s="232" t="s">
        <v>465</v>
      </c>
      <c r="E285" s="233" t="s">
        <v>1317</v>
      </c>
      <c r="F285" s="234" t="s">
        <v>1318</v>
      </c>
      <c r="G285" s="235" t="s">
        <v>527</v>
      </c>
      <c r="H285" s="236">
        <v>12</v>
      </c>
      <c r="I285" s="237"/>
      <c r="J285" s="238">
        <f>ROUND(I285*H285,2)</f>
        <v>0</v>
      </c>
      <c r="K285" s="234" t="s">
        <v>1</v>
      </c>
      <c r="L285" s="239"/>
      <c r="M285" s="240" t="s">
        <v>1</v>
      </c>
      <c r="N285" s="241" t="s">
        <v>40</v>
      </c>
      <c r="O285" s="77"/>
      <c r="P285" s="191">
        <f>O285*H285</f>
        <v>0</v>
      </c>
      <c r="Q285" s="191">
        <v>0.00064999999999999997</v>
      </c>
      <c r="R285" s="191">
        <f>Q285*H285</f>
        <v>0.0077999999999999996</v>
      </c>
      <c r="S285" s="191">
        <v>0</v>
      </c>
      <c r="T285" s="192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93" t="s">
        <v>291</v>
      </c>
      <c r="AT285" s="193" t="s">
        <v>465</v>
      </c>
      <c r="AU285" s="193" t="s">
        <v>84</v>
      </c>
      <c r="AY285" s="19" t="s">
        <v>235</v>
      </c>
      <c r="BE285" s="194">
        <f>IF(N285="základní",J285,0)</f>
        <v>0</v>
      </c>
      <c r="BF285" s="194">
        <f>IF(N285="snížená",J285,0)</f>
        <v>0</v>
      </c>
      <c r="BG285" s="194">
        <f>IF(N285="zákl. přenesená",J285,0)</f>
        <v>0</v>
      </c>
      <c r="BH285" s="194">
        <f>IF(N285="sníž. přenesená",J285,0)</f>
        <v>0</v>
      </c>
      <c r="BI285" s="194">
        <f>IF(N285="nulová",J285,0)</f>
        <v>0</v>
      </c>
      <c r="BJ285" s="19" t="s">
        <v>82</v>
      </c>
      <c r="BK285" s="194">
        <f>ROUND(I285*H285,2)</f>
        <v>0</v>
      </c>
      <c r="BL285" s="19" t="s">
        <v>96</v>
      </c>
      <c r="BM285" s="193" t="s">
        <v>1319</v>
      </c>
    </row>
    <row r="286" s="2" customFormat="1">
      <c r="A286" s="38"/>
      <c r="B286" s="39"/>
      <c r="C286" s="38"/>
      <c r="D286" s="195" t="s">
        <v>242</v>
      </c>
      <c r="E286" s="38"/>
      <c r="F286" s="196" t="s">
        <v>1318</v>
      </c>
      <c r="G286" s="38"/>
      <c r="H286" s="38"/>
      <c r="I286" s="197"/>
      <c r="J286" s="38"/>
      <c r="K286" s="38"/>
      <c r="L286" s="39"/>
      <c r="M286" s="198"/>
      <c r="N286" s="199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242</v>
      </c>
      <c r="AU286" s="19" t="s">
        <v>84</v>
      </c>
    </row>
    <row r="287" s="2" customFormat="1" ht="16.5" customHeight="1">
      <c r="A287" s="38"/>
      <c r="B287" s="181"/>
      <c r="C287" s="182" t="s">
        <v>446</v>
      </c>
      <c r="D287" s="182" t="s">
        <v>237</v>
      </c>
      <c r="E287" s="183" t="s">
        <v>1320</v>
      </c>
      <c r="F287" s="184" t="s">
        <v>1321</v>
      </c>
      <c r="G287" s="185" t="s">
        <v>527</v>
      </c>
      <c r="H287" s="186">
        <v>6</v>
      </c>
      <c r="I287" s="187"/>
      <c r="J287" s="188">
        <f>ROUND(I287*H287,2)</f>
        <v>0</v>
      </c>
      <c r="K287" s="184" t="s">
        <v>246</v>
      </c>
      <c r="L287" s="39"/>
      <c r="M287" s="189" t="s">
        <v>1</v>
      </c>
      <c r="N287" s="190" t="s">
        <v>40</v>
      </c>
      <c r="O287" s="77"/>
      <c r="P287" s="191">
        <f>O287*H287</f>
        <v>0</v>
      </c>
      <c r="Q287" s="191">
        <v>0</v>
      </c>
      <c r="R287" s="191">
        <f>Q287*H287</f>
        <v>0</v>
      </c>
      <c r="S287" s="191">
        <v>0</v>
      </c>
      <c r="T287" s="19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3" t="s">
        <v>96</v>
      </c>
      <c r="AT287" s="193" t="s">
        <v>237</v>
      </c>
      <c r="AU287" s="193" t="s">
        <v>84</v>
      </c>
      <c r="AY287" s="19" t="s">
        <v>235</v>
      </c>
      <c r="BE287" s="194">
        <f>IF(N287="základní",J287,0)</f>
        <v>0</v>
      </c>
      <c r="BF287" s="194">
        <f>IF(N287="snížená",J287,0)</f>
        <v>0</v>
      </c>
      <c r="BG287" s="194">
        <f>IF(N287="zákl. přenesená",J287,0)</f>
        <v>0</v>
      </c>
      <c r="BH287" s="194">
        <f>IF(N287="sníž. přenesená",J287,0)</f>
        <v>0</v>
      </c>
      <c r="BI287" s="194">
        <f>IF(N287="nulová",J287,0)</f>
        <v>0</v>
      </c>
      <c r="BJ287" s="19" t="s">
        <v>82</v>
      </c>
      <c r="BK287" s="194">
        <f>ROUND(I287*H287,2)</f>
        <v>0</v>
      </c>
      <c r="BL287" s="19" t="s">
        <v>96</v>
      </c>
      <c r="BM287" s="193" t="s">
        <v>1322</v>
      </c>
    </row>
    <row r="288" s="2" customFormat="1">
      <c r="A288" s="38"/>
      <c r="B288" s="39"/>
      <c r="C288" s="38"/>
      <c r="D288" s="195" t="s">
        <v>242</v>
      </c>
      <c r="E288" s="38"/>
      <c r="F288" s="196" t="s">
        <v>1323</v>
      </c>
      <c r="G288" s="38"/>
      <c r="H288" s="38"/>
      <c r="I288" s="197"/>
      <c r="J288" s="38"/>
      <c r="K288" s="38"/>
      <c r="L288" s="39"/>
      <c r="M288" s="198"/>
      <c r="N288" s="199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242</v>
      </c>
      <c r="AU288" s="19" t="s">
        <v>84</v>
      </c>
    </row>
    <row r="289" s="2" customFormat="1">
      <c r="A289" s="38"/>
      <c r="B289" s="39"/>
      <c r="C289" s="38"/>
      <c r="D289" s="195" t="s">
        <v>262</v>
      </c>
      <c r="E289" s="38"/>
      <c r="F289" s="223" t="s">
        <v>1720</v>
      </c>
      <c r="G289" s="38"/>
      <c r="H289" s="38"/>
      <c r="I289" s="197"/>
      <c r="J289" s="38"/>
      <c r="K289" s="38"/>
      <c r="L289" s="39"/>
      <c r="M289" s="198"/>
      <c r="N289" s="199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262</v>
      </c>
      <c r="AU289" s="19" t="s">
        <v>84</v>
      </c>
    </row>
    <row r="290" s="13" customFormat="1">
      <c r="A290" s="13"/>
      <c r="B290" s="200"/>
      <c r="C290" s="13"/>
      <c r="D290" s="195" t="s">
        <v>248</v>
      </c>
      <c r="E290" s="201" t="s">
        <v>1</v>
      </c>
      <c r="F290" s="202" t="s">
        <v>1324</v>
      </c>
      <c r="G290" s="13"/>
      <c r="H290" s="201" t="s">
        <v>1</v>
      </c>
      <c r="I290" s="203"/>
      <c r="J290" s="13"/>
      <c r="K290" s="13"/>
      <c r="L290" s="200"/>
      <c r="M290" s="204"/>
      <c r="N290" s="205"/>
      <c r="O290" s="205"/>
      <c r="P290" s="205"/>
      <c r="Q290" s="205"/>
      <c r="R290" s="205"/>
      <c r="S290" s="205"/>
      <c r="T290" s="206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1" t="s">
        <v>248</v>
      </c>
      <c r="AU290" s="201" t="s">
        <v>84</v>
      </c>
      <c r="AV290" s="13" t="s">
        <v>82</v>
      </c>
      <c r="AW290" s="13" t="s">
        <v>32</v>
      </c>
      <c r="AX290" s="13" t="s">
        <v>75</v>
      </c>
      <c r="AY290" s="201" t="s">
        <v>235</v>
      </c>
    </row>
    <row r="291" s="14" customFormat="1">
      <c r="A291" s="14"/>
      <c r="B291" s="207"/>
      <c r="C291" s="14"/>
      <c r="D291" s="195" t="s">
        <v>248</v>
      </c>
      <c r="E291" s="208" t="s">
        <v>1</v>
      </c>
      <c r="F291" s="209" t="s">
        <v>276</v>
      </c>
      <c r="G291" s="14"/>
      <c r="H291" s="210">
        <v>6</v>
      </c>
      <c r="I291" s="211"/>
      <c r="J291" s="14"/>
      <c r="K291" s="14"/>
      <c r="L291" s="207"/>
      <c r="M291" s="212"/>
      <c r="N291" s="213"/>
      <c r="O291" s="213"/>
      <c r="P291" s="213"/>
      <c r="Q291" s="213"/>
      <c r="R291" s="213"/>
      <c r="S291" s="213"/>
      <c r="T291" s="2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08" t="s">
        <v>248</v>
      </c>
      <c r="AU291" s="208" t="s">
        <v>84</v>
      </c>
      <c r="AV291" s="14" t="s">
        <v>84</v>
      </c>
      <c r="AW291" s="14" t="s">
        <v>32</v>
      </c>
      <c r="AX291" s="14" t="s">
        <v>82</v>
      </c>
      <c r="AY291" s="208" t="s">
        <v>235</v>
      </c>
    </row>
    <row r="292" s="2" customFormat="1" ht="16.5" customHeight="1">
      <c r="A292" s="38"/>
      <c r="B292" s="181"/>
      <c r="C292" s="232" t="s">
        <v>464</v>
      </c>
      <c r="D292" s="232" t="s">
        <v>465</v>
      </c>
      <c r="E292" s="233" t="s">
        <v>1325</v>
      </c>
      <c r="F292" s="234" t="s">
        <v>1326</v>
      </c>
      <c r="G292" s="235" t="s">
        <v>527</v>
      </c>
      <c r="H292" s="236">
        <v>6</v>
      </c>
      <c r="I292" s="237"/>
      <c r="J292" s="238">
        <f>ROUND(I292*H292,2)</f>
        <v>0</v>
      </c>
      <c r="K292" s="234" t="s">
        <v>246</v>
      </c>
      <c r="L292" s="239"/>
      <c r="M292" s="240" t="s">
        <v>1</v>
      </c>
      <c r="N292" s="241" t="s">
        <v>40</v>
      </c>
      <c r="O292" s="77"/>
      <c r="P292" s="191">
        <f>O292*H292</f>
        <v>0</v>
      </c>
      <c r="Q292" s="191">
        <v>0.00029</v>
      </c>
      <c r="R292" s="191">
        <f>Q292*H292</f>
        <v>0.00174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291</v>
      </c>
      <c r="AT292" s="193" t="s">
        <v>465</v>
      </c>
      <c r="AU292" s="193" t="s">
        <v>84</v>
      </c>
      <c r="AY292" s="19" t="s">
        <v>235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96</v>
      </c>
      <c r="BM292" s="193" t="s">
        <v>1327</v>
      </c>
    </row>
    <row r="293" s="2" customFormat="1">
      <c r="A293" s="38"/>
      <c r="B293" s="39"/>
      <c r="C293" s="38"/>
      <c r="D293" s="195" t="s">
        <v>242</v>
      </c>
      <c r="E293" s="38"/>
      <c r="F293" s="196" t="s">
        <v>1326</v>
      </c>
      <c r="G293" s="38"/>
      <c r="H293" s="38"/>
      <c r="I293" s="197"/>
      <c r="J293" s="38"/>
      <c r="K293" s="38"/>
      <c r="L293" s="39"/>
      <c r="M293" s="198"/>
      <c r="N293" s="199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242</v>
      </c>
      <c r="AU293" s="19" t="s">
        <v>84</v>
      </c>
    </row>
    <row r="294" s="2" customFormat="1" ht="16.5" customHeight="1">
      <c r="A294" s="38"/>
      <c r="B294" s="181"/>
      <c r="C294" s="182" t="s">
        <v>474</v>
      </c>
      <c r="D294" s="182" t="s">
        <v>237</v>
      </c>
      <c r="E294" s="183" t="s">
        <v>1127</v>
      </c>
      <c r="F294" s="184" t="s">
        <v>1328</v>
      </c>
      <c r="G294" s="185" t="s">
        <v>323</v>
      </c>
      <c r="H294" s="186">
        <v>17.300000000000001</v>
      </c>
      <c r="I294" s="187"/>
      <c r="J294" s="188">
        <f>ROUND(I294*H294,2)</f>
        <v>0</v>
      </c>
      <c r="K294" s="184" t="s">
        <v>246</v>
      </c>
      <c r="L294" s="39"/>
      <c r="M294" s="189" t="s">
        <v>1</v>
      </c>
      <c r="N294" s="190" t="s">
        <v>40</v>
      </c>
      <c r="O294" s="77"/>
      <c r="P294" s="191">
        <f>O294*H294</f>
        <v>0</v>
      </c>
      <c r="Q294" s="191">
        <v>0</v>
      </c>
      <c r="R294" s="191">
        <f>Q294*H294</f>
        <v>0</v>
      </c>
      <c r="S294" s="191">
        <v>0</v>
      </c>
      <c r="T294" s="19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3" t="s">
        <v>96</v>
      </c>
      <c r="AT294" s="193" t="s">
        <v>237</v>
      </c>
      <c r="AU294" s="193" t="s">
        <v>84</v>
      </c>
      <c r="AY294" s="19" t="s">
        <v>235</v>
      </c>
      <c r="BE294" s="194">
        <f>IF(N294="základní",J294,0)</f>
        <v>0</v>
      </c>
      <c r="BF294" s="194">
        <f>IF(N294="snížená",J294,0)</f>
        <v>0</v>
      </c>
      <c r="BG294" s="194">
        <f>IF(N294="zákl. přenesená",J294,0)</f>
        <v>0</v>
      </c>
      <c r="BH294" s="194">
        <f>IF(N294="sníž. přenesená",J294,0)</f>
        <v>0</v>
      </c>
      <c r="BI294" s="194">
        <f>IF(N294="nulová",J294,0)</f>
        <v>0</v>
      </c>
      <c r="BJ294" s="19" t="s">
        <v>82</v>
      </c>
      <c r="BK294" s="194">
        <f>ROUND(I294*H294,2)</f>
        <v>0</v>
      </c>
      <c r="BL294" s="19" t="s">
        <v>96</v>
      </c>
      <c r="BM294" s="193" t="s">
        <v>1329</v>
      </c>
    </row>
    <row r="295" s="2" customFormat="1">
      <c r="A295" s="38"/>
      <c r="B295" s="39"/>
      <c r="C295" s="38"/>
      <c r="D295" s="195" t="s">
        <v>242</v>
      </c>
      <c r="E295" s="38"/>
      <c r="F295" s="196" t="s">
        <v>1130</v>
      </c>
      <c r="G295" s="38"/>
      <c r="H295" s="38"/>
      <c r="I295" s="197"/>
      <c r="J295" s="38"/>
      <c r="K295" s="38"/>
      <c r="L295" s="39"/>
      <c r="M295" s="198"/>
      <c r="N295" s="199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242</v>
      </c>
      <c r="AU295" s="19" t="s">
        <v>84</v>
      </c>
    </row>
    <row r="296" s="2" customFormat="1">
      <c r="A296" s="38"/>
      <c r="B296" s="39"/>
      <c r="C296" s="38"/>
      <c r="D296" s="195" t="s">
        <v>262</v>
      </c>
      <c r="E296" s="38"/>
      <c r="F296" s="223" t="s">
        <v>673</v>
      </c>
      <c r="G296" s="38"/>
      <c r="H296" s="38"/>
      <c r="I296" s="197"/>
      <c r="J296" s="38"/>
      <c r="K296" s="38"/>
      <c r="L296" s="39"/>
      <c r="M296" s="198"/>
      <c r="N296" s="199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262</v>
      </c>
      <c r="AU296" s="19" t="s">
        <v>84</v>
      </c>
    </row>
    <row r="297" s="2" customFormat="1" ht="24.15" customHeight="1">
      <c r="A297" s="38"/>
      <c r="B297" s="181"/>
      <c r="C297" s="182" t="s">
        <v>481</v>
      </c>
      <c r="D297" s="182" t="s">
        <v>237</v>
      </c>
      <c r="E297" s="183" t="s">
        <v>1330</v>
      </c>
      <c r="F297" s="184" t="s">
        <v>1331</v>
      </c>
      <c r="G297" s="185" t="s">
        <v>527</v>
      </c>
      <c r="H297" s="186">
        <v>7</v>
      </c>
      <c r="I297" s="187"/>
      <c r="J297" s="188">
        <f>ROUND(I297*H297,2)</f>
        <v>0</v>
      </c>
      <c r="K297" s="184" t="s">
        <v>246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0.058029999999999998</v>
      </c>
      <c r="R297" s="191">
        <f>Q297*H297</f>
        <v>0.40620999999999996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96</v>
      </c>
      <c r="AT297" s="193" t="s">
        <v>237</v>
      </c>
      <c r="AU297" s="193" t="s">
        <v>84</v>
      </c>
      <c r="AY297" s="19" t="s">
        <v>235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96</v>
      </c>
      <c r="BM297" s="193" t="s">
        <v>1332</v>
      </c>
    </row>
    <row r="298" s="2" customFormat="1">
      <c r="A298" s="38"/>
      <c r="B298" s="39"/>
      <c r="C298" s="38"/>
      <c r="D298" s="195" t="s">
        <v>242</v>
      </c>
      <c r="E298" s="38"/>
      <c r="F298" s="196" t="s">
        <v>1333</v>
      </c>
      <c r="G298" s="38"/>
      <c r="H298" s="38"/>
      <c r="I298" s="197"/>
      <c r="J298" s="38"/>
      <c r="K298" s="38"/>
      <c r="L298" s="39"/>
      <c r="M298" s="198"/>
      <c r="N298" s="199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242</v>
      </c>
      <c r="AU298" s="19" t="s">
        <v>84</v>
      </c>
    </row>
    <row r="299" s="2" customFormat="1">
      <c r="A299" s="38"/>
      <c r="B299" s="39"/>
      <c r="C299" s="38"/>
      <c r="D299" s="195" t="s">
        <v>262</v>
      </c>
      <c r="E299" s="38"/>
      <c r="F299" s="223" t="s">
        <v>1720</v>
      </c>
      <c r="G299" s="38"/>
      <c r="H299" s="38"/>
      <c r="I299" s="197"/>
      <c r="J299" s="38"/>
      <c r="K299" s="38"/>
      <c r="L299" s="39"/>
      <c r="M299" s="198"/>
      <c r="N299" s="199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262</v>
      </c>
      <c r="AU299" s="19" t="s">
        <v>84</v>
      </c>
    </row>
    <row r="300" s="14" customFormat="1">
      <c r="A300" s="14"/>
      <c r="B300" s="207"/>
      <c r="C300" s="14"/>
      <c r="D300" s="195" t="s">
        <v>248</v>
      </c>
      <c r="E300" s="208" t="s">
        <v>1</v>
      </c>
      <c r="F300" s="209" t="s">
        <v>284</v>
      </c>
      <c r="G300" s="14"/>
      <c r="H300" s="210">
        <v>7</v>
      </c>
      <c r="I300" s="211"/>
      <c r="J300" s="14"/>
      <c r="K300" s="14"/>
      <c r="L300" s="207"/>
      <c r="M300" s="212"/>
      <c r="N300" s="213"/>
      <c r="O300" s="213"/>
      <c r="P300" s="213"/>
      <c r="Q300" s="213"/>
      <c r="R300" s="213"/>
      <c r="S300" s="213"/>
      <c r="T300" s="2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8" t="s">
        <v>248</v>
      </c>
      <c r="AU300" s="208" t="s">
        <v>84</v>
      </c>
      <c r="AV300" s="14" t="s">
        <v>84</v>
      </c>
      <c r="AW300" s="14" t="s">
        <v>32</v>
      </c>
      <c r="AX300" s="14" t="s">
        <v>82</v>
      </c>
      <c r="AY300" s="208" t="s">
        <v>235</v>
      </c>
    </row>
    <row r="301" s="2" customFormat="1" ht="33" customHeight="1">
      <c r="A301" s="38"/>
      <c r="B301" s="181"/>
      <c r="C301" s="182" t="s">
        <v>486</v>
      </c>
      <c r="D301" s="182" t="s">
        <v>237</v>
      </c>
      <c r="E301" s="183" t="s">
        <v>1334</v>
      </c>
      <c r="F301" s="184" t="s">
        <v>1335</v>
      </c>
      <c r="G301" s="185" t="s">
        <v>527</v>
      </c>
      <c r="H301" s="186">
        <v>7</v>
      </c>
      <c r="I301" s="187"/>
      <c r="J301" s="188">
        <f>ROUND(I301*H301,2)</f>
        <v>0</v>
      </c>
      <c r="K301" s="184" t="s">
        <v>246</v>
      </c>
      <c r="L301" s="39"/>
      <c r="M301" s="189" t="s">
        <v>1</v>
      </c>
      <c r="N301" s="190" t="s">
        <v>40</v>
      </c>
      <c r="O301" s="77"/>
      <c r="P301" s="191">
        <f>O301*H301</f>
        <v>0</v>
      </c>
      <c r="Q301" s="191">
        <v>0.01136</v>
      </c>
      <c r="R301" s="191">
        <f>Q301*H301</f>
        <v>0.079520000000000007</v>
      </c>
      <c r="S301" s="191">
        <v>0</v>
      </c>
      <c r="T301" s="192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93" t="s">
        <v>96</v>
      </c>
      <c r="AT301" s="193" t="s">
        <v>237</v>
      </c>
      <c r="AU301" s="193" t="s">
        <v>84</v>
      </c>
      <c r="AY301" s="19" t="s">
        <v>235</v>
      </c>
      <c r="BE301" s="194">
        <f>IF(N301="základní",J301,0)</f>
        <v>0</v>
      </c>
      <c r="BF301" s="194">
        <f>IF(N301="snížená",J301,0)</f>
        <v>0</v>
      </c>
      <c r="BG301" s="194">
        <f>IF(N301="zákl. přenesená",J301,0)</f>
        <v>0</v>
      </c>
      <c r="BH301" s="194">
        <f>IF(N301="sníž. přenesená",J301,0)</f>
        <v>0</v>
      </c>
      <c r="BI301" s="194">
        <f>IF(N301="nulová",J301,0)</f>
        <v>0</v>
      </c>
      <c r="BJ301" s="19" t="s">
        <v>82</v>
      </c>
      <c r="BK301" s="194">
        <f>ROUND(I301*H301,2)</f>
        <v>0</v>
      </c>
      <c r="BL301" s="19" t="s">
        <v>96</v>
      </c>
      <c r="BM301" s="193" t="s">
        <v>1336</v>
      </c>
    </row>
    <row r="302" s="2" customFormat="1">
      <c r="A302" s="38"/>
      <c r="B302" s="39"/>
      <c r="C302" s="38"/>
      <c r="D302" s="195" t="s">
        <v>242</v>
      </c>
      <c r="E302" s="38"/>
      <c r="F302" s="196" t="s">
        <v>1337</v>
      </c>
      <c r="G302" s="38"/>
      <c r="H302" s="38"/>
      <c r="I302" s="197"/>
      <c r="J302" s="38"/>
      <c r="K302" s="38"/>
      <c r="L302" s="39"/>
      <c r="M302" s="198"/>
      <c r="N302" s="199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242</v>
      </c>
      <c r="AU302" s="19" t="s">
        <v>84</v>
      </c>
    </row>
    <row r="303" s="2" customFormat="1" ht="24.15" customHeight="1">
      <c r="A303" s="38"/>
      <c r="B303" s="181"/>
      <c r="C303" s="182" t="s">
        <v>490</v>
      </c>
      <c r="D303" s="182" t="s">
        <v>237</v>
      </c>
      <c r="E303" s="183" t="s">
        <v>1338</v>
      </c>
      <c r="F303" s="184" t="s">
        <v>1339</v>
      </c>
      <c r="G303" s="185" t="s">
        <v>527</v>
      </c>
      <c r="H303" s="186">
        <v>7</v>
      </c>
      <c r="I303" s="187"/>
      <c r="J303" s="188">
        <f>ROUND(I303*H303,2)</f>
        <v>0</v>
      </c>
      <c r="K303" s="184" t="s">
        <v>246</v>
      </c>
      <c r="L303" s="39"/>
      <c r="M303" s="189" t="s">
        <v>1</v>
      </c>
      <c r="N303" s="190" t="s">
        <v>40</v>
      </c>
      <c r="O303" s="77"/>
      <c r="P303" s="191">
        <f>O303*H303</f>
        <v>0</v>
      </c>
      <c r="Q303" s="191">
        <v>0.0062199999999999998</v>
      </c>
      <c r="R303" s="191">
        <f>Q303*H303</f>
        <v>0.043539999999999995</v>
      </c>
      <c r="S303" s="191">
        <v>0</v>
      </c>
      <c r="T303" s="192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3" t="s">
        <v>96</v>
      </c>
      <c r="AT303" s="193" t="s">
        <v>237</v>
      </c>
      <c r="AU303" s="193" t="s">
        <v>84</v>
      </c>
      <c r="AY303" s="19" t="s">
        <v>235</v>
      </c>
      <c r="BE303" s="194">
        <f>IF(N303="základní",J303,0)</f>
        <v>0</v>
      </c>
      <c r="BF303" s="194">
        <f>IF(N303="snížená",J303,0)</f>
        <v>0</v>
      </c>
      <c r="BG303" s="194">
        <f>IF(N303="zákl. přenesená",J303,0)</f>
        <v>0</v>
      </c>
      <c r="BH303" s="194">
        <f>IF(N303="sníž. přenesená",J303,0)</f>
        <v>0</v>
      </c>
      <c r="BI303" s="194">
        <f>IF(N303="nulová",J303,0)</f>
        <v>0</v>
      </c>
      <c r="BJ303" s="19" t="s">
        <v>82</v>
      </c>
      <c r="BK303" s="194">
        <f>ROUND(I303*H303,2)</f>
        <v>0</v>
      </c>
      <c r="BL303" s="19" t="s">
        <v>96</v>
      </c>
      <c r="BM303" s="193" t="s">
        <v>1340</v>
      </c>
    </row>
    <row r="304" s="2" customFormat="1">
      <c r="A304" s="38"/>
      <c r="B304" s="39"/>
      <c r="C304" s="38"/>
      <c r="D304" s="195" t="s">
        <v>242</v>
      </c>
      <c r="E304" s="38"/>
      <c r="F304" s="196" t="s">
        <v>1341</v>
      </c>
      <c r="G304" s="38"/>
      <c r="H304" s="38"/>
      <c r="I304" s="197"/>
      <c r="J304" s="38"/>
      <c r="K304" s="38"/>
      <c r="L304" s="39"/>
      <c r="M304" s="198"/>
      <c r="N304" s="199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242</v>
      </c>
      <c r="AU304" s="19" t="s">
        <v>84</v>
      </c>
    </row>
    <row r="305" s="2" customFormat="1" ht="24.15" customHeight="1">
      <c r="A305" s="38"/>
      <c r="B305" s="181"/>
      <c r="C305" s="182" t="s">
        <v>495</v>
      </c>
      <c r="D305" s="182" t="s">
        <v>237</v>
      </c>
      <c r="E305" s="183" t="s">
        <v>1342</v>
      </c>
      <c r="F305" s="184" t="s">
        <v>1343</v>
      </c>
      <c r="G305" s="185" t="s">
        <v>527</v>
      </c>
      <c r="H305" s="186">
        <v>7</v>
      </c>
      <c r="I305" s="187"/>
      <c r="J305" s="188">
        <f>ROUND(I305*H305,2)</f>
        <v>0</v>
      </c>
      <c r="K305" s="184" t="s">
        <v>246</v>
      </c>
      <c r="L305" s="39"/>
      <c r="M305" s="189" t="s">
        <v>1</v>
      </c>
      <c r="N305" s="190" t="s">
        <v>40</v>
      </c>
      <c r="O305" s="77"/>
      <c r="P305" s="191">
        <f>O305*H305</f>
        <v>0</v>
      </c>
      <c r="Q305" s="191">
        <v>0</v>
      </c>
      <c r="R305" s="191">
        <f>Q305*H305</f>
        <v>0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96</v>
      </c>
      <c r="AT305" s="193" t="s">
        <v>237</v>
      </c>
      <c r="AU305" s="193" t="s">
        <v>84</v>
      </c>
      <c r="AY305" s="19" t="s">
        <v>235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96</v>
      </c>
      <c r="BM305" s="193" t="s">
        <v>1344</v>
      </c>
    </row>
    <row r="306" s="2" customFormat="1">
      <c r="A306" s="38"/>
      <c r="B306" s="39"/>
      <c r="C306" s="38"/>
      <c r="D306" s="195" t="s">
        <v>242</v>
      </c>
      <c r="E306" s="38"/>
      <c r="F306" s="196" t="s">
        <v>1345</v>
      </c>
      <c r="G306" s="38"/>
      <c r="H306" s="38"/>
      <c r="I306" s="197"/>
      <c r="J306" s="38"/>
      <c r="K306" s="38"/>
      <c r="L306" s="39"/>
      <c r="M306" s="198"/>
      <c r="N306" s="199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242</v>
      </c>
      <c r="AU306" s="19" t="s">
        <v>84</v>
      </c>
    </row>
    <row r="307" s="2" customFormat="1" ht="33" customHeight="1">
      <c r="A307" s="38"/>
      <c r="B307" s="181"/>
      <c r="C307" s="182" t="s">
        <v>502</v>
      </c>
      <c r="D307" s="182" t="s">
        <v>237</v>
      </c>
      <c r="E307" s="183" t="s">
        <v>1346</v>
      </c>
      <c r="F307" s="184" t="s">
        <v>1347</v>
      </c>
      <c r="G307" s="185" t="s">
        <v>527</v>
      </c>
      <c r="H307" s="186">
        <v>7</v>
      </c>
      <c r="I307" s="187"/>
      <c r="J307" s="188">
        <f>ROUND(I307*H307,2)</f>
        <v>0</v>
      </c>
      <c r="K307" s="184" t="s">
        <v>246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0.054539999999999998</v>
      </c>
      <c r="R307" s="191">
        <f>Q307*H307</f>
        <v>0.38178000000000001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96</v>
      </c>
      <c r="AT307" s="193" t="s">
        <v>237</v>
      </c>
      <c r="AU307" s="193" t="s">
        <v>84</v>
      </c>
      <c r="AY307" s="19" t="s">
        <v>235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96</v>
      </c>
      <c r="BM307" s="193" t="s">
        <v>1348</v>
      </c>
    </row>
    <row r="308" s="2" customFormat="1">
      <c r="A308" s="38"/>
      <c r="B308" s="39"/>
      <c r="C308" s="38"/>
      <c r="D308" s="195" t="s">
        <v>242</v>
      </c>
      <c r="E308" s="38"/>
      <c r="F308" s="196" t="s">
        <v>1349</v>
      </c>
      <c r="G308" s="38"/>
      <c r="H308" s="38"/>
      <c r="I308" s="197"/>
      <c r="J308" s="38"/>
      <c r="K308" s="38"/>
      <c r="L308" s="39"/>
      <c r="M308" s="198"/>
      <c r="N308" s="199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242</v>
      </c>
      <c r="AU308" s="19" t="s">
        <v>84</v>
      </c>
    </row>
    <row r="309" s="12" customFormat="1" ht="22.8" customHeight="1">
      <c r="A309" s="12"/>
      <c r="B309" s="168"/>
      <c r="C309" s="12"/>
      <c r="D309" s="169" t="s">
        <v>74</v>
      </c>
      <c r="E309" s="179" t="s">
        <v>839</v>
      </c>
      <c r="F309" s="179" t="s">
        <v>840</v>
      </c>
      <c r="G309" s="12"/>
      <c r="H309" s="12"/>
      <c r="I309" s="171"/>
      <c r="J309" s="180">
        <f>BK309</f>
        <v>0</v>
      </c>
      <c r="K309" s="12"/>
      <c r="L309" s="168"/>
      <c r="M309" s="173"/>
      <c r="N309" s="174"/>
      <c r="O309" s="174"/>
      <c r="P309" s="175">
        <f>SUM(P310:P328)</f>
        <v>0</v>
      </c>
      <c r="Q309" s="174"/>
      <c r="R309" s="175">
        <f>SUM(R310:R328)</f>
        <v>0</v>
      </c>
      <c r="S309" s="174"/>
      <c r="T309" s="176">
        <f>SUM(T310:T328)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169" t="s">
        <v>82</v>
      </c>
      <c r="AT309" s="177" t="s">
        <v>74</v>
      </c>
      <c r="AU309" s="177" t="s">
        <v>82</v>
      </c>
      <c r="AY309" s="169" t="s">
        <v>235</v>
      </c>
      <c r="BK309" s="178">
        <f>SUM(BK310:BK328)</f>
        <v>0</v>
      </c>
    </row>
    <row r="310" s="2" customFormat="1" ht="21.75" customHeight="1">
      <c r="A310" s="38"/>
      <c r="B310" s="181"/>
      <c r="C310" s="182" t="s">
        <v>509</v>
      </c>
      <c r="D310" s="182" t="s">
        <v>237</v>
      </c>
      <c r="E310" s="183" t="s">
        <v>842</v>
      </c>
      <c r="F310" s="184" t="s">
        <v>843</v>
      </c>
      <c r="G310" s="185" t="s">
        <v>438</v>
      </c>
      <c r="H310" s="186">
        <v>10.557</v>
      </c>
      <c r="I310" s="187"/>
      <c r="J310" s="188">
        <f>ROUND(I310*H310,2)</f>
        <v>0</v>
      </c>
      <c r="K310" s="184" t="s">
        <v>246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96</v>
      </c>
      <c r="AT310" s="193" t="s">
        <v>237</v>
      </c>
      <c r="AU310" s="193" t="s">
        <v>84</v>
      </c>
      <c r="AY310" s="19" t="s">
        <v>235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96</v>
      </c>
      <c r="BM310" s="193" t="s">
        <v>844</v>
      </c>
    </row>
    <row r="311" s="2" customFormat="1">
      <c r="A311" s="38"/>
      <c r="B311" s="39"/>
      <c r="C311" s="38"/>
      <c r="D311" s="195" t="s">
        <v>242</v>
      </c>
      <c r="E311" s="38"/>
      <c r="F311" s="196" t="s">
        <v>845</v>
      </c>
      <c r="G311" s="38"/>
      <c r="H311" s="38"/>
      <c r="I311" s="197"/>
      <c r="J311" s="38"/>
      <c r="K311" s="38"/>
      <c r="L311" s="39"/>
      <c r="M311" s="198"/>
      <c r="N311" s="199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242</v>
      </c>
      <c r="AU311" s="19" t="s">
        <v>84</v>
      </c>
    </row>
    <row r="312" s="14" customFormat="1">
      <c r="A312" s="14"/>
      <c r="B312" s="207"/>
      <c r="C312" s="14"/>
      <c r="D312" s="195" t="s">
        <v>248</v>
      </c>
      <c r="E312" s="208" t="s">
        <v>1</v>
      </c>
      <c r="F312" s="209" t="s">
        <v>1838</v>
      </c>
      <c r="G312" s="14"/>
      <c r="H312" s="210">
        <v>9.0310000000000006</v>
      </c>
      <c r="I312" s="211"/>
      <c r="J312" s="14"/>
      <c r="K312" s="14"/>
      <c r="L312" s="207"/>
      <c r="M312" s="212"/>
      <c r="N312" s="213"/>
      <c r="O312" s="213"/>
      <c r="P312" s="213"/>
      <c r="Q312" s="213"/>
      <c r="R312" s="213"/>
      <c r="S312" s="213"/>
      <c r="T312" s="2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8" t="s">
        <v>248</v>
      </c>
      <c r="AU312" s="208" t="s">
        <v>84</v>
      </c>
      <c r="AV312" s="14" t="s">
        <v>84</v>
      </c>
      <c r="AW312" s="14" t="s">
        <v>32</v>
      </c>
      <c r="AX312" s="14" t="s">
        <v>75</v>
      </c>
      <c r="AY312" s="208" t="s">
        <v>235</v>
      </c>
    </row>
    <row r="313" s="14" customFormat="1">
      <c r="A313" s="14"/>
      <c r="B313" s="207"/>
      <c r="C313" s="14"/>
      <c r="D313" s="195" t="s">
        <v>248</v>
      </c>
      <c r="E313" s="208" t="s">
        <v>1</v>
      </c>
      <c r="F313" s="209" t="s">
        <v>1839</v>
      </c>
      <c r="G313" s="14"/>
      <c r="H313" s="210">
        <v>1.526</v>
      </c>
      <c r="I313" s="211"/>
      <c r="J313" s="14"/>
      <c r="K313" s="14"/>
      <c r="L313" s="207"/>
      <c r="M313" s="212"/>
      <c r="N313" s="213"/>
      <c r="O313" s="213"/>
      <c r="P313" s="213"/>
      <c r="Q313" s="213"/>
      <c r="R313" s="213"/>
      <c r="S313" s="213"/>
      <c r="T313" s="2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08" t="s">
        <v>248</v>
      </c>
      <c r="AU313" s="208" t="s">
        <v>84</v>
      </c>
      <c r="AV313" s="14" t="s">
        <v>84</v>
      </c>
      <c r="AW313" s="14" t="s">
        <v>32</v>
      </c>
      <c r="AX313" s="14" t="s">
        <v>75</v>
      </c>
      <c r="AY313" s="208" t="s">
        <v>235</v>
      </c>
    </row>
    <row r="314" s="15" customFormat="1">
      <c r="A314" s="15"/>
      <c r="B314" s="215"/>
      <c r="C314" s="15"/>
      <c r="D314" s="195" t="s">
        <v>248</v>
      </c>
      <c r="E314" s="216" t="s">
        <v>1</v>
      </c>
      <c r="F314" s="217" t="s">
        <v>253</v>
      </c>
      <c r="G314" s="15"/>
      <c r="H314" s="218">
        <v>10.557</v>
      </c>
      <c r="I314" s="219"/>
      <c r="J314" s="15"/>
      <c r="K314" s="15"/>
      <c r="L314" s="215"/>
      <c r="M314" s="220"/>
      <c r="N314" s="221"/>
      <c r="O314" s="221"/>
      <c r="P314" s="221"/>
      <c r="Q314" s="221"/>
      <c r="R314" s="221"/>
      <c r="S314" s="221"/>
      <c r="T314" s="222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16" t="s">
        <v>248</v>
      </c>
      <c r="AU314" s="216" t="s">
        <v>84</v>
      </c>
      <c r="AV314" s="15" t="s">
        <v>96</v>
      </c>
      <c r="AW314" s="15" t="s">
        <v>32</v>
      </c>
      <c r="AX314" s="15" t="s">
        <v>82</v>
      </c>
      <c r="AY314" s="216" t="s">
        <v>235</v>
      </c>
    </row>
    <row r="315" s="2" customFormat="1" ht="24.15" customHeight="1">
      <c r="A315" s="38"/>
      <c r="B315" s="181"/>
      <c r="C315" s="182" t="s">
        <v>516</v>
      </c>
      <c r="D315" s="182" t="s">
        <v>237</v>
      </c>
      <c r="E315" s="183" t="s">
        <v>849</v>
      </c>
      <c r="F315" s="184" t="s">
        <v>850</v>
      </c>
      <c r="G315" s="185" t="s">
        <v>438</v>
      </c>
      <c r="H315" s="186">
        <v>147.798</v>
      </c>
      <c r="I315" s="187"/>
      <c r="J315" s="188">
        <f>ROUND(I315*H315,2)</f>
        <v>0</v>
      </c>
      <c r="K315" s="184" t="s">
        <v>246</v>
      </c>
      <c r="L315" s="39"/>
      <c r="M315" s="189" t="s">
        <v>1</v>
      </c>
      <c r="N315" s="190" t="s">
        <v>40</v>
      </c>
      <c r="O315" s="77"/>
      <c r="P315" s="191">
        <f>O315*H315</f>
        <v>0</v>
      </c>
      <c r="Q315" s="191">
        <v>0</v>
      </c>
      <c r="R315" s="191">
        <f>Q315*H315</f>
        <v>0</v>
      </c>
      <c r="S315" s="191">
        <v>0</v>
      </c>
      <c r="T315" s="192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93" t="s">
        <v>96</v>
      </c>
      <c r="AT315" s="193" t="s">
        <v>237</v>
      </c>
      <c r="AU315" s="193" t="s">
        <v>84</v>
      </c>
      <c r="AY315" s="19" t="s">
        <v>235</v>
      </c>
      <c r="BE315" s="194">
        <f>IF(N315="základní",J315,0)</f>
        <v>0</v>
      </c>
      <c r="BF315" s="194">
        <f>IF(N315="snížená",J315,0)</f>
        <v>0</v>
      </c>
      <c r="BG315" s="194">
        <f>IF(N315="zákl. přenesená",J315,0)</f>
        <v>0</v>
      </c>
      <c r="BH315" s="194">
        <f>IF(N315="sníž. přenesená",J315,0)</f>
        <v>0</v>
      </c>
      <c r="BI315" s="194">
        <f>IF(N315="nulová",J315,0)</f>
        <v>0</v>
      </c>
      <c r="BJ315" s="19" t="s">
        <v>82</v>
      </c>
      <c r="BK315" s="194">
        <f>ROUND(I315*H315,2)</f>
        <v>0</v>
      </c>
      <c r="BL315" s="19" t="s">
        <v>96</v>
      </c>
      <c r="BM315" s="193" t="s">
        <v>851</v>
      </c>
    </row>
    <row r="316" s="2" customFormat="1">
      <c r="A316" s="38"/>
      <c r="B316" s="39"/>
      <c r="C316" s="38"/>
      <c r="D316" s="195" t="s">
        <v>242</v>
      </c>
      <c r="E316" s="38"/>
      <c r="F316" s="196" t="s">
        <v>852</v>
      </c>
      <c r="G316" s="38"/>
      <c r="H316" s="38"/>
      <c r="I316" s="197"/>
      <c r="J316" s="38"/>
      <c r="K316" s="38"/>
      <c r="L316" s="39"/>
      <c r="M316" s="198"/>
      <c r="N316" s="199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242</v>
      </c>
      <c r="AU316" s="19" t="s">
        <v>84</v>
      </c>
    </row>
    <row r="317" s="14" customFormat="1">
      <c r="A317" s="14"/>
      <c r="B317" s="207"/>
      <c r="C317" s="14"/>
      <c r="D317" s="195" t="s">
        <v>248</v>
      </c>
      <c r="E317" s="208" t="s">
        <v>1</v>
      </c>
      <c r="F317" s="209" t="s">
        <v>1838</v>
      </c>
      <c r="G317" s="14"/>
      <c r="H317" s="210">
        <v>9.0310000000000006</v>
      </c>
      <c r="I317" s="211"/>
      <c r="J317" s="14"/>
      <c r="K317" s="14"/>
      <c r="L317" s="207"/>
      <c r="M317" s="212"/>
      <c r="N317" s="213"/>
      <c r="O317" s="213"/>
      <c r="P317" s="213"/>
      <c r="Q317" s="213"/>
      <c r="R317" s="213"/>
      <c r="S317" s="213"/>
      <c r="T317" s="2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08" t="s">
        <v>248</v>
      </c>
      <c r="AU317" s="208" t="s">
        <v>84</v>
      </c>
      <c r="AV317" s="14" t="s">
        <v>84</v>
      </c>
      <c r="AW317" s="14" t="s">
        <v>32</v>
      </c>
      <c r="AX317" s="14" t="s">
        <v>75</v>
      </c>
      <c r="AY317" s="208" t="s">
        <v>235</v>
      </c>
    </row>
    <row r="318" s="14" customFormat="1">
      <c r="A318" s="14"/>
      <c r="B318" s="207"/>
      <c r="C318" s="14"/>
      <c r="D318" s="195" t="s">
        <v>248</v>
      </c>
      <c r="E318" s="208" t="s">
        <v>1</v>
      </c>
      <c r="F318" s="209" t="s">
        <v>1839</v>
      </c>
      <c r="G318" s="14"/>
      <c r="H318" s="210">
        <v>1.526</v>
      </c>
      <c r="I318" s="211"/>
      <c r="J318" s="14"/>
      <c r="K318" s="14"/>
      <c r="L318" s="207"/>
      <c r="M318" s="212"/>
      <c r="N318" s="213"/>
      <c r="O318" s="213"/>
      <c r="P318" s="213"/>
      <c r="Q318" s="213"/>
      <c r="R318" s="213"/>
      <c r="S318" s="213"/>
      <c r="T318" s="2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08" t="s">
        <v>248</v>
      </c>
      <c r="AU318" s="208" t="s">
        <v>84</v>
      </c>
      <c r="AV318" s="14" t="s">
        <v>84</v>
      </c>
      <c r="AW318" s="14" t="s">
        <v>32</v>
      </c>
      <c r="AX318" s="14" t="s">
        <v>75</v>
      </c>
      <c r="AY318" s="208" t="s">
        <v>235</v>
      </c>
    </row>
    <row r="319" s="15" customFormat="1">
      <c r="A319" s="15"/>
      <c r="B319" s="215"/>
      <c r="C319" s="15"/>
      <c r="D319" s="195" t="s">
        <v>248</v>
      </c>
      <c r="E319" s="216" t="s">
        <v>1</v>
      </c>
      <c r="F319" s="217" t="s">
        <v>253</v>
      </c>
      <c r="G319" s="15"/>
      <c r="H319" s="218">
        <v>10.557</v>
      </c>
      <c r="I319" s="219"/>
      <c r="J319" s="15"/>
      <c r="K319" s="15"/>
      <c r="L319" s="215"/>
      <c r="M319" s="220"/>
      <c r="N319" s="221"/>
      <c r="O319" s="221"/>
      <c r="P319" s="221"/>
      <c r="Q319" s="221"/>
      <c r="R319" s="221"/>
      <c r="S319" s="221"/>
      <c r="T319" s="222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16" t="s">
        <v>248</v>
      </c>
      <c r="AU319" s="216" t="s">
        <v>84</v>
      </c>
      <c r="AV319" s="15" t="s">
        <v>96</v>
      </c>
      <c r="AW319" s="15" t="s">
        <v>32</v>
      </c>
      <c r="AX319" s="15" t="s">
        <v>82</v>
      </c>
      <c r="AY319" s="216" t="s">
        <v>235</v>
      </c>
    </row>
    <row r="320" s="14" customFormat="1">
      <c r="A320" s="14"/>
      <c r="B320" s="207"/>
      <c r="C320" s="14"/>
      <c r="D320" s="195" t="s">
        <v>248</v>
      </c>
      <c r="E320" s="14"/>
      <c r="F320" s="209" t="s">
        <v>1840</v>
      </c>
      <c r="G320" s="14"/>
      <c r="H320" s="210">
        <v>147.798</v>
      </c>
      <c r="I320" s="211"/>
      <c r="J320" s="14"/>
      <c r="K320" s="14"/>
      <c r="L320" s="207"/>
      <c r="M320" s="212"/>
      <c r="N320" s="213"/>
      <c r="O320" s="213"/>
      <c r="P320" s="213"/>
      <c r="Q320" s="213"/>
      <c r="R320" s="213"/>
      <c r="S320" s="213"/>
      <c r="T320" s="2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8" t="s">
        <v>248</v>
      </c>
      <c r="AU320" s="208" t="s">
        <v>84</v>
      </c>
      <c r="AV320" s="14" t="s">
        <v>84</v>
      </c>
      <c r="AW320" s="14" t="s">
        <v>3</v>
      </c>
      <c r="AX320" s="14" t="s">
        <v>82</v>
      </c>
      <c r="AY320" s="208" t="s">
        <v>235</v>
      </c>
    </row>
    <row r="321" s="2" customFormat="1" ht="24.15" customHeight="1">
      <c r="A321" s="38"/>
      <c r="B321" s="181"/>
      <c r="C321" s="182" t="s">
        <v>524</v>
      </c>
      <c r="D321" s="182" t="s">
        <v>237</v>
      </c>
      <c r="E321" s="183" t="s">
        <v>855</v>
      </c>
      <c r="F321" s="184" t="s">
        <v>856</v>
      </c>
      <c r="G321" s="185" t="s">
        <v>438</v>
      </c>
      <c r="H321" s="186">
        <v>10.555999999999999</v>
      </c>
      <c r="I321" s="187"/>
      <c r="J321" s="188">
        <f>ROUND(I321*H321,2)</f>
        <v>0</v>
      </c>
      <c r="K321" s="184" t="s">
        <v>246</v>
      </c>
      <c r="L321" s="39"/>
      <c r="M321" s="189" t="s">
        <v>1</v>
      </c>
      <c r="N321" s="190" t="s">
        <v>40</v>
      </c>
      <c r="O321" s="77"/>
      <c r="P321" s="191">
        <f>O321*H321</f>
        <v>0</v>
      </c>
      <c r="Q321" s="191">
        <v>0</v>
      </c>
      <c r="R321" s="191">
        <f>Q321*H321</f>
        <v>0</v>
      </c>
      <c r="S321" s="191">
        <v>0</v>
      </c>
      <c r="T321" s="192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3" t="s">
        <v>96</v>
      </c>
      <c r="AT321" s="193" t="s">
        <v>237</v>
      </c>
      <c r="AU321" s="193" t="s">
        <v>84</v>
      </c>
      <c r="AY321" s="19" t="s">
        <v>235</v>
      </c>
      <c r="BE321" s="194">
        <f>IF(N321="základní",J321,0)</f>
        <v>0</v>
      </c>
      <c r="BF321" s="194">
        <f>IF(N321="snížená",J321,0)</f>
        <v>0</v>
      </c>
      <c r="BG321" s="194">
        <f>IF(N321="zákl. přenesená",J321,0)</f>
        <v>0</v>
      </c>
      <c r="BH321" s="194">
        <f>IF(N321="sníž. přenesená",J321,0)</f>
        <v>0</v>
      </c>
      <c r="BI321" s="194">
        <f>IF(N321="nulová",J321,0)</f>
        <v>0</v>
      </c>
      <c r="BJ321" s="19" t="s">
        <v>82</v>
      </c>
      <c r="BK321" s="194">
        <f>ROUND(I321*H321,2)</f>
        <v>0</v>
      </c>
      <c r="BL321" s="19" t="s">
        <v>96</v>
      </c>
      <c r="BM321" s="193" t="s">
        <v>857</v>
      </c>
    </row>
    <row r="322" s="2" customFormat="1">
      <c r="A322" s="38"/>
      <c r="B322" s="39"/>
      <c r="C322" s="38"/>
      <c r="D322" s="195" t="s">
        <v>242</v>
      </c>
      <c r="E322" s="38"/>
      <c r="F322" s="196" t="s">
        <v>858</v>
      </c>
      <c r="G322" s="38"/>
      <c r="H322" s="38"/>
      <c r="I322" s="197"/>
      <c r="J322" s="38"/>
      <c r="K322" s="38"/>
      <c r="L322" s="39"/>
      <c r="M322" s="198"/>
      <c r="N322" s="199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242</v>
      </c>
      <c r="AU322" s="19" t="s">
        <v>84</v>
      </c>
    </row>
    <row r="323" s="2" customFormat="1" ht="44.25" customHeight="1">
      <c r="A323" s="38"/>
      <c r="B323" s="181"/>
      <c r="C323" s="182" t="s">
        <v>531</v>
      </c>
      <c r="D323" s="182" t="s">
        <v>237</v>
      </c>
      <c r="E323" s="183" t="s">
        <v>860</v>
      </c>
      <c r="F323" s="184" t="s">
        <v>440</v>
      </c>
      <c r="G323" s="185" t="s">
        <v>438</v>
      </c>
      <c r="H323" s="186">
        <v>9.0310000000000006</v>
      </c>
      <c r="I323" s="187"/>
      <c r="J323" s="188">
        <f>ROUND(I323*H323,2)</f>
        <v>0</v>
      </c>
      <c r="K323" s="184" t="s">
        <v>246</v>
      </c>
      <c r="L323" s="39"/>
      <c r="M323" s="189" t="s">
        <v>1</v>
      </c>
      <c r="N323" s="190" t="s">
        <v>40</v>
      </c>
      <c r="O323" s="77"/>
      <c r="P323" s="191">
        <f>O323*H323</f>
        <v>0</v>
      </c>
      <c r="Q323" s="191">
        <v>0</v>
      </c>
      <c r="R323" s="191">
        <f>Q323*H323</f>
        <v>0</v>
      </c>
      <c r="S323" s="191">
        <v>0</v>
      </c>
      <c r="T323" s="192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93" t="s">
        <v>96</v>
      </c>
      <c r="AT323" s="193" t="s">
        <v>237</v>
      </c>
      <c r="AU323" s="193" t="s">
        <v>84</v>
      </c>
      <c r="AY323" s="19" t="s">
        <v>235</v>
      </c>
      <c r="BE323" s="194">
        <f>IF(N323="základní",J323,0)</f>
        <v>0</v>
      </c>
      <c r="BF323" s="194">
        <f>IF(N323="snížená",J323,0)</f>
        <v>0</v>
      </c>
      <c r="BG323" s="194">
        <f>IF(N323="zákl. přenesená",J323,0)</f>
        <v>0</v>
      </c>
      <c r="BH323" s="194">
        <f>IF(N323="sníž. přenesená",J323,0)</f>
        <v>0</v>
      </c>
      <c r="BI323" s="194">
        <f>IF(N323="nulová",J323,0)</f>
        <v>0</v>
      </c>
      <c r="BJ323" s="19" t="s">
        <v>82</v>
      </c>
      <c r="BK323" s="194">
        <f>ROUND(I323*H323,2)</f>
        <v>0</v>
      </c>
      <c r="BL323" s="19" t="s">
        <v>96</v>
      </c>
      <c r="BM323" s="193" t="s">
        <v>861</v>
      </c>
    </row>
    <row r="324" s="2" customFormat="1">
      <c r="A324" s="38"/>
      <c r="B324" s="39"/>
      <c r="C324" s="38"/>
      <c r="D324" s="195" t="s">
        <v>242</v>
      </c>
      <c r="E324" s="38"/>
      <c r="F324" s="196" t="s">
        <v>440</v>
      </c>
      <c r="G324" s="38"/>
      <c r="H324" s="38"/>
      <c r="I324" s="197"/>
      <c r="J324" s="38"/>
      <c r="K324" s="38"/>
      <c r="L324" s="39"/>
      <c r="M324" s="198"/>
      <c r="N324" s="199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242</v>
      </c>
      <c r="AU324" s="19" t="s">
        <v>84</v>
      </c>
    </row>
    <row r="325" s="14" customFormat="1">
      <c r="A325" s="14"/>
      <c r="B325" s="207"/>
      <c r="C325" s="14"/>
      <c r="D325" s="195" t="s">
        <v>248</v>
      </c>
      <c r="E325" s="208" t="s">
        <v>1</v>
      </c>
      <c r="F325" s="209" t="s">
        <v>1838</v>
      </c>
      <c r="G325" s="14"/>
      <c r="H325" s="210">
        <v>9.0310000000000006</v>
      </c>
      <c r="I325" s="211"/>
      <c r="J325" s="14"/>
      <c r="K325" s="14"/>
      <c r="L325" s="207"/>
      <c r="M325" s="212"/>
      <c r="N325" s="213"/>
      <c r="O325" s="213"/>
      <c r="P325" s="213"/>
      <c r="Q325" s="213"/>
      <c r="R325" s="213"/>
      <c r="S325" s="213"/>
      <c r="T325" s="2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08" t="s">
        <v>248</v>
      </c>
      <c r="AU325" s="208" t="s">
        <v>84</v>
      </c>
      <c r="AV325" s="14" t="s">
        <v>84</v>
      </c>
      <c r="AW325" s="14" t="s">
        <v>32</v>
      </c>
      <c r="AX325" s="14" t="s">
        <v>82</v>
      </c>
      <c r="AY325" s="208" t="s">
        <v>235</v>
      </c>
    </row>
    <row r="326" s="2" customFormat="1" ht="44.25" customHeight="1">
      <c r="A326" s="38"/>
      <c r="B326" s="181"/>
      <c r="C326" s="182" t="s">
        <v>535</v>
      </c>
      <c r="D326" s="182" t="s">
        <v>237</v>
      </c>
      <c r="E326" s="183" t="s">
        <v>863</v>
      </c>
      <c r="F326" s="184" t="s">
        <v>864</v>
      </c>
      <c r="G326" s="185" t="s">
        <v>438</v>
      </c>
      <c r="H326" s="186">
        <v>1.526</v>
      </c>
      <c r="I326" s="187"/>
      <c r="J326" s="188">
        <f>ROUND(I326*H326,2)</f>
        <v>0</v>
      </c>
      <c r="K326" s="184" t="s">
        <v>246</v>
      </c>
      <c r="L326" s="39"/>
      <c r="M326" s="189" t="s">
        <v>1</v>
      </c>
      <c r="N326" s="190" t="s">
        <v>40</v>
      </c>
      <c r="O326" s="77"/>
      <c r="P326" s="191">
        <f>O326*H326</f>
        <v>0</v>
      </c>
      <c r="Q326" s="191">
        <v>0</v>
      </c>
      <c r="R326" s="191">
        <f>Q326*H326</f>
        <v>0</v>
      </c>
      <c r="S326" s="191">
        <v>0</v>
      </c>
      <c r="T326" s="19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3" t="s">
        <v>96</v>
      </c>
      <c r="AT326" s="193" t="s">
        <v>237</v>
      </c>
      <c r="AU326" s="193" t="s">
        <v>84</v>
      </c>
      <c r="AY326" s="19" t="s">
        <v>235</v>
      </c>
      <c r="BE326" s="194">
        <f>IF(N326="základní",J326,0)</f>
        <v>0</v>
      </c>
      <c r="BF326" s="194">
        <f>IF(N326="snížená",J326,0)</f>
        <v>0</v>
      </c>
      <c r="BG326" s="194">
        <f>IF(N326="zákl. přenesená",J326,0)</f>
        <v>0</v>
      </c>
      <c r="BH326" s="194">
        <f>IF(N326="sníž. přenesená",J326,0)</f>
        <v>0</v>
      </c>
      <c r="BI326" s="194">
        <f>IF(N326="nulová",J326,0)</f>
        <v>0</v>
      </c>
      <c r="BJ326" s="19" t="s">
        <v>82</v>
      </c>
      <c r="BK326" s="194">
        <f>ROUND(I326*H326,2)</f>
        <v>0</v>
      </c>
      <c r="BL326" s="19" t="s">
        <v>96</v>
      </c>
      <c r="BM326" s="193" t="s">
        <v>865</v>
      </c>
    </row>
    <row r="327" s="2" customFormat="1">
      <c r="A327" s="38"/>
      <c r="B327" s="39"/>
      <c r="C327" s="38"/>
      <c r="D327" s="195" t="s">
        <v>242</v>
      </c>
      <c r="E327" s="38"/>
      <c r="F327" s="196" t="s">
        <v>864</v>
      </c>
      <c r="G327" s="38"/>
      <c r="H327" s="38"/>
      <c r="I327" s="197"/>
      <c r="J327" s="38"/>
      <c r="K327" s="38"/>
      <c r="L327" s="39"/>
      <c r="M327" s="198"/>
      <c r="N327" s="199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242</v>
      </c>
      <c r="AU327" s="19" t="s">
        <v>84</v>
      </c>
    </row>
    <row r="328" s="14" customFormat="1">
      <c r="A328" s="14"/>
      <c r="B328" s="207"/>
      <c r="C328" s="14"/>
      <c r="D328" s="195" t="s">
        <v>248</v>
      </c>
      <c r="E328" s="208" t="s">
        <v>1</v>
      </c>
      <c r="F328" s="209" t="s">
        <v>1839</v>
      </c>
      <c r="G328" s="14"/>
      <c r="H328" s="210">
        <v>1.526</v>
      </c>
      <c r="I328" s="211"/>
      <c r="J328" s="14"/>
      <c r="K328" s="14"/>
      <c r="L328" s="207"/>
      <c r="M328" s="212"/>
      <c r="N328" s="213"/>
      <c r="O328" s="213"/>
      <c r="P328" s="213"/>
      <c r="Q328" s="213"/>
      <c r="R328" s="213"/>
      <c r="S328" s="213"/>
      <c r="T328" s="2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8" t="s">
        <v>248</v>
      </c>
      <c r="AU328" s="208" t="s">
        <v>84</v>
      </c>
      <c r="AV328" s="14" t="s">
        <v>84</v>
      </c>
      <c r="AW328" s="14" t="s">
        <v>32</v>
      </c>
      <c r="AX328" s="14" t="s">
        <v>82</v>
      </c>
      <c r="AY328" s="208" t="s">
        <v>235</v>
      </c>
    </row>
    <row r="329" s="12" customFormat="1" ht="22.8" customHeight="1">
      <c r="A329" s="12"/>
      <c r="B329" s="168"/>
      <c r="C329" s="12"/>
      <c r="D329" s="169" t="s">
        <v>74</v>
      </c>
      <c r="E329" s="179" t="s">
        <v>866</v>
      </c>
      <c r="F329" s="179" t="s">
        <v>867</v>
      </c>
      <c r="G329" s="12"/>
      <c r="H329" s="12"/>
      <c r="I329" s="171"/>
      <c r="J329" s="180">
        <f>BK329</f>
        <v>0</v>
      </c>
      <c r="K329" s="12"/>
      <c r="L329" s="168"/>
      <c r="M329" s="173"/>
      <c r="N329" s="174"/>
      <c r="O329" s="174"/>
      <c r="P329" s="175">
        <f>SUM(P330:P333)</f>
        <v>0</v>
      </c>
      <c r="Q329" s="174"/>
      <c r="R329" s="175">
        <f>SUM(R330:R333)</f>
        <v>0</v>
      </c>
      <c r="S329" s="174"/>
      <c r="T329" s="176">
        <f>SUM(T330:T333)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169" t="s">
        <v>82</v>
      </c>
      <c r="AT329" s="177" t="s">
        <v>74</v>
      </c>
      <c r="AU329" s="177" t="s">
        <v>82</v>
      </c>
      <c r="AY329" s="169" t="s">
        <v>235</v>
      </c>
      <c r="BK329" s="178">
        <f>SUM(BK330:BK333)</f>
        <v>0</v>
      </c>
    </row>
    <row r="330" s="2" customFormat="1" ht="24.15" customHeight="1">
      <c r="A330" s="38"/>
      <c r="B330" s="181"/>
      <c r="C330" s="182" t="s">
        <v>539</v>
      </c>
      <c r="D330" s="182" t="s">
        <v>237</v>
      </c>
      <c r="E330" s="183" t="s">
        <v>869</v>
      </c>
      <c r="F330" s="184" t="s">
        <v>870</v>
      </c>
      <c r="G330" s="185" t="s">
        <v>438</v>
      </c>
      <c r="H330" s="186">
        <v>4.585</v>
      </c>
      <c r="I330" s="187"/>
      <c r="J330" s="188">
        <f>ROUND(I330*H330,2)</f>
        <v>0</v>
      </c>
      <c r="K330" s="184" t="s">
        <v>246</v>
      </c>
      <c r="L330" s="39"/>
      <c r="M330" s="189" t="s">
        <v>1</v>
      </c>
      <c r="N330" s="190" t="s">
        <v>40</v>
      </c>
      <c r="O330" s="77"/>
      <c r="P330" s="191">
        <f>O330*H330</f>
        <v>0</v>
      </c>
      <c r="Q330" s="191">
        <v>0</v>
      </c>
      <c r="R330" s="191">
        <f>Q330*H330</f>
        <v>0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96</v>
      </c>
      <c r="AT330" s="193" t="s">
        <v>237</v>
      </c>
      <c r="AU330" s="193" t="s">
        <v>84</v>
      </c>
      <c r="AY330" s="19" t="s">
        <v>235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96</v>
      </c>
      <c r="BM330" s="193" t="s">
        <v>1386</v>
      </c>
    </row>
    <row r="331" s="2" customFormat="1">
      <c r="A331" s="38"/>
      <c r="B331" s="39"/>
      <c r="C331" s="38"/>
      <c r="D331" s="195" t="s">
        <v>242</v>
      </c>
      <c r="E331" s="38"/>
      <c r="F331" s="196" t="s">
        <v>872</v>
      </c>
      <c r="G331" s="38"/>
      <c r="H331" s="38"/>
      <c r="I331" s="197"/>
      <c r="J331" s="38"/>
      <c r="K331" s="38"/>
      <c r="L331" s="39"/>
      <c r="M331" s="198"/>
      <c r="N331" s="199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242</v>
      </c>
      <c r="AU331" s="19" t="s">
        <v>84</v>
      </c>
    </row>
    <row r="332" s="13" customFormat="1">
      <c r="A332" s="13"/>
      <c r="B332" s="200"/>
      <c r="C332" s="13"/>
      <c r="D332" s="195" t="s">
        <v>248</v>
      </c>
      <c r="E332" s="201" t="s">
        <v>1</v>
      </c>
      <c r="F332" s="202" t="s">
        <v>873</v>
      </c>
      <c r="G332" s="13"/>
      <c r="H332" s="201" t="s">
        <v>1</v>
      </c>
      <c r="I332" s="203"/>
      <c r="J332" s="13"/>
      <c r="K332" s="13"/>
      <c r="L332" s="200"/>
      <c r="M332" s="204"/>
      <c r="N332" s="205"/>
      <c r="O332" s="205"/>
      <c r="P332" s="205"/>
      <c r="Q332" s="205"/>
      <c r="R332" s="205"/>
      <c r="S332" s="205"/>
      <c r="T332" s="206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01" t="s">
        <v>248</v>
      </c>
      <c r="AU332" s="201" t="s">
        <v>84</v>
      </c>
      <c r="AV332" s="13" t="s">
        <v>82</v>
      </c>
      <c r="AW332" s="13" t="s">
        <v>32</v>
      </c>
      <c r="AX332" s="13" t="s">
        <v>75</v>
      </c>
      <c r="AY332" s="201" t="s">
        <v>235</v>
      </c>
    </row>
    <row r="333" s="14" customFormat="1">
      <c r="A333" s="14"/>
      <c r="B333" s="207"/>
      <c r="C333" s="14"/>
      <c r="D333" s="195" t="s">
        <v>248</v>
      </c>
      <c r="E333" s="208" t="s">
        <v>1</v>
      </c>
      <c r="F333" s="209" t="s">
        <v>1841</v>
      </c>
      <c r="G333" s="14"/>
      <c r="H333" s="210">
        <v>4.585</v>
      </c>
      <c r="I333" s="211"/>
      <c r="J333" s="14"/>
      <c r="K333" s="14"/>
      <c r="L333" s="207"/>
      <c r="M333" s="242"/>
      <c r="N333" s="243"/>
      <c r="O333" s="243"/>
      <c r="P333" s="243"/>
      <c r="Q333" s="243"/>
      <c r="R333" s="243"/>
      <c r="S333" s="243"/>
      <c r="T333" s="24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08" t="s">
        <v>248</v>
      </c>
      <c r="AU333" s="208" t="s">
        <v>84</v>
      </c>
      <c r="AV333" s="14" t="s">
        <v>84</v>
      </c>
      <c r="AW333" s="14" t="s">
        <v>32</v>
      </c>
      <c r="AX333" s="14" t="s">
        <v>82</v>
      </c>
      <c r="AY333" s="208" t="s">
        <v>235</v>
      </c>
    </row>
    <row r="334" s="2" customFormat="1" ht="6.96" customHeight="1">
      <c r="A334" s="38"/>
      <c r="B334" s="60"/>
      <c r="C334" s="61"/>
      <c r="D334" s="61"/>
      <c r="E334" s="61"/>
      <c r="F334" s="61"/>
      <c r="G334" s="61"/>
      <c r="H334" s="61"/>
      <c r="I334" s="61"/>
      <c r="J334" s="61"/>
      <c r="K334" s="61"/>
      <c r="L334" s="39"/>
      <c r="M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</row>
  </sheetData>
  <autoFilter ref="C129:K333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1842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ROUND((SUM(BE131:BE370)),  2)</f>
        <v>0</v>
      </c>
      <c r="G37" s="38"/>
      <c r="H37" s="38"/>
      <c r="I37" s="138">
        <v>0.20999999999999999</v>
      </c>
      <c r="J37" s="137">
        <f>ROUND(((SUM(BE131:BE370))*I37),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ROUND((SUM(BF131:BF370)),  2)</f>
        <v>0</v>
      </c>
      <c r="G38" s="38"/>
      <c r="H38" s="38"/>
      <c r="I38" s="138">
        <v>0.14999999999999999</v>
      </c>
      <c r="J38" s="137">
        <f>ROUND(((SUM(BF131:BF370))*I38),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ROUND((SUM(BG131:BG370)),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ROUND((SUM(BH131:BH370)),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ROUND((SUM(BI131:BI370)),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00004 - DSO 01.4.1d Kanalizační odbočení Stoky E6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J131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J132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J133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J256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J261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J282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J294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218</v>
      </c>
      <c r="E106" s="156"/>
      <c r="F106" s="156"/>
      <c r="G106" s="156"/>
      <c r="H106" s="156"/>
      <c r="I106" s="156"/>
      <c r="J106" s="157">
        <f>J346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219</v>
      </c>
      <c r="E107" s="156"/>
      <c r="F107" s="156"/>
      <c r="G107" s="156"/>
      <c r="H107" s="156"/>
      <c r="I107" s="156"/>
      <c r="J107" s="157">
        <f>J366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220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0" t="str">
        <f>E7</f>
        <v>Kanalizace Podlesí - II.Etapa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197</v>
      </c>
      <c r="L118" s="22"/>
    </row>
    <row r="119" s="1" customFormat="1" ht="16.5" customHeight="1">
      <c r="B119" s="22"/>
      <c r="E119" s="130" t="s">
        <v>198</v>
      </c>
      <c r="F119" s="1"/>
      <c r="G119" s="1"/>
      <c r="H119" s="1"/>
      <c r="L119" s="22"/>
    </row>
    <row r="120" s="1" customFormat="1" ht="12" customHeight="1">
      <c r="B120" s="22"/>
      <c r="C120" s="32" t="s">
        <v>199</v>
      </c>
      <c r="L120" s="22"/>
    </row>
    <row r="121" s="2" customFormat="1" ht="16.5" customHeight="1">
      <c r="A121" s="38"/>
      <c r="B121" s="39"/>
      <c r="C121" s="38"/>
      <c r="D121" s="38"/>
      <c r="E121" s="131" t="s">
        <v>200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201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00004 - DSO 01.4.1d Kanalizační odbočení Stoky E6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13. 1. 2022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25.65" customHeight="1">
      <c r="A127" s="38"/>
      <c r="B127" s="39"/>
      <c r="C127" s="32" t="s">
        <v>24</v>
      </c>
      <c r="D127" s="38"/>
      <c r="E127" s="38"/>
      <c r="F127" s="27" t="str">
        <f>E19</f>
        <v>Město Petřvald</v>
      </c>
      <c r="G127" s="38"/>
      <c r="H127" s="38"/>
      <c r="I127" s="32" t="s">
        <v>30</v>
      </c>
      <c r="J127" s="36" t="str">
        <f>E25</f>
        <v>Sweco Hydroprojekt a.s., divize Morava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221</v>
      </c>
      <c r="D130" s="161" t="s">
        <v>60</v>
      </c>
      <c r="E130" s="161" t="s">
        <v>56</v>
      </c>
      <c r="F130" s="161" t="s">
        <v>57</v>
      </c>
      <c r="G130" s="161" t="s">
        <v>222</v>
      </c>
      <c r="H130" s="161" t="s">
        <v>223</v>
      </c>
      <c r="I130" s="161" t="s">
        <v>224</v>
      </c>
      <c r="J130" s="161" t="s">
        <v>208</v>
      </c>
      <c r="K130" s="162" t="s">
        <v>225</v>
      </c>
      <c r="L130" s="163"/>
      <c r="M130" s="86" t="s">
        <v>1</v>
      </c>
      <c r="N130" s="87" t="s">
        <v>39</v>
      </c>
      <c r="O130" s="87" t="s">
        <v>226</v>
      </c>
      <c r="P130" s="87" t="s">
        <v>227</v>
      </c>
      <c r="Q130" s="87" t="s">
        <v>228</v>
      </c>
      <c r="R130" s="87" t="s">
        <v>229</v>
      </c>
      <c r="S130" s="87" t="s">
        <v>230</v>
      </c>
      <c r="T130" s="88" t="s">
        <v>231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232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</f>
        <v>0</v>
      </c>
      <c r="Q131" s="90"/>
      <c r="R131" s="165">
        <f>R132</f>
        <v>63.5777444</v>
      </c>
      <c r="S131" s="90"/>
      <c r="T131" s="166">
        <f>T132</f>
        <v>20.549430000000001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233</v>
      </c>
      <c r="F132" s="170" t="s">
        <v>234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P133+P256+P261+P282+P294+P346+P366</f>
        <v>0</v>
      </c>
      <c r="Q132" s="174"/>
      <c r="R132" s="175">
        <f>R133+R256+R261+R282+R294+R346+R366</f>
        <v>63.5777444</v>
      </c>
      <c r="S132" s="174"/>
      <c r="T132" s="176">
        <f>T133+T256+T261+T282+T294+T346+T366</f>
        <v>20.549430000000001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235</v>
      </c>
      <c r="BK132" s="178">
        <f>BK133+BK256+BK261+BK282+BK294+BK346+BK366</f>
        <v>0</v>
      </c>
    </row>
    <row r="133" s="12" customFormat="1" ht="22.8" customHeight="1">
      <c r="A133" s="12"/>
      <c r="B133" s="168"/>
      <c r="C133" s="12"/>
      <c r="D133" s="169" t="s">
        <v>74</v>
      </c>
      <c r="E133" s="179" t="s">
        <v>82</v>
      </c>
      <c r="F133" s="179" t="s">
        <v>236</v>
      </c>
      <c r="G133" s="12"/>
      <c r="H133" s="12"/>
      <c r="I133" s="171"/>
      <c r="J133" s="180">
        <f>BK133</f>
        <v>0</v>
      </c>
      <c r="K133" s="12"/>
      <c r="L133" s="168"/>
      <c r="M133" s="173"/>
      <c r="N133" s="174"/>
      <c r="O133" s="174"/>
      <c r="P133" s="175">
        <f>SUM(P134:P255)</f>
        <v>0</v>
      </c>
      <c r="Q133" s="174"/>
      <c r="R133" s="175">
        <f>SUM(R134:R255)</f>
        <v>58.673170400000004</v>
      </c>
      <c r="S133" s="174"/>
      <c r="T133" s="176">
        <f>SUM(T134:T255)</f>
        <v>20.549430000000001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82</v>
      </c>
      <c r="AY133" s="169" t="s">
        <v>235</v>
      </c>
      <c r="BK133" s="178">
        <f>SUM(BK134:BK255)</f>
        <v>0</v>
      </c>
    </row>
    <row r="134" s="2" customFormat="1" ht="33" customHeight="1">
      <c r="A134" s="38"/>
      <c r="B134" s="181"/>
      <c r="C134" s="182" t="s">
        <v>82</v>
      </c>
      <c r="D134" s="182" t="s">
        <v>237</v>
      </c>
      <c r="E134" s="183" t="s">
        <v>238</v>
      </c>
      <c r="F134" s="184" t="s">
        <v>876</v>
      </c>
      <c r="G134" s="185" t="s">
        <v>240</v>
      </c>
      <c r="H134" s="186">
        <v>16.335000000000001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0.57999999999999996</v>
      </c>
      <c r="T134" s="192">
        <f>S134*H134</f>
        <v>9.4742999999999995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96</v>
      </c>
      <c r="AT134" s="193" t="s">
        <v>237</v>
      </c>
      <c r="AU134" s="193" t="s">
        <v>84</v>
      </c>
      <c r="AY134" s="19" t="s">
        <v>235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96</v>
      </c>
      <c r="BM134" s="193" t="s">
        <v>241</v>
      </c>
    </row>
    <row r="135" s="2" customFormat="1">
      <c r="A135" s="38"/>
      <c r="B135" s="39"/>
      <c r="C135" s="38"/>
      <c r="D135" s="195" t="s">
        <v>242</v>
      </c>
      <c r="E135" s="38"/>
      <c r="F135" s="196" t="s">
        <v>243</v>
      </c>
      <c r="G135" s="38"/>
      <c r="H135" s="38"/>
      <c r="I135" s="197"/>
      <c r="J135" s="38"/>
      <c r="K135" s="38"/>
      <c r="L135" s="39"/>
      <c r="M135" s="198"/>
      <c r="N135" s="199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242</v>
      </c>
      <c r="AU135" s="19" t="s">
        <v>84</v>
      </c>
    </row>
    <row r="136" s="2" customFormat="1" ht="24.15" customHeight="1">
      <c r="A136" s="38"/>
      <c r="B136" s="181"/>
      <c r="C136" s="182" t="s">
        <v>84</v>
      </c>
      <c r="D136" s="182" t="s">
        <v>237</v>
      </c>
      <c r="E136" s="183" t="s">
        <v>244</v>
      </c>
      <c r="F136" s="184" t="s">
        <v>245</v>
      </c>
      <c r="G136" s="185" t="s">
        <v>240</v>
      </c>
      <c r="H136" s="186">
        <v>16.335000000000001</v>
      </c>
      <c r="I136" s="187"/>
      <c r="J136" s="188">
        <f>ROUND(I136*H136,2)</f>
        <v>0</v>
      </c>
      <c r="K136" s="184" t="s">
        <v>246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0.57999999999999996</v>
      </c>
      <c r="T136" s="192">
        <f>S136*H136</f>
        <v>9.4742999999999995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96</v>
      </c>
      <c r="AT136" s="193" t="s">
        <v>237</v>
      </c>
      <c r="AU136" s="193" t="s">
        <v>84</v>
      </c>
      <c r="AY136" s="19" t="s">
        <v>235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96</v>
      </c>
      <c r="BM136" s="193" t="s">
        <v>247</v>
      </c>
    </row>
    <row r="137" s="2" customFormat="1">
      <c r="A137" s="38"/>
      <c r="B137" s="39"/>
      <c r="C137" s="38"/>
      <c r="D137" s="195" t="s">
        <v>242</v>
      </c>
      <c r="E137" s="38"/>
      <c r="F137" s="196" t="s">
        <v>243</v>
      </c>
      <c r="G137" s="38"/>
      <c r="H137" s="38"/>
      <c r="I137" s="197"/>
      <c r="J137" s="38"/>
      <c r="K137" s="38"/>
      <c r="L137" s="39"/>
      <c r="M137" s="198"/>
      <c r="N137" s="199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242</v>
      </c>
      <c r="AU137" s="19" t="s">
        <v>84</v>
      </c>
    </row>
    <row r="138" s="2" customFormat="1" ht="24.15" customHeight="1">
      <c r="A138" s="38"/>
      <c r="B138" s="181"/>
      <c r="C138" s="182" t="s">
        <v>91</v>
      </c>
      <c r="D138" s="182" t="s">
        <v>237</v>
      </c>
      <c r="E138" s="183" t="s">
        <v>258</v>
      </c>
      <c r="F138" s="184" t="s">
        <v>1036</v>
      </c>
      <c r="G138" s="185" t="s">
        <v>240</v>
      </c>
      <c r="H138" s="186">
        <v>16.335000000000001</v>
      </c>
      <c r="I138" s="187"/>
      <c r="J138" s="188">
        <f>ROUND(I138*H138,2)</f>
        <v>0</v>
      </c>
      <c r="K138" s="184" t="s">
        <v>246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0.098000000000000004</v>
      </c>
      <c r="T138" s="192">
        <f>S138*H138</f>
        <v>1.6008300000000002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96</v>
      </c>
      <c r="AT138" s="193" t="s">
        <v>237</v>
      </c>
      <c r="AU138" s="193" t="s">
        <v>84</v>
      </c>
      <c r="AY138" s="19" t="s">
        <v>235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96</v>
      </c>
      <c r="BM138" s="193" t="s">
        <v>260</v>
      </c>
    </row>
    <row r="139" s="2" customFormat="1">
      <c r="A139" s="38"/>
      <c r="B139" s="39"/>
      <c r="C139" s="38"/>
      <c r="D139" s="195" t="s">
        <v>242</v>
      </c>
      <c r="E139" s="38"/>
      <c r="F139" s="196" t="s">
        <v>261</v>
      </c>
      <c r="G139" s="38"/>
      <c r="H139" s="38"/>
      <c r="I139" s="197"/>
      <c r="J139" s="38"/>
      <c r="K139" s="38"/>
      <c r="L139" s="39"/>
      <c r="M139" s="198"/>
      <c r="N139" s="199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242</v>
      </c>
      <c r="AU139" s="19" t="s">
        <v>84</v>
      </c>
    </row>
    <row r="140" s="2" customFormat="1">
      <c r="A140" s="38"/>
      <c r="B140" s="39"/>
      <c r="C140" s="38"/>
      <c r="D140" s="195" t="s">
        <v>262</v>
      </c>
      <c r="E140" s="38"/>
      <c r="F140" s="223" t="s">
        <v>1720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262</v>
      </c>
      <c r="AU140" s="19" t="s">
        <v>84</v>
      </c>
    </row>
    <row r="141" s="13" customFormat="1">
      <c r="A141" s="13"/>
      <c r="B141" s="200"/>
      <c r="C141" s="13"/>
      <c r="D141" s="195" t="s">
        <v>248</v>
      </c>
      <c r="E141" s="201" t="s">
        <v>1</v>
      </c>
      <c r="F141" s="202" t="s">
        <v>1188</v>
      </c>
      <c r="G141" s="13"/>
      <c r="H141" s="201" t="s">
        <v>1</v>
      </c>
      <c r="I141" s="203"/>
      <c r="J141" s="13"/>
      <c r="K141" s="13"/>
      <c r="L141" s="200"/>
      <c r="M141" s="204"/>
      <c r="N141" s="205"/>
      <c r="O141" s="205"/>
      <c r="P141" s="205"/>
      <c r="Q141" s="205"/>
      <c r="R141" s="205"/>
      <c r="S141" s="205"/>
      <c r="T141" s="206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1" t="s">
        <v>248</v>
      </c>
      <c r="AU141" s="201" t="s">
        <v>84</v>
      </c>
      <c r="AV141" s="13" t="s">
        <v>82</v>
      </c>
      <c r="AW141" s="13" t="s">
        <v>32</v>
      </c>
      <c r="AX141" s="13" t="s">
        <v>75</v>
      </c>
      <c r="AY141" s="201" t="s">
        <v>235</v>
      </c>
    </row>
    <row r="142" s="13" customFormat="1">
      <c r="A142" s="13"/>
      <c r="B142" s="200"/>
      <c r="C142" s="13"/>
      <c r="D142" s="195" t="s">
        <v>248</v>
      </c>
      <c r="E142" s="201" t="s">
        <v>1</v>
      </c>
      <c r="F142" s="202" t="s">
        <v>264</v>
      </c>
      <c r="G142" s="13"/>
      <c r="H142" s="201" t="s">
        <v>1</v>
      </c>
      <c r="I142" s="203"/>
      <c r="J142" s="13"/>
      <c r="K142" s="13"/>
      <c r="L142" s="200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1" t="s">
        <v>248</v>
      </c>
      <c r="AU142" s="201" t="s">
        <v>84</v>
      </c>
      <c r="AV142" s="13" t="s">
        <v>82</v>
      </c>
      <c r="AW142" s="13" t="s">
        <v>32</v>
      </c>
      <c r="AX142" s="13" t="s">
        <v>75</v>
      </c>
      <c r="AY142" s="201" t="s">
        <v>235</v>
      </c>
    </row>
    <row r="143" s="14" customFormat="1">
      <c r="A143" s="14"/>
      <c r="B143" s="207"/>
      <c r="C143" s="14"/>
      <c r="D143" s="195" t="s">
        <v>248</v>
      </c>
      <c r="E143" s="208" t="s">
        <v>1</v>
      </c>
      <c r="F143" s="209" t="s">
        <v>1843</v>
      </c>
      <c r="G143" s="14"/>
      <c r="H143" s="210">
        <v>17.399999999999999</v>
      </c>
      <c r="I143" s="211"/>
      <c r="J143" s="14"/>
      <c r="K143" s="14"/>
      <c r="L143" s="207"/>
      <c r="M143" s="212"/>
      <c r="N143" s="213"/>
      <c r="O143" s="213"/>
      <c r="P143" s="213"/>
      <c r="Q143" s="213"/>
      <c r="R143" s="213"/>
      <c r="S143" s="213"/>
      <c r="T143" s="2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08" t="s">
        <v>248</v>
      </c>
      <c r="AU143" s="208" t="s">
        <v>84</v>
      </c>
      <c r="AV143" s="14" t="s">
        <v>84</v>
      </c>
      <c r="AW143" s="14" t="s">
        <v>32</v>
      </c>
      <c r="AX143" s="14" t="s">
        <v>75</v>
      </c>
      <c r="AY143" s="208" t="s">
        <v>235</v>
      </c>
    </row>
    <row r="144" s="14" customFormat="1">
      <c r="A144" s="14"/>
      <c r="B144" s="207"/>
      <c r="C144" s="14"/>
      <c r="D144" s="195" t="s">
        <v>248</v>
      </c>
      <c r="E144" s="208" t="s">
        <v>1</v>
      </c>
      <c r="F144" s="209" t="s">
        <v>1844</v>
      </c>
      <c r="G144" s="14"/>
      <c r="H144" s="210">
        <v>0.75</v>
      </c>
      <c r="I144" s="211"/>
      <c r="J144" s="14"/>
      <c r="K144" s="14"/>
      <c r="L144" s="207"/>
      <c r="M144" s="212"/>
      <c r="N144" s="213"/>
      <c r="O144" s="213"/>
      <c r="P144" s="213"/>
      <c r="Q144" s="213"/>
      <c r="R144" s="213"/>
      <c r="S144" s="213"/>
      <c r="T144" s="2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08" t="s">
        <v>248</v>
      </c>
      <c r="AU144" s="208" t="s">
        <v>84</v>
      </c>
      <c r="AV144" s="14" t="s">
        <v>84</v>
      </c>
      <c r="AW144" s="14" t="s">
        <v>32</v>
      </c>
      <c r="AX144" s="14" t="s">
        <v>75</v>
      </c>
      <c r="AY144" s="208" t="s">
        <v>235</v>
      </c>
    </row>
    <row r="145" s="16" customFormat="1">
      <c r="A145" s="16"/>
      <c r="B145" s="224"/>
      <c r="C145" s="16"/>
      <c r="D145" s="195" t="s">
        <v>248</v>
      </c>
      <c r="E145" s="225" t="s">
        <v>1</v>
      </c>
      <c r="F145" s="226" t="s">
        <v>373</v>
      </c>
      <c r="G145" s="16"/>
      <c r="H145" s="227">
        <v>18.149999999999999</v>
      </c>
      <c r="I145" s="228"/>
      <c r="J145" s="16"/>
      <c r="K145" s="16"/>
      <c r="L145" s="224"/>
      <c r="M145" s="229"/>
      <c r="N145" s="230"/>
      <c r="O145" s="230"/>
      <c r="P145" s="230"/>
      <c r="Q145" s="230"/>
      <c r="R145" s="230"/>
      <c r="S145" s="230"/>
      <c r="T145" s="231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T145" s="225" t="s">
        <v>248</v>
      </c>
      <c r="AU145" s="225" t="s">
        <v>84</v>
      </c>
      <c r="AV145" s="16" t="s">
        <v>91</v>
      </c>
      <c r="AW145" s="16" t="s">
        <v>32</v>
      </c>
      <c r="AX145" s="16" t="s">
        <v>75</v>
      </c>
      <c r="AY145" s="225" t="s">
        <v>235</v>
      </c>
    </row>
    <row r="146" s="14" customFormat="1">
      <c r="A146" s="14"/>
      <c r="B146" s="207"/>
      <c r="C146" s="14"/>
      <c r="D146" s="195" t="s">
        <v>248</v>
      </c>
      <c r="E146" s="208" t="s">
        <v>1</v>
      </c>
      <c r="F146" s="209" t="s">
        <v>1845</v>
      </c>
      <c r="G146" s="14"/>
      <c r="H146" s="210">
        <v>16.335000000000001</v>
      </c>
      <c r="I146" s="211"/>
      <c r="J146" s="14"/>
      <c r="K146" s="14"/>
      <c r="L146" s="207"/>
      <c r="M146" s="212"/>
      <c r="N146" s="213"/>
      <c r="O146" s="213"/>
      <c r="P146" s="213"/>
      <c r="Q146" s="213"/>
      <c r="R146" s="213"/>
      <c r="S146" s="213"/>
      <c r="T146" s="2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08" t="s">
        <v>248</v>
      </c>
      <c r="AU146" s="208" t="s">
        <v>84</v>
      </c>
      <c r="AV146" s="14" t="s">
        <v>84</v>
      </c>
      <c r="AW146" s="14" t="s">
        <v>32</v>
      </c>
      <c r="AX146" s="14" t="s">
        <v>82</v>
      </c>
      <c r="AY146" s="208" t="s">
        <v>235</v>
      </c>
    </row>
    <row r="147" s="2" customFormat="1" ht="24.15" customHeight="1">
      <c r="A147" s="38"/>
      <c r="B147" s="181"/>
      <c r="C147" s="182" t="s">
        <v>96</v>
      </c>
      <c r="D147" s="182" t="s">
        <v>237</v>
      </c>
      <c r="E147" s="183" t="s">
        <v>349</v>
      </c>
      <c r="F147" s="184" t="s">
        <v>350</v>
      </c>
      <c r="G147" s="185" t="s">
        <v>240</v>
      </c>
      <c r="H147" s="186">
        <v>5.2199999999999998</v>
      </c>
      <c r="I147" s="187"/>
      <c r="J147" s="188">
        <f>ROUND(I147*H147,2)</f>
        <v>0</v>
      </c>
      <c r="K147" s="184" t="s">
        <v>246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96</v>
      </c>
      <c r="AT147" s="193" t="s">
        <v>237</v>
      </c>
      <c r="AU147" s="193" t="s">
        <v>84</v>
      </c>
      <c r="AY147" s="19" t="s">
        <v>235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96</v>
      </c>
      <c r="BM147" s="193" t="s">
        <v>351</v>
      </c>
    </row>
    <row r="148" s="2" customFormat="1">
      <c r="A148" s="38"/>
      <c r="B148" s="39"/>
      <c r="C148" s="38"/>
      <c r="D148" s="195" t="s">
        <v>242</v>
      </c>
      <c r="E148" s="38"/>
      <c r="F148" s="196" t="s">
        <v>352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242</v>
      </c>
      <c r="AU148" s="19" t="s">
        <v>84</v>
      </c>
    </row>
    <row r="149" s="2" customFormat="1">
      <c r="A149" s="38"/>
      <c r="B149" s="39"/>
      <c r="C149" s="38"/>
      <c r="D149" s="195" t="s">
        <v>262</v>
      </c>
      <c r="E149" s="38"/>
      <c r="F149" s="223" t="s">
        <v>1720</v>
      </c>
      <c r="G149" s="38"/>
      <c r="H149" s="38"/>
      <c r="I149" s="197"/>
      <c r="J149" s="38"/>
      <c r="K149" s="38"/>
      <c r="L149" s="39"/>
      <c r="M149" s="198"/>
      <c r="N149" s="199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262</v>
      </c>
      <c r="AU149" s="19" t="s">
        <v>84</v>
      </c>
    </row>
    <row r="150" s="13" customFormat="1">
      <c r="A150" s="13"/>
      <c r="B150" s="200"/>
      <c r="C150" s="13"/>
      <c r="D150" s="195" t="s">
        <v>248</v>
      </c>
      <c r="E150" s="201" t="s">
        <v>1</v>
      </c>
      <c r="F150" s="202" t="s">
        <v>1199</v>
      </c>
      <c r="G150" s="13"/>
      <c r="H150" s="201" t="s">
        <v>1</v>
      </c>
      <c r="I150" s="203"/>
      <c r="J150" s="13"/>
      <c r="K150" s="13"/>
      <c r="L150" s="200"/>
      <c r="M150" s="204"/>
      <c r="N150" s="205"/>
      <c r="O150" s="205"/>
      <c r="P150" s="205"/>
      <c r="Q150" s="205"/>
      <c r="R150" s="205"/>
      <c r="S150" s="205"/>
      <c r="T150" s="206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1" t="s">
        <v>248</v>
      </c>
      <c r="AU150" s="201" t="s">
        <v>84</v>
      </c>
      <c r="AV150" s="13" t="s">
        <v>82</v>
      </c>
      <c r="AW150" s="13" t="s">
        <v>32</v>
      </c>
      <c r="AX150" s="13" t="s">
        <v>75</v>
      </c>
      <c r="AY150" s="201" t="s">
        <v>235</v>
      </c>
    </row>
    <row r="151" s="14" customFormat="1">
      <c r="A151" s="14"/>
      <c r="B151" s="207"/>
      <c r="C151" s="14"/>
      <c r="D151" s="195" t="s">
        <v>248</v>
      </c>
      <c r="E151" s="208" t="s">
        <v>1</v>
      </c>
      <c r="F151" s="209" t="s">
        <v>1846</v>
      </c>
      <c r="G151" s="14"/>
      <c r="H151" s="210">
        <v>5.2199999999999998</v>
      </c>
      <c r="I151" s="211"/>
      <c r="J151" s="14"/>
      <c r="K151" s="14"/>
      <c r="L151" s="207"/>
      <c r="M151" s="212"/>
      <c r="N151" s="213"/>
      <c r="O151" s="213"/>
      <c r="P151" s="213"/>
      <c r="Q151" s="213"/>
      <c r="R151" s="213"/>
      <c r="S151" s="213"/>
      <c r="T151" s="2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08" t="s">
        <v>248</v>
      </c>
      <c r="AU151" s="208" t="s">
        <v>84</v>
      </c>
      <c r="AV151" s="14" t="s">
        <v>84</v>
      </c>
      <c r="AW151" s="14" t="s">
        <v>32</v>
      </c>
      <c r="AX151" s="14" t="s">
        <v>82</v>
      </c>
      <c r="AY151" s="208" t="s">
        <v>235</v>
      </c>
    </row>
    <row r="152" s="2" customFormat="1" ht="33" customHeight="1">
      <c r="A152" s="38"/>
      <c r="B152" s="181"/>
      <c r="C152" s="182" t="s">
        <v>269</v>
      </c>
      <c r="D152" s="182" t="s">
        <v>237</v>
      </c>
      <c r="E152" s="183" t="s">
        <v>356</v>
      </c>
      <c r="F152" s="184" t="s">
        <v>357</v>
      </c>
      <c r="G152" s="185" t="s">
        <v>358</v>
      </c>
      <c r="H152" s="186">
        <v>16.411000000000001</v>
      </c>
      <c r="I152" s="187"/>
      <c r="J152" s="188">
        <f>ROUND(I152*H152,2)</f>
        <v>0</v>
      </c>
      <c r="K152" s="184" t="s">
        <v>246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96</v>
      </c>
      <c r="AT152" s="193" t="s">
        <v>237</v>
      </c>
      <c r="AU152" s="193" t="s">
        <v>84</v>
      </c>
      <c r="AY152" s="19" t="s">
        <v>235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96</v>
      </c>
      <c r="BM152" s="193" t="s">
        <v>359</v>
      </c>
    </row>
    <row r="153" s="2" customFormat="1">
      <c r="A153" s="38"/>
      <c r="B153" s="39"/>
      <c r="C153" s="38"/>
      <c r="D153" s="195" t="s">
        <v>242</v>
      </c>
      <c r="E153" s="38"/>
      <c r="F153" s="196" t="s">
        <v>360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242</v>
      </c>
      <c r="AU153" s="19" t="s">
        <v>84</v>
      </c>
    </row>
    <row r="154" s="2" customFormat="1">
      <c r="A154" s="38"/>
      <c r="B154" s="39"/>
      <c r="C154" s="38"/>
      <c r="D154" s="195" t="s">
        <v>262</v>
      </c>
      <c r="E154" s="38"/>
      <c r="F154" s="223" t="s">
        <v>1725</v>
      </c>
      <c r="G154" s="38"/>
      <c r="H154" s="38"/>
      <c r="I154" s="197"/>
      <c r="J154" s="38"/>
      <c r="K154" s="38"/>
      <c r="L154" s="39"/>
      <c r="M154" s="198"/>
      <c r="N154" s="199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262</v>
      </c>
      <c r="AU154" s="19" t="s">
        <v>84</v>
      </c>
    </row>
    <row r="155" s="13" customFormat="1">
      <c r="A155" s="13"/>
      <c r="B155" s="200"/>
      <c r="C155" s="13"/>
      <c r="D155" s="195" t="s">
        <v>248</v>
      </c>
      <c r="E155" s="201" t="s">
        <v>1</v>
      </c>
      <c r="F155" s="202" t="s">
        <v>1208</v>
      </c>
      <c r="G155" s="13"/>
      <c r="H155" s="201" t="s">
        <v>1</v>
      </c>
      <c r="I155" s="203"/>
      <c r="J155" s="13"/>
      <c r="K155" s="13"/>
      <c r="L155" s="200"/>
      <c r="M155" s="204"/>
      <c r="N155" s="205"/>
      <c r="O155" s="205"/>
      <c r="P155" s="205"/>
      <c r="Q155" s="205"/>
      <c r="R155" s="205"/>
      <c r="S155" s="205"/>
      <c r="T155" s="20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1" t="s">
        <v>248</v>
      </c>
      <c r="AU155" s="201" t="s">
        <v>84</v>
      </c>
      <c r="AV155" s="13" t="s">
        <v>82</v>
      </c>
      <c r="AW155" s="13" t="s">
        <v>32</v>
      </c>
      <c r="AX155" s="13" t="s">
        <v>75</v>
      </c>
      <c r="AY155" s="201" t="s">
        <v>235</v>
      </c>
    </row>
    <row r="156" s="14" customFormat="1">
      <c r="A156" s="14"/>
      <c r="B156" s="207"/>
      <c r="C156" s="14"/>
      <c r="D156" s="195" t="s">
        <v>248</v>
      </c>
      <c r="E156" s="208" t="s">
        <v>1</v>
      </c>
      <c r="F156" s="209" t="s">
        <v>1847</v>
      </c>
      <c r="G156" s="14"/>
      <c r="H156" s="210">
        <v>27.405000000000001</v>
      </c>
      <c r="I156" s="211"/>
      <c r="J156" s="14"/>
      <c r="K156" s="14"/>
      <c r="L156" s="207"/>
      <c r="M156" s="212"/>
      <c r="N156" s="213"/>
      <c r="O156" s="213"/>
      <c r="P156" s="213"/>
      <c r="Q156" s="213"/>
      <c r="R156" s="213"/>
      <c r="S156" s="213"/>
      <c r="T156" s="2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8" t="s">
        <v>248</v>
      </c>
      <c r="AU156" s="208" t="s">
        <v>84</v>
      </c>
      <c r="AV156" s="14" t="s">
        <v>84</v>
      </c>
      <c r="AW156" s="14" t="s">
        <v>32</v>
      </c>
      <c r="AX156" s="14" t="s">
        <v>75</v>
      </c>
      <c r="AY156" s="208" t="s">
        <v>235</v>
      </c>
    </row>
    <row r="157" s="14" customFormat="1">
      <c r="A157" s="14"/>
      <c r="B157" s="207"/>
      <c r="C157" s="14"/>
      <c r="D157" s="195" t="s">
        <v>248</v>
      </c>
      <c r="E157" s="208" t="s">
        <v>1</v>
      </c>
      <c r="F157" s="209" t="s">
        <v>1848</v>
      </c>
      <c r="G157" s="14"/>
      <c r="H157" s="210">
        <v>1.7629999999999999</v>
      </c>
      <c r="I157" s="211"/>
      <c r="J157" s="14"/>
      <c r="K157" s="14"/>
      <c r="L157" s="207"/>
      <c r="M157" s="212"/>
      <c r="N157" s="213"/>
      <c r="O157" s="213"/>
      <c r="P157" s="213"/>
      <c r="Q157" s="213"/>
      <c r="R157" s="213"/>
      <c r="S157" s="213"/>
      <c r="T157" s="2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08" t="s">
        <v>248</v>
      </c>
      <c r="AU157" s="208" t="s">
        <v>84</v>
      </c>
      <c r="AV157" s="14" t="s">
        <v>84</v>
      </c>
      <c r="AW157" s="14" t="s">
        <v>32</v>
      </c>
      <c r="AX157" s="14" t="s">
        <v>75</v>
      </c>
      <c r="AY157" s="208" t="s">
        <v>235</v>
      </c>
    </row>
    <row r="158" s="13" customFormat="1">
      <c r="A158" s="13"/>
      <c r="B158" s="200"/>
      <c r="C158" s="13"/>
      <c r="D158" s="195" t="s">
        <v>248</v>
      </c>
      <c r="E158" s="201" t="s">
        <v>1</v>
      </c>
      <c r="F158" s="202" t="s">
        <v>370</v>
      </c>
      <c r="G158" s="13"/>
      <c r="H158" s="201" t="s">
        <v>1</v>
      </c>
      <c r="I158" s="203"/>
      <c r="J158" s="13"/>
      <c r="K158" s="13"/>
      <c r="L158" s="200"/>
      <c r="M158" s="204"/>
      <c r="N158" s="205"/>
      <c r="O158" s="205"/>
      <c r="P158" s="205"/>
      <c r="Q158" s="205"/>
      <c r="R158" s="205"/>
      <c r="S158" s="205"/>
      <c r="T158" s="206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1" t="s">
        <v>248</v>
      </c>
      <c r="AU158" s="201" t="s">
        <v>84</v>
      </c>
      <c r="AV158" s="13" t="s">
        <v>82</v>
      </c>
      <c r="AW158" s="13" t="s">
        <v>32</v>
      </c>
      <c r="AX158" s="13" t="s">
        <v>75</v>
      </c>
      <c r="AY158" s="201" t="s">
        <v>235</v>
      </c>
    </row>
    <row r="159" s="14" customFormat="1">
      <c r="A159" s="14"/>
      <c r="B159" s="207"/>
      <c r="C159" s="14"/>
      <c r="D159" s="195" t="s">
        <v>248</v>
      </c>
      <c r="E159" s="208" t="s">
        <v>1</v>
      </c>
      <c r="F159" s="209" t="s">
        <v>1849</v>
      </c>
      <c r="G159" s="14"/>
      <c r="H159" s="210">
        <v>3.6539999999999999</v>
      </c>
      <c r="I159" s="211"/>
      <c r="J159" s="14"/>
      <c r="K159" s="14"/>
      <c r="L159" s="207"/>
      <c r="M159" s="212"/>
      <c r="N159" s="213"/>
      <c r="O159" s="213"/>
      <c r="P159" s="213"/>
      <c r="Q159" s="213"/>
      <c r="R159" s="213"/>
      <c r="S159" s="213"/>
      <c r="T159" s="2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08" t="s">
        <v>248</v>
      </c>
      <c r="AU159" s="208" t="s">
        <v>84</v>
      </c>
      <c r="AV159" s="14" t="s">
        <v>84</v>
      </c>
      <c r="AW159" s="14" t="s">
        <v>32</v>
      </c>
      <c r="AX159" s="14" t="s">
        <v>75</v>
      </c>
      <c r="AY159" s="208" t="s">
        <v>235</v>
      </c>
    </row>
    <row r="160" s="16" customFormat="1">
      <c r="A160" s="16"/>
      <c r="B160" s="224"/>
      <c r="C160" s="16"/>
      <c r="D160" s="195" t="s">
        <v>248</v>
      </c>
      <c r="E160" s="225" t="s">
        <v>1</v>
      </c>
      <c r="F160" s="226" t="s">
        <v>373</v>
      </c>
      <c r="G160" s="16"/>
      <c r="H160" s="227">
        <v>32.822000000000003</v>
      </c>
      <c r="I160" s="228"/>
      <c r="J160" s="16"/>
      <c r="K160" s="16"/>
      <c r="L160" s="224"/>
      <c r="M160" s="229"/>
      <c r="N160" s="230"/>
      <c r="O160" s="230"/>
      <c r="P160" s="230"/>
      <c r="Q160" s="230"/>
      <c r="R160" s="230"/>
      <c r="S160" s="230"/>
      <c r="T160" s="231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T160" s="225" t="s">
        <v>248</v>
      </c>
      <c r="AU160" s="225" t="s">
        <v>84</v>
      </c>
      <c r="AV160" s="16" t="s">
        <v>91</v>
      </c>
      <c r="AW160" s="16" t="s">
        <v>32</v>
      </c>
      <c r="AX160" s="16" t="s">
        <v>75</v>
      </c>
      <c r="AY160" s="225" t="s">
        <v>235</v>
      </c>
    </row>
    <row r="161" s="14" customFormat="1">
      <c r="A161" s="14"/>
      <c r="B161" s="207"/>
      <c r="C161" s="14"/>
      <c r="D161" s="195" t="s">
        <v>248</v>
      </c>
      <c r="E161" s="208" t="s">
        <v>1</v>
      </c>
      <c r="F161" s="209" t="s">
        <v>1850</v>
      </c>
      <c r="G161" s="14"/>
      <c r="H161" s="210">
        <v>16.411000000000001</v>
      </c>
      <c r="I161" s="211"/>
      <c r="J161" s="14"/>
      <c r="K161" s="14"/>
      <c r="L161" s="207"/>
      <c r="M161" s="212"/>
      <c r="N161" s="213"/>
      <c r="O161" s="213"/>
      <c r="P161" s="213"/>
      <c r="Q161" s="213"/>
      <c r="R161" s="213"/>
      <c r="S161" s="213"/>
      <c r="T161" s="2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08" t="s">
        <v>248</v>
      </c>
      <c r="AU161" s="208" t="s">
        <v>84</v>
      </c>
      <c r="AV161" s="14" t="s">
        <v>84</v>
      </c>
      <c r="AW161" s="14" t="s">
        <v>32</v>
      </c>
      <c r="AX161" s="14" t="s">
        <v>82</v>
      </c>
      <c r="AY161" s="208" t="s">
        <v>235</v>
      </c>
    </row>
    <row r="162" s="2" customFormat="1" ht="33" customHeight="1">
      <c r="A162" s="38"/>
      <c r="B162" s="181"/>
      <c r="C162" s="182" t="s">
        <v>276</v>
      </c>
      <c r="D162" s="182" t="s">
        <v>237</v>
      </c>
      <c r="E162" s="183" t="s">
        <v>375</v>
      </c>
      <c r="F162" s="184" t="s">
        <v>376</v>
      </c>
      <c r="G162" s="185" t="s">
        <v>358</v>
      </c>
      <c r="H162" s="186">
        <v>16.411000000000001</v>
      </c>
      <c r="I162" s="187"/>
      <c r="J162" s="188">
        <f>ROUND(I162*H162,2)</f>
        <v>0</v>
      </c>
      <c r="K162" s="184" t="s">
        <v>246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377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378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2" customFormat="1">
      <c r="A164" s="38"/>
      <c r="B164" s="39"/>
      <c r="C164" s="38"/>
      <c r="D164" s="195" t="s">
        <v>262</v>
      </c>
      <c r="E164" s="38"/>
      <c r="F164" s="223" t="s">
        <v>1725</v>
      </c>
      <c r="G164" s="38"/>
      <c r="H164" s="38"/>
      <c r="I164" s="197"/>
      <c r="J164" s="38"/>
      <c r="K164" s="38"/>
      <c r="L164" s="39"/>
      <c r="M164" s="198"/>
      <c r="N164" s="199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262</v>
      </c>
      <c r="AU164" s="19" t="s">
        <v>84</v>
      </c>
    </row>
    <row r="165" s="2" customFormat="1" ht="24.15" customHeight="1">
      <c r="A165" s="38"/>
      <c r="B165" s="181"/>
      <c r="C165" s="182" t="s">
        <v>284</v>
      </c>
      <c r="D165" s="182" t="s">
        <v>237</v>
      </c>
      <c r="E165" s="183" t="s">
        <v>379</v>
      </c>
      <c r="F165" s="184" t="s">
        <v>380</v>
      </c>
      <c r="G165" s="185" t="s">
        <v>358</v>
      </c>
      <c r="H165" s="186">
        <v>6.5640000000000001</v>
      </c>
      <c r="I165" s="187"/>
      <c r="J165" s="188">
        <f>ROUND(I165*H165,2)</f>
        <v>0</v>
      </c>
      <c r="K165" s="184" t="s">
        <v>246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96</v>
      </c>
      <c r="AT165" s="193" t="s">
        <v>237</v>
      </c>
      <c r="AU165" s="193" t="s">
        <v>84</v>
      </c>
      <c r="AY165" s="19" t="s">
        <v>235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96</v>
      </c>
      <c r="BM165" s="193" t="s">
        <v>381</v>
      </c>
    </row>
    <row r="166" s="2" customFormat="1">
      <c r="A166" s="38"/>
      <c r="B166" s="39"/>
      <c r="C166" s="38"/>
      <c r="D166" s="195" t="s">
        <v>242</v>
      </c>
      <c r="E166" s="38"/>
      <c r="F166" s="196" t="s">
        <v>382</v>
      </c>
      <c r="G166" s="38"/>
      <c r="H166" s="38"/>
      <c r="I166" s="197"/>
      <c r="J166" s="38"/>
      <c r="K166" s="38"/>
      <c r="L166" s="39"/>
      <c r="M166" s="198"/>
      <c r="N166" s="199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242</v>
      </c>
      <c r="AU166" s="19" t="s">
        <v>84</v>
      </c>
    </row>
    <row r="167" s="13" customFormat="1">
      <c r="A167" s="13"/>
      <c r="B167" s="200"/>
      <c r="C167" s="13"/>
      <c r="D167" s="195" t="s">
        <v>248</v>
      </c>
      <c r="E167" s="201" t="s">
        <v>1</v>
      </c>
      <c r="F167" s="202" t="s">
        <v>906</v>
      </c>
      <c r="G167" s="13"/>
      <c r="H167" s="201" t="s">
        <v>1</v>
      </c>
      <c r="I167" s="203"/>
      <c r="J167" s="13"/>
      <c r="K167" s="13"/>
      <c r="L167" s="200"/>
      <c r="M167" s="204"/>
      <c r="N167" s="205"/>
      <c r="O167" s="205"/>
      <c r="P167" s="205"/>
      <c r="Q167" s="205"/>
      <c r="R167" s="205"/>
      <c r="S167" s="205"/>
      <c r="T167" s="206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1" t="s">
        <v>248</v>
      </c>
      <c r="AU167" s="201" t="s">
        <v>84</v>
      </c>
      <c r="AV167" s="13" t="s">
        <v>82</v>
      </c>
      <c r="AW167" s="13" t="s">
        <v>32</v>
      </c>
      <c r="AX167" s="13" t="s">
        <v>75</v>
      </c>
      <c r="AY167" s="201" t="s">
        <v>235</v>
      </c>
    </row>
    <row r="168" s="14" customFormat="1">
      <c r="A168" s="14"/>
      <c r="B168" s="207"/>
      <c r="C168" s="14"/>
      <c r="D168" s="195" t="s">
        <v>248</v>
      </c>
      <c r="E168" s="208" t="s">
        <v>1</v>
      </c>
      <c r="F168" s="209" t="s">
        <v>1851</v>
      </c>
      <c r="G168" s="14"/>
      <c r="H168" s="210">
        <v>6.5640000000000001</v>
      </c>
      <c r="I168" s="211"/>
      <c r="J168" s="14"/>
      <c r="K168" s="14"/>
      <c r="L168" s="207"/>
      <c r="M168" s="212"/>
      <c r="N168" s="213"/>
      <c r="O168" s="213"/>
      <c r="P168" s="213"/>
      <c r="Q168" s="213"/>
      <c r="R168" s="213"/>
      <c r="S168" s="213"/>
      <c r="T168" s="2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8" t="s">
        <v>248</v>
      </c>
      <c r="AU168" s="208" t="s">
        <v>84</v>
      </c>
      <c r="AV168" s="14" t="s">
        <v>84</v>
      </c>
      <c r="AW168" s="14" t="s">
        <v>32</v>
      </c>
      <c r="AX168" s="14" t="s">
        <v>82</v>
      </c>
      <c r="AY168" s="208" t="s">
        <v>235</v>
      </c>
    </row>
    <row r="169" s="2" customFormat="1" ht="21.75" customHeight="1">
      <c r="A169" s="38"/>
      <c r="B169" s="181"/>
      <c r="C169" s="182" t="s">
        <v>291</v>
      </c>
      <c r="D169" s="182" t="s">
        <v>237</v>
      </c>
      <c r="E169" s="183" t="s">
        <v>386</v>
      </c>
      <c r="F169" s="184" t="s">
        <v>387</v>
      </c>
      <c r="G169" s="185" t="s">
        <v>240</v>
      </c>
      <c r="H169" s="186">
        <v>76.560000000000002</v>
      </c>
      <c r="I169" s="187"/>
      <c r="J169" s="188">
        <f>ROUND(I169*H169,2)</f>
        <v>0</v>
      </c>
      <c r="K169" s="184" t="s">
        <v>246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0.00059000000000000003</v>
      </c>
      <c r="R169" s="191">
        <f>Q169*H169</f>
        <v>0.045170400000000006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388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389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2" customFormat="1">
      <c r="A171" s="38"/>
      <c r="B171" s="39"/>
      <c r="C171" s="38"/>
      <c r="D171" s="195" t="s">
        <v>262</v>
      </c>
      <c r="E171" s="38"/>
      <c r="F171" s="223" t="s">
        <v>1720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262</v>
      </c>
      <c r="AU171" s="19" t="s">
        <v>84</v>
      </c>
    </row>
    <row r="172" s="14" customFormat="1">
      <c r="A172" s="14"/>
      <c r="B172" s="207"/>
      <c r="C172" s="14"/>
      <c r="D172" s="195" t="s">
        <v>248</v>
      </c>
      <c r="E172" s="208" t="s">
        <v>1</v>
      </c>
      <c r="F172" s="209" t="s">
        <v>1852</v>
      </c>
      <c r="G172" s="14"/>
      <c r="H172" s="210">
        <v>76.560000000000002</v>
      </c>
      <c r="I172" s="211"/>
      <c r="J172" s="14"/>
      <c r="K172" s="14"/>
      <c r="L172" s="207"/>
      <c r="M172" s="212"/>
      <c r="N172" s="213"/>
      <c r="O172" s="213"/>
      <c r="P172" s="213"/>
      <c r="Q172" s="213"/>
      <c r="R172" s="213"/>
      <c r="S172" s="213"/>
      <c r="T172" s="2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08" t="s">
        <v>248</v>
      </c>
      <c r="AU172" s="208" t="s">
        <v>84</v>
      </c>
      <c r="AV172" s="14" t="s">
        <v>84</v>
      </c>
      <c r="AW172" s="14" t="s">
        <v>32</v>
      </c>
      <c r="AX172" s="14" t="s">
        <v>82</v>
      </c>
      <c r="AY172" s="208" t="s">
        <v>235</v>
      </c>
    </row>
    <row r="173" s="2" customFormat="1" ht="21.75" customHeight="1">
      <c r="A173" s="38"/>
      <c r="B173" s="181"/>
      <c r="C173" s="182" t="s">
        <v>297</v>
      </c>
      <c r="D173" s="182" t="s">
        <v>237</v>
      </c>
      <c r="E173" s="183" t="s">
        <v>392</v>
      </c>
      <c r="F173" s="184" t="s">
        <v>393</v>
      </c>
      <c r="G173" s="185" t="s">
        <v>240</v>
      </c>
      <c r="H173" s="186">
        <v>76.560000000000002</v>
      </c>
      <c r="I173" s="187"/>
      <c r="J173" s="188">
        <f>ROUND(I173*H173,2)</f>
        <v>0</v>
      </c>
      <c r="K173" s="184" t="s">
        <v>246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96</v>
      </c>
      <c r="AT173" s="193" t="s">
        <v>237</v>
      </c>
      <c r="AU173" s="193" t="s">
        <v>84</v>
      </c>
      <c r="AY173" s="19" t="s">
        <v>235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96</v>
      </c>
      <c r="BM173" s="193" t="s">
        <v>394</v>
      </c>
    </row>
    <row r="174" s="2" customFormat="1">
      <c r="A174" s="38"/>
      <c r="B174" s="39"/>
      <c r="C174" s="38"/>
      <c r="D174" s="195" t="s">
        <v>242</v>
      </c>
      <c r="E174" s="38"/>
      <c r="F174" s="196" t="s">
        <v>395</v>
      </c>
      <c r="G174" s="38"/>
      <c r="H174" s="38"/>
      <c r="I174" s="197"/>
      <c r="J174" s="38"/>
      <c r="K174" s="38"/>
      <c r="L174" s="39"/>
      <c r="M174" s="198"/>
      <c r="N174" s="199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242</v>
      </c>
      <c r="AU174" s="19" t="s">
        <v>84</v>
      </c>
    </row>
    <row r="175" s="2" customFormat="1" ht="44.25" customHeight="1">
      <c r="A175" s="38"/>
      <c r="B175" s="181"/>
      <c r="C175" s="182" t="s">
        <v>302</v>
      </c>
      <c r="D175" s="182" t="s">
        <v>237</v>
      </c>
      <c r="E175" s="183" t="s">
        <v>397</v>
      </c>
      <c r="F175" s="184" t="s">
        <v>398</v>
      </c>
      <c r="G175" s="185" t="s">
        <v>358</v>
      </c>
      <c r="H175" s="186">
        <v>33.344000000000001</v>
      </c>
      <c r="I175" s="187"/>
      <c r="J175" s="188">
        <f>ROUND(I175*H175,2)</f>
        <v>0</v>
      </c>
      <c r="K175" s="184" t="s">
        <v>246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96</v>
      </c>
      <c r="AT175" s="193" t="s">
        <v>237</v>
      </c>
      <c r="AU175" s="193" t="s">
        <v>84</v>
      </c>
      <c r="AY175" s="19" t="s">
        <v>235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96</v>
      </c>
      <c r="BM175" s="193" t="s">
        <v>399</v>
      </c>
    </row>
    <row r="176" s="2" customFormat="1">
      <c r="A176" s="38"/>
      <c r="B176" s="39"/>
      <c r="C176" s="38"/>
      <c r="D176" s="195" t="s">
        <v>242</v>
      </c>
      <c r="E176" s="38"/>
      <c r="F176" s="196" t="s">
        <v>400</v>
      </c>
      <c r="G176" s="38"/>
      <c r="H176" s="38"/>
      <c r="I176" s="197"/>
      <c r="J176" s="38"/>
      <c r="K176" s="38"/>
      <c r="L176" s="39"/>
      <c r="M176" s="198"/>
      <c r="N176" s="199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242</v>
      </c>
      <c r="AU176" s="19" t="s">
        <v>84</v>
      </c>
    </row>
    <row r="177" s="13" customFormat="1">
      <c r="A177" s="13"/>
      <c r="B177" s="200"/>
      <c r="C177" s="13"/>
      <c r="D177" s="195" t="s">
        <v>248</v>
      </c>
      <c r="E177" s="201" t="s">
        <v>1</v>
      </c>
      <c r="F177" s="202" t="s">
        <v>401</v>
      </c>
      <c r="G177" s="13"/>
      <c r="H177" s="201" t="s">
        <v>1</v>
      </c>
      <c r="I177" s="203"/>
      <c r="J177" s="13"/>
      <c r="K177" s="13"/>
      <c r="L177" s="200"/>
      <c r="M177" s="204"/>
      <c r="N177" s="205"/>
      <c r="O177" s="205"/>
      <c r="P177" s="205"/>
      <c r="Q177" s="205"/>
      <c r="R177" s="205"/>
      <c r="S177" s="205"/>
      <c r="T177" s="206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1" t="s">
        <v>248</v>
      </c>
      <c r="AU177" s="201" t="s">
        <v>84</v>
      </c>
      <c r="AV177" s="13" t="s">
        <v>82</v>
      </c>
      <c r="AW177" s="13" t="s">
        <v>32</v>
      </c>
      <c r="AX177" s="13" t="s">
        <v>75</v>
      </c>
      <c r="AY177" s="201" t="s">
        <v>235</v>
      </c>
    </row>
    <row r="178" s="14" customFormat="1">
      <c r="A178" s="14"/>
      <c r="B178" s="207"/>
      <c r="C178" s="14"/>
      <c r="D178" s="195" t="s">
        <v>248</v>
      </c>
      <c r="E178" s="208" t="s">
        <v>1</v>
      </c>
      <c r="F178" s="209" t="s">
        <v>1853</v>
      </c>
      <c r="G178" s="14"/>
      <c r="H178" s="210">
        <v>32.822000000000003</v>
      </c>
      <c r="I178" s="211"/>
      <c r="J178" s="14"/>
      <c r="K178" s="14"/>
      <c r="L178" s="207"/>
      <c r="M178" s="212"/>
      <c r="N178" s="213"/>
      <c r="O178" s="213"/>
      <c r="P178" s="213"/>
      <c r="Q178" s="213"/>
      <c r="R178" s="213"/>
      <c r="S178" s="213"/>
      <c r="T178" s="2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08" t="s">
        <v>248</v>
      </c>
      <c r="AU178" s="208" t="s">
        <v>84</v>
      </c>
      <c r="AV178" s="14" t="s">
        <v>84</v>
      </c>
      <c r="AW178" s="14" t="s">
        <v>32</v>
      </c>
      <c r="AX178" s="14" t="s">
        <v>75</v>
      </c>
      <c r="AY178" s="208" t="s">
        <v>235</v>
      </c>
    </row>
    <row r="179" s="13" customFormat="1">
      <c r="A179" s="13"/>
      <c r="B179" s="200"/>
      <c r="C179" s="13"/>
      <c r="D179" s="195" t="s">
        <v>248</v>
      </c>
      <c r="E179" s="201" t="s">
        <v>1</v>
      </c>
      <c r="F179" s="202" t="s">
        <v>403</v>
      </c>
      <c r="G179" s="13"/>
      <c r="H179" s="201" t="s">
        <v>1</v>
      </c>
      <c r="I179" s="203"/>
      <c r="J179" s="13"/>
      <c r="K179" s="13"/>
      <c r="L179" s="200"/>
      <c r="M179" s="204"/>
      <c r="N179" s="205"/>
      <c r="O179" s="205"/>
      <c r="P179" s="205"/>
      <c r="Q179" s="205"/>
      <c r="R179" s="205"/>
      <c r="S179" s="205"/>
      <c r="T179" s="206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1" t="s">
        <v>248</v>
      </c>
      <c r="AU179" s="201" t="s">
        <v>84</v>
      </c>
      <c r="AV179" s="13" t="s">
        <v>82</v>
      </c>
      <c r="AW179" s="13" t="s">
        <v>32</v>
      </c>
      <c r="AX179" s="13" t="s">
        <v>75</v>
      </c>
      <c r="AY179" s="201" t="s">
        <v>235</v>
      </c>
    </row>
    <row r="180" s="14" customFormat="1">
      <c r="A180" s="14"/>
      <c r="B180" s="207"/>
      <c r="C180" s="14"/>
      <c r="D180" s="195" t="s">
        <v>248</v>
      </c>
      <c r="E180" s="208" t="s">
        <v>1</v>
      </c>
      <c r="F180" s="209" t="s">
        <v>1854</v>
      </c>
      <c r="G180" s="14"/>
      <c r="H180" s="210">
        <v>0.52200000000000002</v>
      </c>
      <c r="I180" s="211"/>
      <c r="J180" s="14"/>
      <c r="K180" s="14"/>
      <c r="L180" s="207"/>
      <c r="M180" s="212"/>
      <c r="N180" s="213"/>
      <c r="O180" s="213"/>
      <c r="P180" s="213"/>
      <c r="Q180" s="213"/>
      <c r="R180" s="213"/>
      <c r="S180" s="213"/>
      <c r="T180" s="2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8" t="s">
        <v>248</v>
      </c>
      <c r="AU180" s="208" t="s">
        <v>84</v>
      </c>
      <c r="AV180" s="14" t="s">
        <v>84</v>
      </c>
      <c r="AW180" s="14" t="s">
        <v>32</v>
      </c>
      <c r="AX180" s="14" t="s">
        <v>75</v>
      </c>
      <c r="AY180" s="208" t="s">
        <v>235</v>
      </c>
    </row>
    <row r="181" s="15" customFormat="1">
      <c r="A181" s="15"/>
      <c r="B181" s="215"/>
      <c r="C181" s="15"/>
      <c r="D181" s="195" t="s">
        <v>248</v>
      </c>
      <c r="E181" s="216" t="s">
        <v>1</v>
      </c>
      <c r="F181" s="217" t="s">
        <v>253</v>
      </c>
      <c r="G181" s="15"/>
      <c r="H181" s="218">
        <v>33.344000000000001</v>
      </c>
      <c r="I181" s="219"/>
      <c r="J181" s="15"/>
      <c r="K181" s="15"/>
      <c r="L181" s="215"/>
      <c r="M181" s="220"/>
      <c r="N181" s="221"/>
      <c r="O181" s="221"/>
      <c r="P181" s="221"/>
      <c r="Q181" s="221"/>
      <c r="R181" s="221"/>
      <c r="S181" s="221"/>
      <c r="T181" s="222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6" t="s">
        <v>248</v>
      </c>
      <c r="AU181" s="216" t="s">
        <v>84</v>
      </c>
      <c r="AV181" s="15" t="s">
        <v>96</v>
      </c>
      <c r="AW181" s="15" t="s">
        <v>32</v>
      </c>
      <c r="AX181" s="15" t="s">
        <v>82</v>
      </c>
      <c r="AY181" s="216" t="s">
        <v>235</v>
      </c>
    </row>
    <row r="182" s="2" customFormat="1" ht="37.8" customHeight="1">
      <c r="A182" s="38"/>
      <c r="B182" s="181"/>
      <c r="C182" s="182" t="s">
        <v>307</v>
      </c>
      <c r="D182" s="182" t="s">
        <v>237</v>
      </c>
      <c r="E182" s="183" t="s">
        <v>406</v>
      </c>
      <c r="F182" s="184" t="s">
        <v>407</v>
      </c>
      <c r="G182" s="185" t="s">
        <v>358</v>
      </c>
      <c r="H182" s="186">
        <v>3.2189999999999999</v>
      </c>
      <c r="I182" s="187"/>
      <c r="J182" s="188">
        <f>ROUND(I182*H182,2)</f>
        <v>0</v>
      </c>
      <c r="K182" s="184" t="s">
        <v>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96</v>
      </c>
      <c r="AT182" s="193" t="s">
        <v>237</v>
      </c>
      <c r="AU182" s="193" t="s">
        <v>84</v>
      </c>
      <c r="AY182" s="19" t="s">
        <v>235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96</v>
      </c>
      <c r="BM182" s="193" t="s">
        <v>408</v>
      </c>
    </row>
    <row r="183" s="2" customFormat="1">
      <c r="A183" s="38"/>
      <c r="B183" s="39"/>
      <c r="C183" s="38"/>
      <c r="D183" s="195" t="s">
        <v>242</v>
      </c>
      <c r="E183" s="38"/>
      <c r="F183" s="196" t="s">
        <v>400</v>
      </c>
      <c r="G183" s="38"/>
      <c r="H183" s="38"/>
      <c r="I183" s="197"/>
      <c r="J183" s="38"/>
      <c r="K183" s="38"/>
      <c r="L183" s="39"/>
      <c r="M183" s="198"/>
      <c r="N183" s="199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242</v>
      </c>
      <c r="AU183" s="19" t="s">
        <v>84</v>
      </c>
    </row>
    <row r="184" s="2" customFormat="1" ht="44.25" customHeight="1">
      <c r="A184" s="38"/>
      <c r="B184" s="181"/>
      <c r="C184" s="182" t="s">
        <v>314</v>
      </c>
      <c r="D184" s="182" t="s">
        <v>237</v>
      </c>
      <c r="E184" s="183" t="s">
        <v>410</v>
      </c>
      <c r="F184" s="184" t="s">
        <v>411</v>
      </c>
      <c r="G184" s="185" t="s">
        <v>358</v>
      </c>
      <c r="H184" s="186">
        <v>166.72</v>
      </c>
      <c r="I184" s="187"/>
      <c r="J184" s="188">
        <f>ROUND(I184*H184,2)</f>
        <v>0</v>
      </c>
      <c r="K184" s="184" t="s">
        <v>246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96</v>
      </c>
      <c r="AT184" s="193" t="s">
        <v>237</v>
      </c>
      <c r="AU184" s="193" t="s">
        <v>84</v>
      </c>
      <c r="AY184" s="19" t="s">
        <v>235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96</v>
      </c>
      <c r="BM184" s="193" t="s">
        <v>412</v>
      </c>
    </row>
    <row r="185" s="2" customFormat="1">
      <c r="A185" s="38"/>
      <c r="B185" s="39"/>
      <c r="C185" s="38"/>
      <c r="D185" s="195" t="s">
        <v>242</v>
      </c>
      <c r="E185" s="38"/>
      <c r="F185" s="196" t="s">
        <v>413</v>
      </c>
      <c r="G185" s="38"/>
      <c r="H185" s="38"/>
      <c r="I185" s="197"/>
      <c r="J185" s="38"/>
      <c r="K185" s="38"/>
      <c r="L185" s="39"/>
      <c r="M185" s="198"/>
      <c r="N185" s="199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242</v>
      </c>
      <c r="AU185" s="19" t="s">
        <v>84</v>
      </c>
    </row>
    <row r="186" s="14" customFormat="1">
      <c r="A186" s="14"/>
      <c r="B186" s="207"/>
      <c r="C186" s="14"/>
      <c r="D186" s="195" t="s">
        <v>248</v>
      </c>
      <c r="E186" s="14"/>
      <c r="F186" s="209" t="s">
        <v>1855</v>
      </c>
      <c r="G186" s="14"/>
      <c r="H186" s="210">
        <v>166.72</v>
      </c>
      <c r="I186" s="211"/>
      <c r="J186" s="14"/>
      <c r="K186" s="14"/>
      <c r="L186" s="207"/>
      <c r="M186" s="212"/>
      <c r="N186" s="213"/>
      <c r="O186" s="213"/>
      <c r="P186" s="213"/>
      <c r="Q186" s="213"/>
      <c r="R186" s="213"/>
      <c r="S186" s="213"/>
      <c r="T186" s="2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8" t="s">
        <v>248</v>
      </c>
      <c r="AU186" s="208" t="s">
        <v>84</v>
      </c>
      <c r="AV186" s="14" t="s">
        <v>84</v>
      </c>
      <c r="AW186" s="14" t="s">
        <v>3</v>
      </c>
      <c r="AX186" s="14" t="s">
        <v>82</v>
      </c>
      <c r="AY186" s="208" t="s">
        <v>235</v>
      </c>
    </row>
    <row r="187" s="2" customFormat="1" ht="44.25" customHeight="1">
      <c r="A187" s="38"/>
      <c r="B187" s="181"/>
      <c r="C187" s="182" t="s">
        <v>320</v>
      </c>
      <c r="D187" s="182" t="s">
        <v>237</v>
      </c>
      <c r="E187" s="183" t="s">
        <v>416</v>
      </c>
      <c r="F187" s="184" t="s">
        <v>417</v>
      </c>
      <c r="G187" s="185" t="s">
        <v>358</v>
      </c>
      <c r="H187" s="186">
        <v>16.094999999999999</v>
      </c>
      <c r="I187" s="187"/>
      <c r="J187" s="188">
        <f>ROUND(I187*H187,2)</f>
        <v>0</v>
      </c>
      <c r="K187" s="184" t="s">
        <v>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96</v>
      </c>
      <c r="AT187" s="193" t="s">
        <v>237</v>
      </c>
      <c r="AU187" s="193" t="s">
        <v>84</v>
      </c>
      <c r="AY187" s="19" t="s">
        <v>235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96</v>
      </c>
      <c r="BM187" s="193" t="s">
        <v>418</v>
      </c>
    </row>
    <row r="188" s="2" customFormat="1">
      <c r="A188" s="38"/>
      <c r="B188" s="39"/>
      <c r="C188" s="38"/>
      <c r="D188" s="195" t="s">
        <v>242</v>
      </c>
      <c r="E188" s="38"/>
      <c r="F188" s="196" t="s">
        <v>413</v>
      </c>
      <c r="G188" s="38"/>
      <c r="H188" s="38"/>
      <c r="I188" s="197"/>
      <c r="J188" s="38"/>
      <c r="K188" s="38"/>
      <c r="L188" s="39"/>
      <c r="M188" s="198"/>
      <c r="N188" s="199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242</v>
      </c>
      <c r="AU188" s="19" t="s">
        <v>84</v>
      </c>
    </row>
    <row r="189" s="14" customFormat="1">
      <c r="A189" s="14"/>
      <c r="B189" s="207"/>
      <c r="C189" s="14"/>
      <c r="D189" s="195" t="s">
        <v>248</v>
      </c>
      <c r="E189" s="14"/>
      <c r="F189" s="209" t="s">
        <v>1856</v>
      </c>
      <c r="G189" s="14"/>
      <c r="H189" s="210">
        <v>16.094999999999999</v>
      </c>
      <c r="I189" s="211"/>
      <c r="J189" s="14"/>
      <c r="K189" s="14"/>
      <c r="L189" s="207"/>
      <c r="M189" s="212"/>
      <c r="N189" s="213"/>
      <c r="O189" s="213"/>
      <c r="P189" s="213"/>
      <c r="Q189" s="213"/>
      <c r="R189" s="213"/>
      <c r="S189" s="213"/>
      <c r="T189" s="2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08" t="s">
        <v>248</v>
      </c>
      <c r="AU189" s="208" t="s">
        <v>84</v>
      </c>
      <c r="AV189" s="14" t="s">
        <v>84</v>
      </c>
      <c r="AW189" s="14" t="s">
        <v>3</v>
      </c>
      <c r="AX189" s="14" t="s">
        <v>82</v>
      </c>
      <c r="AY189" s="208" t="s">
        <v>235</v>
      </c>
    </row>
    <row r="190" s="2" customFormat="1" ht="24.15" customHeight="1">
      <c r="A190" s="38"/>
      <c r="B190" s="181"/>
      <c r="C190" s="182" t="s">
        <v>327</v>
      </c>
      <c r="D190" s="182" t="s">
        <v>237</v>
      </c>
      <c r="E190" s="183" t="s">
        <v>421</v>
      </c>
      <c r="F190" s="184" t="s">
        <v>422</v>
      </c>
      <c r="G190" s="185" t="s">
        <v>358</v>
      </c>
      <c r="H190" s="186">
        <v>3.2189999999999999</v>
      </c>
      <c r="I190" s="187"/>
      <c r="J190" s="188">
        <f>ROUND(I190*H190,2)</f>
        <v>0</v>
      </c>
      <c r="K190" s="184" t="s">
        <v>246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96</v>
      </c>
      <c r="AT190" s="193" t="s">
        <v>237</v>
      </c>
      <c r="AU190" s="193" t="s">
        <v>84</v>
      </c>
      <c r="AY190" s="19" t="s">
        <v>235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96</v>
      </c>
      <c r="BM190" s="193" t="s">
        <v>423</v>
      </c>
    </row>
    <row r="191" s="2" customFormat="1">
      <c r="A191" s="38"/>
      <c r="B191" s="39"/>
      <c r="C191" s="38"/>
      <c r="D191" s="195" t="s">
        <v>242</v>
      </c>
      <c r="E191" s="38"/>
      <c r="F191" s="196" t="s">
        <v>424</v>
      </c>
      <c r="G191" s="38"/>
      <c r="H191" s="38"/>
      <c r="I191" s="197"/>
      <c r="J191" s="38"/>
      <c r="K191" s="38"/>
      <c r="L191" s="39"/>
      <c r="M191" s="198"/>
      <c r="N191" s="199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242</v>
      </c>
      <c r="AU191" s="19" t="s">
        <v>84</v>
      </c>
    </row>
    <row r="192" s="13" customFormat="1">
      <c r="A192" s="13"/>
      <c r="B192" s="200"/>
      <c r="C192" s="13"/>
      <c r="D192" s="195" t="s">
        <v>248</v>
      </c>
      <c r="E192" s="201" t="s">
        <v>1</v>
      </c>
      <c r="F192" s="202" t="s">
        <v>403</v>
      </c>
      <c r="G192" s="13"/>
      <c r="H192" s="201" t="s">
        <v>1</v>
      </c>
      <c r="I192" s="203"/>
      <c r="J192" s="13"/>
      <c r="K192" s="13"/>
      <c r="L192" s="200"/>
      <c r="M192" s="204"/>
      <c r="N192" s="205"/>
      <c r="O192" s="205"/>
      <c r="P192" s="205"/>
      <c r="Q192" s="205"/>
      <c r="R192" s="205"/>
      <c r="S192" s="205"/>
      <c r="T192" s="206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1" t="s">
        <v>248</v>
      </c>
      <c r="AU192" s="201" t="s">
        <v>84</v>
      </c>
      <c r="AV192" s="13" t="s">
        <v>82</v>
      </c>
      <c r="AW192" s="13" t="s">
        <v>32</v>
      </c>
      <c r="AX192" s="13" t="s">
        <v>75</v>
      </c>
      <c r="AY192" s="201" t="s">
        <v>235</v>
      </c>
    </row>
    <row r="193" s="14" customFormat="1">
      <c r="A193" s="14"/>
      <c r="B193" s="207"/>
      <c r="C193" s="14"/>
      <c r="D193" s="195" t="s">
        <v>248</v>
      </c>
      <c r="E193" s="208" t="s">
        <v>1</v>
      </c>
      <c r="F193" s="209" t="s">
        <v>1854</v>
      </c>
      <c r="G193" s="14"/>
      <c r="H193" s="210">
        <v>0.52200000000000002</v>
      </c>
      <c r="I193" s="211"/>
      <c r="J193" s="14"/>
      <c r="K193" s="14"/>
      <c r="L193" s="207"/>
      <c r="M193" s="212"/>
      <c r="N193" s="213"/>
      <c r="O193" s="213"/>
      <c r="P193" s="213"/>
      <c r="Q193" s="213"/>
      <c r="R193" s="213"/>
      <c r="S193" s="213"/>
      <c r="T193" s="2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08" t="s">
        <v>248</v>
      </c>
      <c r="AU193" s="208" t="s">
        <v>84</v>
      </c>
      <c r="AV193" s="14" t="s">
        <v>84</v>
      </c>
      <c r="AW193" s="14" t="s">
        <v>32</v>
      </c>
      <c r="AX193" s="14" t="s">
        <v>75</v>
      </c>
      <c r="AY193" s="208" t="s">
        <v>235</v>
      </c>
    </row>
    <row r="194" s="16" customFormat="1">
      <c r="A194" s="16"/>
      <c r="B194" s="224"/>
      <c r="C194" s="16"/>
      <c r="D194" s="195" t="s">
        <v>248</v>
      </c>
      <c r="E194" s="225" t="s">
        <v>1</v>
      </c>
      <c r="F194" s="226" t="s">
        <v>373</v>
      </c>
      <c r="G194" s="16"/>
      <c r="H194" s="227">
        <v>0.52200000000000002</v>
      </c>
      <c r="I194" s="228"/>
      <c r="J194" s="16"/>
      <c r="K194" s="16"/>
      <c r="L194" s="224"/>
      <c r="M194" s="229"/>
      <c r="N194" s="230"/>
      <c r="O194" s="230"/>
      <c r="P194" s="230"/>
      <c r="Q194" s="230"/>
      <c r="R194" s="230"/>
      <c r="S194" s="230"/>
      <c r="T194" s="231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T194" s="225" t="s">
        <v>248</v>
      </c>
      <c r="AU194" s="225" t="s">
        <v>84</v>
      </c>
      <c r="AV194" s="16" t="s">
        <v>91</v>
      </c>
      <c r="AW194" s="16" t="s">
        <v>32</v>
      </c>
      <c r="AX194" s="16" t="s">
        <v>75</v>
      </c>
      <c r="AY194" s="225" t="s">
        <v>235</v>
      </c>
    </row>
    <row r="195" s="13" customFormat="1">
      <c r="A195" s="13"/>
      <c r="B195" s="200"/>
      <c r="C195" s="13"/>
      <c r="D195" s="195" t="s">
        <v>248</v>
      </c>
      <c r="E195" s="201" t="s">
        <v>1</v>
      </c>
      <c r="F195" s="202" t="s">
        <v>425</v>
      </c>
      <c r="G195" s="13"/>
      <c r="H195" s="201" t="s">
        <v>1</v>
      </c>
      <c r="I195" s="203"/>
      <c r="J195" s="13"/>
      <c r="K195" s="13"/>
      <c r="L195" s="200"/>
      <c r="M195" s="204"/>
      <c r="N195" s="205"/>
      <c r="O195" s="205"/>
      <c r="P195" s="205"/>
      <c r="Q195" s="205"/>
      <c r="R195" s="205"/>
      <c r="S195" s="205"/>
      <c r="T195" s="206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1" t="s">
        <v>248</v>
      </c>
      <c r="AU195" s="201" t="s">
        <v>84</v>
      </c>
      <c r="AV195" s="13" t="s">
        <v>82</v>
      </c>
      <c r="AW195" s="13" t="s">
        <v>32</v>
      </c>
      <c r="AX195" s="13" t="s">
        <v>75</v>
      </c>
      <c r="AY195" s="201" t="s">
        <v>235</v>
      </c>
    </row>
    <row r="196" s="14" customFormat="1">
      <c r="A196" s="14"/>
      <c r="B196" s="207"/>
      <c r="C196" s="14"/>
      <c r="D196" s="195" t="s">
        <v>248</v>
      </c>
      <c r="E196" s="208" t="s">
        <v>1</v>
      </c>
      <c r="F196" s="209" t="s">
        <v>1857</v>
      </c>
      <c r="G196" s="14"/>
      <c r="H196" s="210">
        <v>2.6970000000000001</v>
      </c>
      <c r="I196" s="211"/>
      <c r="J196" s="14"/>
      <c r="K196" s="14"/>
      <c r="L196" s="207"/>
      <c r="M196" s="212"/>
      <c r="N196" s="213"/>
      <c r="O196" s="213"/>
      <c r="P196" s="213"/>
      <c r="Q196" s="213"/>
      <c r="R196" s="213"/>
      <c r="S196" s="213"/>
      <c r="T196" s="2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8" t="s">
        <v>248</v>
      </c>
      <c r="AU196" s="208" t="s">
        <v>84</v>
      </c>
      <c r="AV196" s="14" t="s">
        <v>84</v>
      </c>
      <c r="AW196" s="14" t="s">
        <v>32</v>
      </c>
      <c r="AX196" s="14" t="s">
        <v>75</v>
      </c>
      <c r="AY196" s="208" t="s">
        <v>235</v>
      </c>
    </row>
    <row r="197" s="16" customFormat="1">
      <c r="A197" s="16"/>
      <c r="B197" s="224"/>
      <c r="C197" s="16"/>
      <c r="D197" s="195" t="s">
        <v>248</v>
      </c>
      <c r="E197" s="225" t="s">
        <v>1</v>
      </c>
      <c r="F197" s="226" t="s">
        <v>373</v>
      </c>
      <c r="G197" s="16"/>
      <c r="H197" s="227">
        <v>2.6970000000000001</v>
      </c>
      <c r="I197" s="228"/>
      <c r="J197" s="16"/>
      <c r="K197" s="16"/>
      <c r="L197" s="224"/>
      <c r="M197" s="229"/>
      <c r="N197" s="230"/>
      <c r="O197" s="230"/>
      <c r="P197" s="230"/>
      <c r="Q197" s="230"/>
      <c r="R197" s="230"/>
      <c r="S197" s="230"/>
      <c r="T197" s="231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25" t="s">
        <v>248</v>
      </c>
      <c r="AU197" s="225" t="s">
        <v>84</v>
      </c>
      <c r="AV197" s="16" t="s">
        <v>91</v>
      </c>
      <c r="AW197" s="16" t="s">
        <v>32</v>
      </c>
      <c r="AX197" s="16" t="s">
        <v>75</v>
      </c>
      <c r="AY197" s="225" t="s">
        <v>235</v>
      </c>
    </row>
    <row r="198" s="15" customFormat="1">
      <c r="A198" s="15"/>
      <c r="B198" s="215"/>
      <c r="C198" s="15"/>
      <c r="D198" s="195" t="s">
        <v>248</v>
      </c>
      <c r="E198" s="216" t="s">
        <v>1</v>
      </c>
      <c r="F198" s="217" t="s">
        <v>253</v>
      </c>
      <c r="G198" s="15"/>
      <c r="H198" s="218">
        <v>3.2190000000000003</v>
      </c>
      <c r="I198" s="219"/>
      <c r="J198" s="15"/>
      <c r="K198" s="15"/>
      <c r="L198" s="215"/>
      <c r="M198" s="220"/>
      <c r="N198" s="221"/>
      <c r="O198" s="221"/>
      <c r="P198" s="221"/>
      <c r="Q198" s="221"/>
      <c r="R198" s="221"/>
      <c r="S198" s="221"/>
      <c r="T198" s="222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16" t="s">
        <v>248</v>
      </c>
      <c r="AU198" s="216" t="s">
        <v>84</v>
      </c>
      <c r="AV198" s="15" t="s">
        <v>96</v>
      </c>
      <c r="AW198" s="15" t="s">
        <v>32</v>
      </c>
      <c r="AX198" s="15" t="s">
        <v>82</v>
      </c>
      <c r="AY198" s="216" t="s">
        <v>235</v>
      </c>
    </row>
    <row r="199" s="2" customFormat="1" ht="24.15" customHeight="1">
      <c r="A199" s="38"/>
      <c r="B199" s="181"/>
      <c r="C199" s="182" t="s">
        <v>8</v>
      </c>
      <c r="D199" s="182" t="s">
        <v>237</v>
      </c>
      <c r="E199" s="183" t="s">
        <v>429</v>
      </c>
      <c r="F199" s="184" t="s">
        <v>430</v>
      </c>
      <c r="G199" s="185" t="s">
        <v>240</v>
      </c>
      <c r="H199" s="186">
        <v>18.149999999999999</v>
      </c>
      <c r="I199" s="187"/>
      <c r="J199" s="188">
        <f>ROUND(I199*H199,2)</f>
        <v>0</v>
      </c>
      <c r="K199" s="184" t="s">
        <v>246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96</v>
      </c>
      <c r="AT199" s="193" t="s">
        <v>237</v>
      </c>
      <c r="AU199" s="193" t="s">
        <v>84</v>
      </c>
      <c r="AY199" s="19" t="s">
        <v>235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96</v>
      </c>
      <c r="BM199" s="193" t="s">
        <v>431</v>
      </c>
    </row>
    <row r="200" s="2" customFormat="1">
      <c r="A200" s="38"/>
      <c r="B200" s="39"/>
      <c r="C200" s="38"/>
      <c r="D200" s="195" t="s">
        <v>242</v>
      </c>
      <c r="E200" s="38"/>
      <c r="F200" s="196" t="s">
        <v>432</v>
      </c>
      <c r="G200" s="38"/>
      <c r="H200" s="38"/>
      <c r="I200" s="197"/>
      <c r="J200" s="38"/>
      <c r="K200" s="38"/>
      <c r="L200" s="39"/>
      <c r="M200" s="198"/>
      <c r="N200" s="199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242</v>
      </c>
      <c r="AU200" s="19" t="s">
        <v>84</v>
      </c>
    </row>
    <row r="201" s="2" customFormat="1">
      <c r="A201" s="38"/>
      <c r="B201" s="39"/>
      <c r="C201" s="38"/>
      <c r="D201" s="195" t="s">
        <v>262</v>
      </c>
      <c r="E201" s="38"/>
      <c r="F201" s="223" t="s">
        <v>296</v>
      </c>
      <c r="G201" s="38"/>
      <c r="H201" s="38"/>
      <c r="I201" s="197"/>
      <c r="J201" s="38"/>
      <c r="K201" s="38"/>
      <c r="L201" s="39"/>
      <c r="M201" s="198"/>
      <c r="N201" s="199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262</v>
      </c>
      <c r="AU201" s="19" t="s">
        <v>84</v>
      </c>
    </row>
    <row r="202" s="14" customFormat="1">
      <c r="A202" s="14"/>
      <c r="B202" s="207"/>
      <c r="C202" s="14"/>
      <c r="D202" s="195" t="s">
        <v>248</v>
      </c>
      <c r="E202" s="208" t="s">
        <v>1</v>
      </c>
      <c r="F202" s="209" t="s">
        <v>1858</v>
      </c>
      <c r="G202" s="14"/>
      <c r="H202" s="210">
        <v>17.399999999999999</v>
      </c>
      <c r="I202" s="211"/>
      <c r="J202" s="14"/>
      <c r="K202" s="14"/>
      <c r="L202" s="207"/>
      <c r="M202" s="212"/>
      <c r="N202" s="213"/>
      <c r="O202" s="213"/>
      <c r="P202" s="213"/>
      <c r="Q202" s="213"/>
      <c r="R202" s="213"/>
      <c r="S202" s="213"/>
      <c r="T202" s="2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8" t="s">
        <v>248</v>
      </c>
      <c r="AU202" s="208" t="s">
        <v>84</v>
      </c>
      <c r="AV202" s="14" t="s">
        <v>84</v>
      </c>
      <c r="AW202" s="14" t="s">
        <v>32</v>
      </c>
      <c r="AX202" s="14" t="s">
        <v>75</v>
      </c>
      <c r="AY202" s="208" t="s">
        <v>235</v>
      </c>
    </row>
    <row r="203" s="14" customFormat="1">
      <c r="A203" s="14"/>
      <c r="B203" s="207"/>
      <c r="C203" s="14"/>
      <c r="D203" s="195" t="s">
        <v>248</v>
      </c>
      <c r="E203" s="208" t="s">
        <v>1</v>
      </c>
      <c r="F203" s="209" t="s">
        <v>1844</v>
      </c>
      <c r="G203" s="14"/>
      <c r="H203" s="210">
        <v>0.75</v>
      </c>
      <c r="I203" s="211"/>
      <c r="J203" s="14"/>
      <c r="K203" s="14"/>
      <c r="L203" s="207"/>
      <c r="M203" s="212"/>
      <c r="N203" s="213"/>
      <c r="O203" s="213"/>
      <c r="P203" s="213"/>
      <c r="Q203" s="213"/>
      <c r="R203" s="213"/>
      <c r="S203" s="213"/>
      <c r="T203" s="2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8" t="s">
        <v>248</v>
      </c>
      <c r="AU203" s="208" t="s">
        <v>84</v>
      </c>
      <c r="AV203" s="14" t="s">
        <v>84</v>
      </c>
      <c r="AW203" s="14" t="s">
        <v>32</v>
      </c>
      <c r="AX203" s="14" t="s">
        <v>75</v>
      </c>
      <c r="AY203" s="208" t="s">
        <v>235</v>
      </c>
    </row>
    <row r="204" s="15" customFormat="1">
      <c r="A204" s="15"/>
      <c r="B204" s="215"/>
      <c r="C204" s="15"/>
      <c r="D204" s="195" t="s">
        <v>248</v>
      </c>
      <c r="E204" s="216" t="s">
        <v>1</v>
      </c>
      <c r="F204" s="217" t="s">
        <v>253</v>
      </c>
      <c r="G204" s="15"/>
      <c r="H204" s="218">
        <v>18.149999999999999</v>
      </c>
      <c r="I204" s="219"/>
      <c r="J204" s="15"/>
      <c r="K204" s="15"/>
      <c r="L204" s="215"/>
      <c r="M204" s="220"/>
      <c r="N204" s="221"/>
      <c r="O204" s="221"/>
      <c r="P204" s="221"/>
      <c r="Q204" s="221"/>
      <c r="R204" s="221"/>
      <c r="S204" s="221"/>
      <c r="T204" s="222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16" t="s">
        <v>248</v>
      </c>
      <c r="AU204" s="216" t="s">
        <v>84</v>
      </c>
      <c r="AV204" s="15" t="s">
        <v>96</v>
      </c>
      <c r="AW204" s="15" t="s">
        <v>32</v>
      </c>
      <c r="AX204" s="15" t="s">
        <v>82</v>
      </c>
      <c r="AY204" s="216" t="s">
        <v>235</v>
      </c>
    </row>
    <row r="205" s="2" customFormat="1" ht="33" customHeight="1">
      <c r="A205" s="38"/>
      <c r="B205" s="181"/>
      <c r="C205" s="182" t="s">
        <v>338</v>
      </c>
      <c r="D205" s="182" t="s">
        <v>237</v>
      </c>
      <c r="E205" s="183" t="s">
        <v>436</v>
      </c>
      <c r="F205" s="184" t="s">
        <v>437</v>
      </c>
      <c r="G205" s="185" t="s">
        <v>438</v>
      </c>
      <c r="H205" s="186">
        <v>54.225000000000001</v>
      </c>
      <c r="I205" s="187"/>
      <c r="J205" s="188">
        <f>ROUND(I205*H205,2)</f>
        <v>0</v>
      </c>
      <c r="K205" s="184" t="s">
        <v>246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96</v>
      </c>
      <c r="AT205" s="193" t="s">
        <v>237</v>
      </c>
      <c r="AU205" s="193" t="s">
        <v>84</v>
      </c>
      <c r="AY205" s="19" t="s">
        <v>235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96</v>
      </c>
      <c r="BM205" s="193" t="s">
        <v>439</v>
      </c>
    </row>
    <row r="206" s="2" customFormat="1">
      <c r="A206" s="38"/>
      <c r="B206" s="39"/>
      <c r="C206" s="38"/>
      <c r="D206" s="195" t="s">
        <v>242</v>
      </c>
      <c r="E206" s="38"/>
      <c r="F206" s="196" t="s">
        <v>440</v>
      </c>
      <c r="G206" s="38"/>
      <c r="H206" s="38"/>
      <c r="I206" s="197"/>
      <c r="J206" s="38"/>
      <c r="K206" s="38"/>
      <c r="L206" s="39"/>
      <c r="M206" s="198"/>
      <c r="N206" s="199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242</v>
      </c>
      <c r="AU206" s="19" t="s">
        <v>84</v>
      </c>
    </row>
    <row r="207" s="13" customFormat="1">
      <c r="A207" s="13"/>
      <c r="B207" s="200"/>
      <c r="C207" s="13"/>
      <c r="D207" s="195" t="s">
        <v>248</v>
      </c>
      <c r="E207" s="201" t="s">
        <v>1</v>
      </c>
      <c r="F207" s="202" t="s">
        <v>441</v>
      </c>
      <c r="G207" s="13"/>
      <c r="H207" s="201" t="s">
        <v>1</v>
      </c>
      <c r="I207" s="203"/>
      <c r="J207" s="13"/>
      <c r="K207" s="13"/>
      <c r="L207" s="200"/>
      <c r="M207" s="204"/>
      <c r="N207" s="205"/>
      <c r="O207" s="205"/>
      <c r="P207" s="205"/>
      <c r="Q207" s="205"/>
      <c r="R207" s="205"/>
      <c r="S207" s="205"/>
      <c r="T207" s="206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1" t="s">
        <v>248</v>
      </c>
      <c r="AU207" s="201" t="s">
        <v>84</v>
      </c>
      <c r="AV207" s="13" t="s">
        <v>82</v>
      </c>
      <c r="AW207" s="13" t="s">
        <v>32</v>
      </c>
      <c r="AX207" s="13" t="s">
        <v>75</v>
      </c>
      <c r="AY207" s="201" t="s">
        <v>235</v>
      </c>
    </row>
    <row r="208" s="14" customFormat="1">
      <c r="A208" s="14"/>
      <c r="B208" s="207"/>
      <c r="C208" s="14"/>
      <c r="D208" s="195" t="s">
        <v>248</v>
      </c>
      <c r="E208" s="208" t="s">
        <v>1</v>
      </c>
      <c r="F208" s="209" t="s">
        <v>1859</v>
      </c>
      <c r="G208" s="14"/>
      <c r="H208" s="210">
        <v>33.344000000000001</v>
      </c>
      <c r="I208" s="211"/>
      <c r="J208" s="14"/>
      <c r="K208" s="14"/>
      <c r="L208" s="207"/>
      <c r="M208" s="212"/>
      <c r="N208" s="213"/>
      <c r="O208" s="213"/>
      <c r="P208" s="213"/>
      <c r="Q208" s="213"/>
      <c r="R208" s="213"/>
      <c r="S208" s="213"/>
      <c r="T208" s="2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8" t="s">
        <v>248</v>
      </c>
      <c r="AU208" s="208" t="s">
        <v>84</v>
      </c>
      <c r="AV208" s="14" t="s">
        <v>84</v>
      </c>
      <c r="AW208" s="14" t="s">
        <v>32</v>
      </c>
      <c r="AX208" s="14" t="s">
        <v>75</v>
      </c>
      <c r="AY208" s="208" t="s">
        <v>235</v>
      </c>
    </row>
    <row r="209" s="13" customFormat="1">
      <c r="A209" s="13"/>
      <c r="B209" s="200"/>
      <c r="C209" s="13"/>
      <c r="D209" s="195" t="s">
        <v>248</v>
      </c>
      <c r="E209" s="201" t="s">
        <v>1</v>
      </c>
      <c r="F209" s="202" t="s">
        <v>443</v>
      </c>
      <c r="G209" s="13"/>
      <c r="H209" s="201" t="s">
        <v>1</v>
      </c>
      <c r="I209" s="203"/>
      <c r="J209" s="13"/>
      <c r="K209" s="13"/>
      <c r="L209" s="200"/>
      <c r="M209" s="204"/>
      <c r="N209" s="205"/>
      <c r="O209" s="205"/>
      <c r="P209" s="205"/>
      <c r="Q209" s="205"/>
      <c r="R209" s="205"/>
      <c r="S209" s="205"/>
      <c r="T209" s="206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1" t="s">
        <v>248</v>
      </c>
      <c r="AU209" s="201" t="s">
        <v>84</v>
      </c>
      <c r="AV209" s="13" t="s">
        <v>82</v>
      </c>
      <c r="AW209" s="13" t="s">
        <v>32</v>
      </c>
      <c r="AX209" s="13" t="s">
        <v>75</v>
      </c>
      <c r="AY209" s="201" t="s">
        <v>235</v>
      </c>
    </row>
    <row r="210" s="14" customFormat="1">
      <c r="A210" s="14"/>
      <c r="B210" s="207"/>
      <c r="C210" s="14"/>
      <c r="D210" s="195" t="s">
        <v>248</v>
      </c>
      <c r="E210" s="208" t="s">
        <v>1</v>
      </c>
      <c r="F210" s="209" t="s">
        <v>1860</v>
      </c>
      <c r="G210" s="14"/>
      <c r="H210" s="210">
        <v>-3.2189999999999999</v>
      </c>
      <c r="I210" s="211"/>
      <c r="J210" s="14"/>
      <c r="K210" s="14"/>
      <c r="L210" s="207"/>
      <c r="M210" s="212"/>
      <c r="N210" s="213"/>
      <c r="O210" s="213"/>
      <c r="P210" s="213"/>
      <c r="Q210" s="213"/>
      <c r="R210" s="213"/>
      <c r="S210" s="213"/>
      <c r="T210" s="2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08" t="s">
        <v>248</v>
      </c>
      <c r="AU210" s="208" t="s">
        <v>84</v>
      </c>
      <c r="AV210" s="14" t="s">
        <v>84</v>
      </c>
      <c r="AW210" s="14" t="s">
        <v>32</v>
      </c>
      <c r="AX210" s="14" t="s">
        <v>75</v>
      </c>
      <c r="AY210" s="208" t="s">
        <v>235</v>
      </c>
    </row>
    <row r="211" s="15" customFormat="1">
      <c r="A211" s="15"/>
      <c r="B211" s="215"/>
      <c r="C211" s="15"/>
      <c r="D211" s="195" t="s">
        <v>248</v>
      </c>
      <c r="E211" s="216" t="s">
        <v>1</v>
      </c>
      <c r="F211" s="217" t="s">
        <v>253</v>
      </c>
      <c r="G211" s="15"/>
      <c r="H211" s="218">
        <v>30.125</v>
      </c>
      <c r="I211" s="219"/>
      <c r="J211" s="15"/>
      <c r="K211" s="15"/>
      <c r="L211" s="215"/>
      <c r="M211" s="220"/>
      <c r="N211" s="221"/>
      <c r="O211" s="221"/>
      <c r="P211" s="221"/>
      <c r="Q211" s="221"/>
      <c r="R211" s="221"/>
      <c r="S211" s="221"/>
      <c r="T211" s="222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16" t="s">
        <v>248</v>
      </c>
      <c r="AU211" s="216" t="s">
        <v>84</v>
      </c>
      <c r="AV211" s="15" t="s">
        <v>96</v>
      </c>
      <c r="AW211" s="15" t="s">
        <v>32</v>
      </c>
      <c r="AX211" s="15" t="s">
        <v>82</v>
      </c>
      <c r="AY211" s="216" t="s">
        <v>235</v>
      </c>
    </row>
    <row r="212" s="14" customFormat="1">
      <c r="A212" s="14"/>
      <c r="B212" s="207"/>
      <c r="C212" s="14"/>
      <c r="D212" s="195" t="s">
        <v>248</v>
      </c>
      <c r="E212" s="14"/>
      <c r="F212" s="209" t="s">
        <v>1861</v>
      </c>
      <c r="G212" s="14"/>
      <c r="H212" s="210">
        <v>54.225000000000001</v>
      </c>
      <c r="I212" s="211"/>
      <c r="J212" s="14"/>
      <c r="K212" s="14"/>
      <c r="L212" s="207"/>
      <c r="M212" s="212"/>
      <c r="N212" s="213"/>
      <c r="O212" s="213"/>
      <c r="P212" s="213"/>
      <c r="Q212" s="213"/>
      <c r="R212" s="213"/>
      <c r="S212" s="213"/>
      <c r="T212" s="2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8" t="s">
        <v>248</v>
      </c>
      <c r="AU212" s="208" t="s">
        <v>84</v>
      </c>
      <c r="AV212" s="14" t="s">
        <v>84</v>
      </c>
      <c r="AW212" s="14" t="s">
        <v>3</v>
      </c>
      <c r="AX212" s="14" t="s">
        <v>82</v>
      </c>
      <c r="AY212" s="208" t="s">
        <v>235</v>
      </c>
    </row>
    <row r="213" s="2" customFormat="1" ht="24.15" customHeight="1">
      <c r="A213" s="38"/>
      <c r="B213" s="181"/>
      <c r="C213" s="182" t="s">
        <v>344</v>
      </c>
      <c r="D213" s="182" t="s">
        <v>237</v>
      </c>
      <c r="E213" s="183" t="s">
        <v>447</v>
      </c>
      <c r="F213" s="184" t="s">
        <v>448</v>
      </c>
      <c r="G213" s="185" t="s">
        <v>358</v>
      </c>
      <c r="H213" s="186">
        <v>24.181000000000001</v>
      </c>
      <c r="I213" s="187"/>
      <c r="J213" s="188">
        <f>ROUND(I213*H213,2)</f>
        <v>0</v>
      </c>
      <c r="K213" s="184" t="s">
        <v>246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96</v>
      </c>
      <c r="AT213" s="193" t="s">
        <v>237</v>
      </c>
      <c r="AU213" s="193" t="s">
        <v>84</v>
      </c>
      <c r="AY213" s="19" t="s">
        <v>235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96</v>
      </c>
      <c r="BM213" s="193" t="s">
        <v>449</v>
      </c>
    </row>
    <row r="214" s="2" customFormat="1">
      <c r="A214" s="38"/>
      <c r="B214" s="39"/>
      <c r="C214" s="38"/>
      <c r="D214" s="195" t="s">
        <v>242</v>
      </c>
      <c r="E214" s="38"/>
      <c r="F214" s="196" t="s">
        <v>450</v>
      </c>
      <c r="G214" s="38"/>
      <c r="H214" s="38"/>
      <c r="I214" s="197"/>
      <c r="J214" s="38"/>
      <c r="K214" s="38"/>
      <c r="L214" s="39"/>
      <c r="M214" s="198"/>
      <c r="N214" s="199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242</v>
      </c>
      <c r="AU214" s="19" t="s">
        <v>84</v>
      </c>
    </row>
    <row r="215" s="13" customFormat="1">
      <c r="A215" s="13"/>
      <c r="B215" s="200"/>
      <c r="C215" s="13"/>
      <c r="D215" s="195" t="s">
        <v>248</v>
      </c>
      <c r="E215" s="201" t="s">
        <v>1</v>
      </c>
      <c r="F215" s="202" t="s">
        <v>451</v>
      </c>
      <c r="G215" s="13"/>
      <c r="H215" s="201" t="s">
        <v>1</v>
      </c>
      <c r="I215" s="203"/>
      <c r="J215" s="13"/>
      <c r="K215" s="13"/>
      <c r="L215" s="200"/>
      <c r="M215" s="204"/>
      <c r="N215" s="205"/>
      <c r="O215" s="205"/>
      <c r="P215" s="205"/>
      <c r="Q215" s="205"/>
      <c r="R215" s="205"/>
      <c r="S215" s="205"/>
      <c r="T215" s="206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1" t="s">
        <v>248</v>
      </c>
      <c r="AU215" s="201" t="s">
        <v>84</v>
      </c>
      <c r="AV215" s="13" t="s">
        <v>82</v>
      </c>
      <c r="AW215" s="13" t="s">
        <v>32</v>
      </c>
      <c r="AX215" s="13" t="s">
        <v>75</v>
      </c>
      <c r="AY215" s="201" t="s">
        <v>235</v>
      </c>
    </row>
    <row r="216" s="14" customFormat="1">
      <c r="A216" s="14"/>
      <c r="B216" s="207"/>
      <c r="C216" s="14"/>
      <c r="D216" s="195" t="s">
        <v>248</v>
      </c>
      <c r="E216" s="208" t="s">
        <v>1</v>
      </c>
      <c r="F216" s="209" t="s">
        <v>1853</v>
      </c>
      <c r="G216" s="14"/>
      <c r="H216" s="210">
        <v>32.822000000000003</v>
      </c>
      <c r="I216" s="211"/>
      <c r="J216" s="14"/>
      <c r="K216" s="14"/>
      <c r="L216" s="207"/>
      <c r="M216" s="212"/>
      <c r="N216" s="213"/>
      <c r="O216" s="213"/>
      <c r="P216" s="213"/>
      <c r="Q216" s="213"/>
      <c r="R216" s="213"/>
      <c r="S216" s="213"/>
      <c r="T216" s="2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8" t="s">
        <v>248</v>
      </c>
      <c r="AU216" s="208" t="s">
        <v>84</v>
      </c>
      <c r="AV216" s="14" t="s">
        <v>84</v>
      </c>
      <c r="AW216" s="14" t="s">
        <v>32</v>
      </c>
      <c r="AX216" s="14" t="s">
        <v>75</v>
      </c>
      <c r="AY216" s="208" t="s">
        <v>235</v>
      </c>
    </row>
    <row r="217" s="13" customFormat="1">
      <c r="A217" s="13"/>
      <c r="B217" s="200"/>
      <c r="C217" s="13"/>
      <c r="D217" s="195" t="s">
        <v>248</v>
      </c>
      <c r="E217" s="201" t="s">
        <v>1</v>
      </c>
      <c r="F217" s="202" t="s">
        <v>452</v>
      </c>
      <c r="G217" s="13"/>
      <c r="H217" s="201" t="s">
        <v>1</v>
      </c>
      <c r="I217" s="203"/>
      <c r="J217" s="13"/>
      <c r="K217" s="13"/>
      <c r="L217" s="200"/>
      <c r="M217" s="204"/>
      <c r="N217" s="205"/>
      <c r="O217" s="205"/>
      <c r="P217" s="205"/>
      <c r="Q217" s="205"/>
      <c r="R217" s="205"/>
      <c r="S217" s="205"/>
      <c r="T217" s="206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01" t="s">
        <v>248</v>
      </c>
      <c r="AU217" s="201" t="s">
        <v>84</v>
      </c>
      <c r="AV217" s="13" t="s">
        <v>82</v>
      </c>
      <c r="AW217" s="13" t="s">
        <v>32</v>
      </c>
      <c r="AX217" s="13" t="s">
        <v>75</v>
      </c>
      <c r="AY217" s="201" t="s">
        <v>235</v>
      </c>
    </row>
    <row r="218" s="14" customFormat="1">
      <c r="A218" s="14"/>
      <c r="B218" s="207"/>
      <c r="C218" s="14"/>
      <c r="D218" s="195" t="s">
        <v>248</v>
      </c>
      <c r="E218" s="208" t="s">
        <v>1</v>
      </c>
      <c r="F218" s="209" t="s">
        <v>1862</v>
      </c>
      <c r="G218" s="14"/>
      <c r="H218" s="210">
        <v>-7.8300000000000001</v>
      </c>
      <c r="I218" s="211"/>
      <c r="J218" s="14"/>
      <c r="K218" s="14"/>
      <c r="L218" s="207"/>
      <c r="M218" s="212"/>
      <c r="N218" s="213"/>
      <c r="O218" s="213"/>
      <c r="P218" s="213"/>
      <c r="Q218" s="213"/>
      <c r="R218" s="213"/>
      <c r="S218" s="213"/>
      <c r="T218" s="2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8" t="s">
        <v>248</v>
      </c>
      <c r="AU218" s="208" t="s">
        <v>84</v>
      </c>
      <c r="AV218" s="14" t="s">
        <v>84</v>
      </c>
      <c r="AW218" s="14" t="s">
        <v>32</v>
      </c>
      <c r="AX218" s="14" t="s">
        <v>75</v>
      </c>
      <c r="AY218" s="208" t="s">
        <v>235</v>
      </c>
    </row>
    <row r="219" s="13" customFormat="1">
      <c r="A219" s="13"/>
      <c r="B219" s="200"/>
      <c r="C219" s="13"/>
      <c r="D219" s="195" t="s">
        <v>248</v>
      </c>
      <c r="E219" s="201" t="s">
        <v>1</v>
      </c>
      <c r="F219" s="202" t="s">
        <v>454</v>
      </c>
      <c r="G219" s="13"/>
      <c r="H219" s="201" t="s">
        <v>1</v>
      </c>
      <c r="I219" s="203"/>
      <c r="J219" s="13"/>
      <c r="K219" s="13"/>
      <c r="L219" s="200"/>
      <c r="M219" s="204"/>
      <c r="N219" s="205"/>
      <c r="O219" s="205"/>
      <c r="P219" s="205"/>
      <c r="Q219" s="205"/>
      <c r="R219" s="205"/>
      <c r="S219" s="205"/>
      <c r="T219" s="206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1" t="s">
        <v>248</v>
      </c>
      <c r="AU219" s="201" t="s">
        <v>84</v>
      </c>
      <c r="AV219" s="13" t="s">
        <v>82</v>
      </c>
      <c r="AW219" s="13" t="s">
        <v>32</v>
      </c>
      <c r="AX219" s="13" t="s">
        <v>75</v>
      </c>
      <c r="AY219" s="201" t="s">
        <v>235</v>
      </c>
    </row>
    <row r="220" s="14" customFormat="1">
      <c r="A220" s="14"/>
      <c r="B220" s="207"/>
      <c r="C220" s="14"/>
      <c r="D220" s="195" t="s">
        <v>248</v>
      </c>
      <c r="E220" s="208" t="s">
        <v>1</v>
      </c>
      <c r="F220" s="209" t="s">
        <v>1863</v>
      </c>
      <c r="G220" s="14"/>
      <c r="H220" s="210">
        <v>-2.665</v>
      </c>
      <c r="I220" s="211"/>
      <c r="J220" s="14"/>
      <c r="K220" s="14"/>
      <c r="L220" s="207"/>
      <c r="M220" s="212"/>
      <c r="N220" s="213"/>
      <c r="O220" s="213"/>
      <c r="P220" s="213"/>
      <c r="Q220" s="213"/>
      <c r="R220" s="213"/>
      <c r="S220" s="213"/>
      <c r="T220" s="2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8" t="s">
        <v>248</v>
      </c>
      <c r="AU220" s="208" t="s">
        <v>84</v>
      </c>
      <c r="AV220" s="14" t="s">
        <v>84</v>
      </c>
      <c r="AW220" s="14" t="s">
        <v>32</v>
      </c>
      <c r="AX220" s="14" t="s">
        <v>75</v>
      </c>
      <c r="AY220" s="208" t="s">
        <v>235</v>
      </c>
    </row>
    <row r="221" s="13" customFormat="1">
      <c r="A221" s="13"/>
      <c r="B221" s="200"/>
      <c r="C221" s="13"/>
      <c r="D221" s="195" t="s">
        <v>248</v>
      </c>
      <c r="E221" s="201" t="s">
        <v>1</v>
      </c>
      <c r="F221" s="202" t="s">
        <v>456</v>
      </c>
      <c r="G221" s="13"/>
      <c r="H221" s="201" t="s">
        <v>1</v>
      </c>
      <c r="I221" s="203"/>
      <c r="J221" s="13"/>
      <c r="K221" s="13"/>
      <c r="L221" s="200"/>
      <c r="M221" s="204"/>
      <c r="N221" s="205"/>
      <c r="O221" s="205"/>
      <c r="P221" s="205"/>
      <c r="Q221" s="205"/>
      <c r="R221" s="205"/>
      <c r="S221" s="205"/>
      <c r="T221" s="206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1" t="s">
        <v>248</v>
      </c>
      <c r="AU221" s="201" t="s">
        <v>84</v>
      </c>
      <c r="AV221" s="13" t="s">
        <v>82</v>
      </c>
      <c r="AW221" s="13" t="s">
        <v>32</v>
      </c>
      <c r="AX221" s="13" t="s">
        <v>75</v>
      </c>
      <c r="AY221" s="201" t="s">
        <v>235</v>
      </c>
    </row>
    <row r="222" s="14" customFormat="1">
      <c r="A222" s="14"/>
      <c r="B222" s="207"/>
      <c r="C222" s="14"/>
      <c r="D222" s="195" t="s">
        <v>248</v>
      </c>
      <c r="E222" s="208" t="s">
        <v>1</v>
      </c>
      <c r="F222" s="209" t="s">
        <v>1864</v>
      </c>
      <c r="G222" s="14"/>
      <c r="H222" s="210">
        <v>-0.82099999999999995</v>
      </c>
      <c r="I222" s="211"/>
      <c r="J222" s="14"/>
      <c r="K222" s="14"/>
      <c r="L222" s="207"/>
      <c r="M222" s="212"/>
      <c r="N222" s="213"/>
      <c r="O222" s="213"/>
      <c r="P222" s="213"/>
      <c r="Q222" s="213"/>
      <c r="R222" s="213"/>
      <c r="S222" s="213"/>
      <c r="T222" s="2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8" t="s">
        <v>248</v>
      </c>
      <c r="AU222" s="208" t="s">
        <v>84</v>
      </c>
      <c r="AV222" s="14" t="s">
        <v>84</v>
      </c>
      <c r="AW222" s="14" t="s">
        <v>32</v>
      </c>
      <c r="AX222" s="14" t="s">
        <v>75</v>
      </c>
      <c r="AY222" s="208" t="s">
        <v>235</v>
      </c>
    </row>
    <row r="223" s="14" customFormat="1">
      <c r="A223" s="14"/>
      <c r="B223" s="207"/>
      <c r="C223" s="14"/>
      <c r="D223" s="195" t="s">
        <v>248</v>
      </c>
      <c r="E223" s="208" t="s">
        <v>1</v>
      </c>
      <c r="F223" s="209" t="s">
        <v>1824</v>
      </c>
      <c r="G223" s="14"/>
      <c r="H223" s="210">
        <v>-2.1320000000000001</v>
      </c>
      <c r="I223" s="211"/>
      <c r="J223" s="14"/>
      <c r="K223" s="14"/>
      <c r="L223" s="207"/>
      <c r="M223" s="212"/>
      <c r="N223" s="213"/>
      <c r="O223" s="213"/>
      <c r="P223" s="213"/>
      <c r="Q223" s="213"/>
      <c r="R223" s="213"/>
      <c r="S223" s="213"/>
      <c r="T223" s="2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8" t="s">
        <v>248</v>
      </c>
      <c r="AU223" s="208" t="s">
        <v>84</v>
      </c>
      <c r="AV223" s="14" t="s">
        <v>84</v>
      </c>
      <c r="AW223" s="14" t="s">
        <v>32</v>
      </c>
      <c r="AX223" s="14" t="s">
        <v>75</v>
      </c>
      <c r="AY223" s="208" t="s">
        <v>235</v>
      </c>
    </row>
    <row r="224" s="14" customFormat="1">
      <c r="A224" s="14"/>
      <c r="B224" s="207"/>
      <c r="C224" s="14"/>
      <c r="D224" s="195" t="s">
        <v>248</v>
      </c>
      <c r="E224" s="208" t="s">
        <v>1</v>
      </c>
      <c r="F224" s="209" t="s">
        <v>1865</v>
      </c>
      <c r="G224" s="14"/>
      <c r="H224" s="210">
        <v>-1.7270000000000001</v>
      </c>
      <c r="I224" s="211"/>
      <c r="J224" s="14"/>
      <c r="K224" s="14"/>
      <c r="L224" s="207"/>
      <c r="M224" s="212"/>
      <c r="N224" s="213"/>
      <c r="O224" s="213"/>
      <c r="P224" s="213"/>
      <c r="Q224" s="213"/>
      <c r="R224" s="213"/>
      <c r="S224" s="213"/>
      <c r="T224" s="2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8" t="s">
        <v>248</v>
      </c>
      <c r="AU224" s="208" t="s">
        <v>84</v>
      </c>
      <c r="AV224" s="14" t="s">
        <v>84</v>
      </c>
      <c r="AW224" s="14" t="s">
        <v>32</v>
      </c>
      <c r="AX224" s="14" t="s">
        <v>75</v>
      </c>
      <c r="AY224" s="208" t="s">
        <v>235</v>
      </c>
    </row>
    <row r="225" s="13" customFormat="1">
      <c r="A225" s="13"/>
      <c r="B225" s="200"/>
      <c r="C225" s="13"/>
      <c r="D225" s="195" t="s">
        <v>248</v>
      </c>
      <c r="E225" s="201" t="s">
        <v>1</v>
      </c>
      <c r="F225" s="202" t="s">
        <v>939</v>
      </c>
      <c r="G225" s="13"/>
      <c r="H225" s="201" t="s">
        <v>1</v>
      </c>
      <c r="I225" s="203"/>
      <c r="J225" s="13"/>
      <c r="K225" s="13"/>
      <c r="L225" s="200"/>
      <c r="M225" s="204"/>
      <c r="N225" s="205"/>
      <c r="O225" s="205"/>
      <c r="P225" s="205"/>
      <c r="Q225" s="205"/>
      <c r="R225" s="205"/>
      <c r="S225" s="205"/>
      <c r="T225" s="206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1" t="s">
        <v>248</v>
      </c>
      <c r="AU225" s="201" t="s">
        <v>84</v>
      </c>
      <c r="AV225" s="13" t="s">
        <v>82</v>
      </c>
      <c r="AW225" s="13" t="s">
        <v>32</v>
      </c>
      <c r="AX225" s="13" t="s">
        <v>75</v>
      </c>
      <c r="AY225" s="201" t="s">
        <v>235</v>
      </c>
    </row>
    <row r="226" s="14" customFormat="1">
      <c r="A226" s="14"/>
      <c r="B226" s="207"/>
      <c r="C226" s="14"/>
      <c r="D226" s="195" t="s">
        <v>248</v>
      </c>
      <c r="E226" s="208" t="s">
        <v>1</v>
      </c>
      <c r="F226" s="209" t="s">
        <v>1866</v>
      </c>
      <c r="G226" s="14"/>
      <c r="H226" s="210">
        <v>6.5339999999999998</v>
      </c>
      <c r="I226" s="211"/>
      <c r="J226" s="14"/>
      <c r="K226" s="14"/>
      <c r="L226" s="207"/>
      <c r="M226" s="212"/>
      <c r="N226" s="213"/>
      <c r="O226" s="213"/>
      <c r="P226" s="213"/>
      <c r="Q226" s="213"/>
      <c r="R226" s="213"/>
      <c r="S226" s="213"/>
      <c r="T226" s="2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8" t="s">
        <v>248</v>
      </c>
      <c r="AU226" s="208" t="s">
        <v>84</v>
      </c>
      <c r="AV226" s="14" t="s">
        <v>84</v>
      </c>
      <c r="AW226" s="14" t="s">
        <v>32</v>
      </c>
      <c r="AX226" s="14" t="s">
        <v>75</v>
      </c>
      <c r="AY226" s="208" t="s">
        <v>235</v>
      </c>
    </row>
    <row r="227" s="15" customFormat="1">
      <c r="A227" s="15"/>
      <c r="B227" s="215"/>
      <c r="C227" s="15"/>
      <c r="D227" s="195" t="s">
        <v>248</v>
      </c>
      <c r="E227" s="216" t="s">
        <v>1</v>
      </c>
      <c r="F227" s="217" t="s">
        <v>253</v>
      </c>
      <c r="G227" s="15"/>
      <c r="H227" s="218">
        <v>24.181000000000001</v>
      </c>
      <c r="I227" s="219"/>
      <c r="J227" s="15"/>
      <c r="K227" s="15"/>
      <c r="L227" s="215"/>
      <c r="M227" s="220"/>
      <c r="N227" s="221"/>
      <c r="O227" s="221"/>
      <c r="P227" s="221"/>
      <c r="Q227" s="221"/>
      <c r="R227" s="221"/>
      <c r="S227" s="221"/>
      <c r="T227" s="222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16" t="s">
        <v>248</v>
      </c>
      <c r="AU227" s="216" t="s">
        <v>84</v>
      </c>
      <c r="AV227" s="15" t="s">
        <v>96</v>
      </c>
      <c r="AW227" s="15" t="s">
        <v>32</v>
      </c>
      <c r="AX227" s="15" t="s">
        <v>82</v>
      </c>
      <c r="AY227" s="216" t="s">
        <v>235</v>
      </c>
    </row>
    <row r="228" s="2" customFormat="1" ht="21.75" customHeight="1">
      <c r="A228" s="38"/>
      <c r="B228" s="181"/>
      <c r="C228" s="232" t="s">
        <v>348</v>
      </c>
      <c r="D228" s="232" t="s">
        <v>465</v>
      </c>
      <c r="E228" s="233" t="s">
        <v>466</v>
      </c>
      <c r="F228" s="234" t="s">
        <v>467</v>
      </c>
      <c r="G228" s="235" t="s">
        <v>438</v>
      </c>
      <c r="H228" s="236">
        <v>42.968000000000004</v>
      </c>
      <c r="I228" s="237"/>
      <c r="J228" s="238">
        <f>ROUND(I228*H228,2)</f>
        <v>0</v>
      </c>
      <c r="K228" s="234" t="s">
        <v>246</v>
      </c>
      <c r="L228" s="239"/>
      <c r="M228" s="240" t="s">
        <v>1</v>
      </c>
      <c r="N228" s="241" t="s">
        <v>40</v>
      </c>
      <c r="O228" s="77"/>
      <c r="P228" s="191">
        <f>O228*H228</f>
        <v>0</v>
      </c>
      <c r="Q228" s="191">
        <v>1</v>
      </c>
      <c r="R228" s="191">
        <f>Q228*H228</f>
        <v>42.968000000000004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291</v>
      </c>
      <c r="AT228" s="193" t="s">
        <v>465</v>
      </c>
      <c r="AU228" s="193" t="s">
        <v>84</v>
      </c>
      <c r="AY228" s="19" t="s">
        <v>235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96</v>
      </c>
      <c r="BM228" s="193" t="s">
        <v>468</v>
      </c>
    </row>
    <row r="229" s="2" customFormat="1">
      <c r="A229" s="38"/>
      <c r="B229" s="39"/>
      <c r="C229" s="38"/>
      <c r="D229" s="195" t="s">
        <v>242</v>
      </c>
      <c r="E229" s="38"/>
      <c r="F229" s="196" t="s">
        <v>467</v>
      </c>
      <c r="G229" s="38"/>
      <c r="H229" s="38"/>
      <c r="I229" s="197"/>
      <c r="J229" s="38"/>
      <c r="K229" s="38"/>
      <c r="L229" s="39"/>
      <c r="M229" s="198"/>
      <c r="N229" s="199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242</v>
      </c>
      <c r="AU229" s="19" t="s">
        <v>84</v>
      </c>
    </row>
    <row r="230" s="2" customFormat="1">
      <c r="A230" s="38"/>
      <c r="B230" s="39"/>
      <c r="C230" s="38"/>
      <c r="D230" s="195" t="s">
        <v>262</v>
      </c>
      <c r="E230" s="38"/>
      <c r="F230" s="223" t="s">
        <v>469</v>
      </c>
      <c r="G230" s="38"/>
      <c r="H230" s="38"/>
      <c r="I230" s="197"/>
      <c r="J230" s="38"/>
      <c r="K230" s="38"/>
      <c r="L230" s="39"/>
      <c r="M230" s="198"/>
      <c r="N230" s="199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262</v>
      </c>
      <c r="AU230" s="19" t="s">
        <v>84</v>
      </c>
    </row>
    <row r="231" s="13" customFormat="1">
      <c r="A231" s="13"/>
      <c r="B231" s="200"/>
      <c r="C231" s="13"/>
      <c r="D231" s="195" t="s">
        <v>248</v>
      </c>
      <c r="E231" s="201" t="s">
        <v>1</v>
      </c>
      <c r="F231" s="202" t="s">
        <v>470</v>
      </c>
      <c r="G231" s="13"/>
      <c r="H231" s="201" t="s">
        <v>1</v>
      </c>
      <c r="I231" s="203"/>
      <c r="J231" s="13"/>
      <c r="K231" s="13"/>
      <c r="L231" s="200"/>
      <c r="M231" s="204"/>
      <c r="N231" s="205"/>
      <c r="O231" s="205"/>
      <c r="P231" s="205"/>
      <c r="Q231" s="205"/>
      <c r="R231" s="205"/>
      <c r="S231" s="205"/>
      <c r="T231" s="206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1" t="s">
        <v>248</v>
      </c>
      <c r="AU231" s="201" t="s">
        <v>84</v>
      </c>
      <c r="AV231" s="13" t="s">
        <v>82</v>
      </c>
      <c r="AW231" s="13" t="s">
        <v>32</v>
      </c>
      <c r="AX231" s="13" t="s">
        <v>75</v>
      </c>
      <c r="AY231" s="201" t="s">
        <v>235</v>
      </c>
    </row>
    <row r="232" s="14" customFormat="1">
      <c r="A232" s="14"/>
      <c r="B232" s="207"/>
      <c r="C232" s="14"/>
      <c r="D232" s="195" t="s">
        <v>248</v>
      </c>
      <c r="E232" s="208" t="s">
        <v>1</v>
      </c>
      <c r="F232" s="209" t="s">
        <v>1867</v>
      </c>
      <c r="G232" s="14"/>
      <c r="H232" s="210">
        <v>24.181000000000001</v>
      </c>
      <c r="I232" s="211"/>
      <c r="J232" s="14"/>
      <c r="K232" s="14"/>
      <c r="L232" s="207"/>
      <c r="M232" s="212"/>
      <c r="N232" s="213"/>
      <c r="O232" s="213"/>
      <c r="P232" s="213"/>
      <c r="Q232" s="213"/>
      <c r="R232" s="213"/>
      <c r="S232" s="213"/>
      <c r="T232" s="2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8" t="s">
        <v>248</v>
      </c>
      <c r="AU232" s="208" t="s">
        <v>84</v>
      </c>
      <c r="AV232" s="14" t="s">
        <v>84</v>
      </c>
      <c r="AW232" s="14" t="s">
        <v>32</v>
      </c>
      <c r="AX232" s="14" t="s">
        <v>75</v>
      </c>
      <c r="AY232" s="208" t="s">
        <v>235</v>
      </c>
    </row>
    <row r="233" s="16" customFormat="1">
      <c r="A233" s="16"/>
      <c r="B233" s="224"/>
      <c r="C233" s="16"/>
      <c r="D233" s="195" t="s">
        <v>248</v>
      </c>
      <c r="E233" s="225" t="s">
        <v>1</v>
      </c>
      <c r="F233" s="226" t="s">
        <v>373</v>
      </c>
      <c r="G233" s="16"/>
      <c r="H233" s="227">
        <v>24.181000000000001</v>
      </c>
      <c r="I233" s="228"/>
      <c r="J233" s="16"/>
      <c r="K233" s="16"/>
      <c r="L233" s="224"/>
      <c r="M233" s="229"/>
      <c r="N233" s="230"/>
      <c r="O233" s="230"/>
      <c r="P233" s="230"/>
      <c r="Q233" s="230"/>
      <c r="R233" s="230"/>
      <c r="S233" s="230"/>
      <c r="T233" s="231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225" t="s">
        <v>248</v>
      </c>
      <c r="AU233" s="225" t="s">
        <v>84</v>
      </c>
      <c r="AV233" s="16" t="s">
        <v>91</v>
      </c>
      <c r="AW233" s="16" t="s">
        <v>32</v>
      </c>
      <c r="AX233" s="16" t="s">
        <v>75</v>
      </c>
      <c r="AY233" s="225" t="s">
        <v>235</v>
      </c>
    </row>
    <row r="234" s="13" customFormat="1">
      <c r="A234" s="13"/>
      <c r="B234" s="200"/>
      <c r="C234" s="13"/>
      <c r="D234" s="195" t="s">
        <v>248</v>
      </c>
      <c r="E234" s="201" t="s">
        <v>1</v>
      </c>
      <c r="F234" s="202" t="s">
        <v>425</v>
      </c>
      <c r="G234" s="13"/>
      <c r="H234" s="201" t="s">
        <v>1</v>
      </c>
      <c r="I234" s="203"/>
      <c r="J234" s="13"/>
      <c r="K234" s="13"/>
      <c r="L234" s="200"/>
      <c r="M234" s="204"/>
      <c r="N234" s="205"/>
      <c r="O234" s="205"/>
      <c r="P234" s="205"/>
      <c r="Q234" s="205"/>
      <c r="R234" s="205"/>
      <c r="S234" s="205"/>
      <c r="T234" s="206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1" t="s">
        <v>248</v>
      </c>
      <c r="AU234" s="201" t="s">
        <v>84</v>
      </c>
      <c r="AV234" s="13" t="s">
        <v>82</v>
      </c>
      <c r="AW234" s="13" t="s">
        <v>32</v>
      </c>
      <c r="AX234" s="13" t="s">
        <v>75</v>
      </c>
      <c r="AY234" s="201" t="s">
        <v>235</v>
      </c>
    </row>
    <row r="235" s="14" customFormat="1">
      <c r="A235" s="14"/>
      <c r="B235" s="207"/>
      <c r="C235" s="14"/>
      <c r="D235" s="195" t="s">
        <v>248</v>
      </c>
      <c r="E235" s="208" t="s">
        <v>1</v>
      </c>
      <c r="F235" s="209" t="s">
        <v>1857</v>
      </c>
      <c r="G235" s="14"/>
      <c r="H235" s="210">
        <v>2.6970000000000001</v>
      </c>
      <c r="I235" s="211"/>
      <c r="J235" s="14"/>
      <c r="K235" s="14"/>
      <c r="L235" s="207"/>
      <c r="M235" s="212"/>
      <c r="N235" s="213"/>
      <c r="O235" s="213"/>
      <c r="P235" s="213"/>
      <c r="Q235" s="213"/>
      <c r="R235" s="213"/>
      <c r="S235" s="213"/>
      <c r="T235" s="2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8" t="s">
        <v>248</v>
      </c>
      <c r="AU235" s="208" t="s">
        <v>84</v>
      </c>
      <c r="AV235" s="14" t="s">
        <v>84</v>
      </c>
      <c r="AW235" s="14" t="s">
        <v>32</v>
      </c>
      <c r="AX235" s="14" t="s">
        <v>75</v>
      </c>
      <c r="AY235" s="208" t="s">
        <v>235</v>
      </c>
    </row>
    <row r="236" s="16" customFormat="1">
      <c r="A236" s="16"/>
      <c r="B236" s="224"/>
      <c r="C236" s="16"/>
      <c r="D236" s="195" t="s">
        <v>248</v>
      </c>
      <c r="E236" s="225" t="s">
        <v>1</v>
      </c>
      <c r="F236" s="226" t="s">
        <v>373</v>
      </c>
      <c r="G236" s="16"/>
      <c r="H236" s="227">
        <v>2.6970000000000001</v>
      </c>
      <c r="I236" s="228"/>
      <c r="J236" s="16"/>
      <c r="K236" s="16"/>
      <c r="L236" s="224"/>
      <c r="M236" s="229"/>
      <c r="N236" s="230"/>
      <c r="O236" s="230"/>
      <c r="P236" s="230"/>
      <c r="Q236" s="230"/>
      <c r="R236" s="230"/>
      <c r="S236" s="230"/>
      <c r="T236" s="231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T236" s="225" t="s">
        <v>248</v>
      </c>
      <c r="AU236" s="225" t="s">
        <v>84</v>
      </c>
      <c r="AV236" s="16" t="s">
        <v>91</v>
      </c>
      <c r="AW236" s="16" t="s">
        <v>32</v>
      </c>
      <c r="AX236" s="16" t="s">
        <v>75</v>
      </c>
      <c r="AY236" s="225" t="s">
        <v>235</v>
      </c>
    </row>
    <row r="237" s="14" customFormat="1">
      <c r="A237" s="14"/>
      <c r="B237" s="207"/>
      <c r="C237" s="14"/>
      <c r="D237" s="195" t="s">
        <v>248</v>
      </c>
      <c r="E237" s="208" t="s">
        <v>1</v>
      </c>
      <c r="F237" s="209" t="s">
        <v>1868</v>
      </c>
      <c r="G237" s="14"/>
      <c r="H237" s="210">
        <v>21.484000000000002</v>
      </c>
      <c r="I237" s="211"/>
      <c r="J237" s="14"/>
      <c r="K237" s="14"/>
      <c r="L237" s="207"/>
      <c r="M237" s="212"/>
      <c r="N237" s="213"/>
      <c r="O237" s="213"/>
      <c r="P237" s="213"/>
      <c r="Q237" s="213"/>
      <c r="R237" s="213"/>
      <c r="S237" s="213"/>
      <c r="T237" s="2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08" t="s">
        <v>248</v>
      </c>
      <c r="AU237" s="208" t="s">
        <v>84</v>
      </c>
      <c r="AV237" s="14" t="s">
        <v>84</v>
      </c>
      <c r="AW237" s="14" t="s">
        <v>32</v>
      </c>
      <c r="AX237" s="14" t="s">
        <v>82</v>
      </c>
      <c r="AY237" s="208" t="s">
        <v>235</v>
      </c>
    </row>
    <row r="238" s="14" customFormat="1">
      <c r="A238" s="14"/>
      <c r="B238" s="207"/>
      <c r="C238" s="14"/>
      <c r="D238" s="195" t="s">
        <v>248</v>
      </c>
      <c r="E238" s="14"/>
      <c r="F238" s="209" t="s">
        <v>1869</v>
      </c>
      <c r="G238" s="14"/>
      <c r="H238" s="210">
        <v>42.968000000000004</v>
      </c>
      <c r="I238" s="211"/>
      <c r="J238" s="14"/>
      <c r="K238" s="14"/>
      <c r="L238" s="207"/>
      <c r="M238" s="212"/>
      <c r="N238" s="213"/>
      <c r="O238" s="213"/>
      <c r="P238" s="213"/>
      <c r="Q238" s="213"/>
      <c r="R238" s="213"/>
      <c r="S238" s="213"/>
      <c r="T238" s="2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8" t="s">
        <v>248</v>
      </c>
      <c r="AU238" s="208" t="s">
        <v>84</v>
      </c>
      <c r="AV238" s="14" t="s">
        <v>84</v>
      </c>
      <c r="AW238" s="14" t="s">
        <v>3</v>
      </c>
      <c r="AX238" s="14" t="s">
        <v>82</v>
      </c>
      <c r="AY238" s="208" t="s">
        <v>235</v>
      </c>
    </row>
    <row r="239" s="2" customFormat="1" ht="24.15" customHeight="1">
      <c r="A239" s="38"/>
      <c r="B239" s="181"/>
      <c r="C239" s="182" t="s">
        <v>355</v>
      </c>
      <c r="D239" s="182" t="s">
        <v>237</v>
      </c>
      <c r="E239" s="183" t="s">
        <v>475</v>
      </c>
      <c r="F239" s="184" t="s">
        <v>476</v>
      </c>
      <c r="G239" s="185" t="s">
        <v>358</v>
      </c>
      <c r="H239" s="186">
        <v>7.8300000000000001</v>
      </c>
      <c r="I239" s="187"/>
      <c r="J239" s="188">
        <f>ROUND(I239*H239,2)</f>
        <v>0</v>
      </c>
      <c r="K239" s="184" t="s">
        <v>246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96</v>
      </c>
      <c r="AT239" s="193" t="s">
        <v>237</v>
      </c>
      <c r="AU239" s="193" t="s">
        <v>84</v>
      </c>
      <c r="AY239" s="19" t="s">
        <v>235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96</v>
      </c>
      <c r="BM239" s="193" t="s">
        <v>477</v>
      </c>
    </row>
    <row r="240" s="2" customFormat="1">
      <c r="A240" s="38"/>
      <c r="B240" s="39"/>
      <c r="C240" s="38"/>
      <c r="D240" s="195" t="s">
        <v>242</v>
      </c>
      <c r="E240" s="38"/>
      <c r="F240" s="196" t="s">
        <v>478</v>
      </c>
      <c r="G240" s="38"/>
      <c r="H240" s="38"/>
      <c r="I240" s="197"/>
      <c r="J240" s="38"/>
      <c r="K240" s="38"/>
      <c r="L240" s="39"/>
      <c r="M240" s="198"/>
      <c r="N240" s="199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242</v>
      </c>
      <c r="AU240" s="19" t="s">
        <v>84</v>
      </c>
    </row>
    <row r="241" s="2" customFormat="1">
      <c r="A241" s="38"/>
      <c r="B241" s="39"/>
      <c r="C241" s="38"/>
      <c r="D241" s="195" t="s">
        <v>262</v>
      </c>
      <c r="E241" s="38"/>
      <c r="F241" s="223" t="s">
        <v>1720</v>
      </c>
      <c r="G241" s="38"/>
      <c r="H241" s="38"/>
      <c r="I241" s="197"/>
      <c r="J241" s="38"/>
      <c r="K241" s="38"/>
      <c r="L241" s="39"/>
      <c r="M241" s="198"/>
      <c r="N241" s="199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262</v>
      </c>
      <c r="AU241" s="19" t="s">
        <v>84</v>
      </c>
    </row>
    <row r="242" s="14" customFormat="1">
      <c r="A242" s="14"/>
      <c r="B242" s="207"/>
      <c r="C242" s="14"/>
      <c r="D242" s="195" t="s">
        <v>248</v>
      </c>
      <c r="E242" s="208" t="s">
        <v>1</v>
      </c>
      <c r="F242" s="209" t="s">
        <v>1870</v>
      </c>
      <c r="G242" s="14"/>
      <c r="H242" s="210">
        <v>7.8300000000000001</v>
      </c>
      <c r="I242" s="211"/>
      <c r="J242" s="14"/>
      <c r="K242" s="14"/>
      <c r="L242" s="207"/>
      <c r="M242" s="212"/>
      <c r="N242" s="213"/>
      <c r="O242" s="213"/>
      <c r="P242" s="213"/>
      <c r="Q242" s="213"/>
      <c r="R242" s="213"/>
      <c r="S242" s="213"/>
      <c r="T242" s="2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08" t="s">
        <v>248</v>
      </c>
      <c r="AU242" s="208" t="s">
        <v>84</v>
      </c>
      <c r="AV242" s="14" t="s">
        <v>84</v>
      </c>
      <c r="AW242" s="14" t="s">
        <v>32</v>
      </c>
      <c r="AX242" s="14" t="s">
        <v>82</v>
      </c>
      <c r="AY242" s="208" t="s">
        <v>235</v>
      </c>
    </row>
    <row r="243" s="2" customFormat="1" ht="16.5" customHeight="1">
      <c r="A243" s="38"/>
      <c r="B243" s="181"/>
      <c r="C243" s="232" t="s">
        <v>306</v>
      </c>
      <c r="D243" s="232" t="s">
        <v>465</v>
      </c>
      <c r="E243" s="233" t="s">
        <v>482</v>
      </c>
      <c r="F243" s="234" t="s">
        <v>483</v>
      </c>
      <c r="G243" s="235" t="s">
        <v>438</v>
      </c>
      <c r="H243" s="236">
        <v>15.66</v>
      </c>
      <c r="I243" s="237"/>
      <c r="J243" s="238">
        <f>ROUND(I243*H243,2)</f>
        <v>0</v>
      </c>
      <c r="K243" s="234" t="s">
        <v>246</v>
      </c>
      <c r="L243" s="239"/>
      <c r="M243" s="240" t="s">
        <v>1</v>
      </c>
      <c r="N243" s="241" t="s">
        <v>40</v>
      </c>
      <c r="O243" s="77"/>
      <c r="P243" s="191">
        <f>O243*H243</f>
        <v>0</v>
      </c>
      <c r="Q243" s="191">
        <v>1</v>
      </c>
      <c r="R243" s="191">
        <f>Q243*H243</f>
        <v>15.66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291</v>
      </c>
      <c r="AT243" s="193" t="s">
        <v>465</v>
      </c>
      <c r="AU243" s="193" t="s">
        <v>84</v>
      </c>
      <c r="AY243" s="19" t="s">
        <v>235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96</v>
      </c>
      <c r="BM243" s="193" t="s">
        <v>484</v>
      </c>
    </row>
    <row r="244" s="2" customFormat="1">
      <c r="A244" s="38"/>
      <c r="B244" s="39"/>
      <c r="C244" s="38"/>
      <c r="D244" s="195" t="s">
        <v>242</v>
      </c>
      <c r="E244" s="38"/>
      <c r="F244" s="196" t="s">
        <v>483</v>
      </c>
      <c r="G244" s="38"/>
      <c r="H244" s="38"/>
      <c r="I244" s="197"/>
      <c r="J244" s="38"/>
      <c r="K244" s="38"/>
      <c r="L244" s="39"/>
      <c r="M244" s="198"/>
      <c r="N244" s="199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242</v>
      </c>
      <c r="AU244" s="19" t="s">
        <v>84</v>
      </c>
    </row>
    <row r="245" s="14" customFormat="1">
      <c r="A245" s="14"/>
      <c r="B245" s="207"/>
      <c r="C245" s="14"/>
      <c r="D245" s="195" t="s">
        <v>248</v>
      </c>
      <c r="E245" s="14"/>
      <c r="F245" s="209" t="s">
        <v>1871</v>
      </c>
      <c r="G245" s="14"/>
      <c r="H245" s="210">
        <v>15.66</v>
      </c>
      <c r="I245" s="211"/>
      <c r="J245" s="14"/>
      <c r="K245" s="14"/>
      <c r="L245" s="207"/>
      <c r="M245" s="212"/>
      <c r="N245" s="213"/>
      <c r="O245" s="213"/>
      <c r="P245" s="213"/>
      <c r="Q245" s="213"/>
      <c r="R245" s="213"/>
      <c r="S245" s="213"/>
      <c r="T245" s="2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8" t="s">
        <v>248</v>
      </c>
      <c r="AU245" s="208" t="s">
        <v>84</v>
      </c>
      <c r="AV245" s="14" t="s">
        <v>84</v>
      </c>
      <c r="AW245" s="14" t="s">
        <v>3</v>
      </c>
      <c r="AX245" s="14" t="s">
        <v>82</v>
      </c>
      <c r="AY245" s="208" t="s">
        <v>235</v>
      </c>
    </row>
    <row r="246" s="2" customFormat="1" ht="24.15" customHeight="1">
      <c r="A246" s="38"/>
      <c r="B246" s="181"/>
      <c r="C246" s="182" t="s">
        <v>7</v>
      </c>
      <c r="D246" s="182" t="s">
        <v>237</v>
      </c>
      <c r="E246" s="183" t="s">
        <v>487</v>
      </c>
      <c r="F246" s="184" t="s">
        <v>488</v>
      </c>
      <c r="G246" s="185" t="s">
        <v>240</v>
      </c>
      <c r="H246" s="186">
        <v>5.2199999999999998</v>
      </c>
      <c r="I246" s="187"/>
      <c r="J246" s="188">
        <f>ROUND(I246*H246,2)</f>
        <v>0</v>
      </c>
      <c r="K246" s="184" t="s">
        <v>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96</v>
      </c>
      <c r="AT246" s="193" t="s">
        <v>237</v>
      </c>
      <c r="AU246" s="193" t="s">
        <v>84</v>
      </c>
      <c r="AY246" s="19" t="s">
        <v>235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96</v>
      </c>
      <c r="BM246" s="193" t="s">
        <v>489</v>
      </c>
    </row>
    <row r="247" s="2" customFormat="1">
      <c r="A247" s="38"/>
      <c r="B247" s="39"/>
      <c r="C247" s="38"/>
      <c r="D247" s="195" t="s">
        <v>242</v>
      </c>
      <c r="E247" s="38"/>
      <c r="F247" s="196" t="s">
        <v>488</v>
      </c>
      <c r="G247" s="38"/>
      <c r="H247" s="38"/>
      <c r="I247" s="197"/>
      <c r="J247" s="38"/>
      <c r="K247" s="38"/>
      <c r="L247" s="39"/>
      <c r="M247" s="198"/>
      <c r="N247" s="199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242</v>
      </c>
      <c r="AU247" s="19" t="s">
        <v>84</v>
      </c>
    </row>
    <row r="248" s="2" customFormat="1" ht="24.15" customHeight="1">
      <c r="A248" s="38"/>
      <c r="B248" s="181"/>
      <c r="C248" s="182" t="s">
        <v>385</v>
      </c>
      <c r="D248" s="182" t="s">
        <v>237</v>
      </c>
      <c r="E248" s="183" t="s">
        <v>491</v>
      </c>
      <c r="F248" s="184" t="s">
        <v>492</v>
      </c>
      <c r="G248" s="185" t="s">
        <v>240</v>
      </c>
      <c r="H248" s="186">
        <v>5.2199999999999998</v>
      </c>
      <c r="I248" s="187"/>
      <c r="J248" s="188">
        <f>ROUND(I248*H248,2)</f>
        <v>0</v>
      </c>
      <c r="K248" s="184" t="s">
        <v>246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96</v>
      </c>
      <c r="AT248" s="193" t="s">
        <v>237</v>
      </c>
      <c r="AU248" s="193" t="s">
        <v>84</v>
      </c>
      <c r="AY248" s="19" t="s">
        <v>235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96</v>
      </c>
      <c r="BM248" s="193" t="s">
        <v>493</v>
      </c>
    </row>
    <row r="249" s="2" customFormat="1">
      <c r="A249" s="38"/>
      <c r="B249" s="39"/>
      <c r="C249" s="38"/>
      <c r="D249" s="195" t="s">
        <v>242</v>
      </c>
      <c r="E249" s="38"/>
      <c r="F249" s="196" t="s">
        <v>494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242</v>
      </c>
      <c r="AU249" s="19" t="s">
        <v>84</v>
      </c>
    </row>
    <row r="250" s="2" customFormat="1">
      <c r="A250" s="38"/>
      <c r="B250" s="39"/>
      <c r="C250" s="38"/>
      <c r="D250" s="195" t="s">
        <v>262</v>
      </c>
      <c r="E250" s="38"/>
      <c r="F250" s="223" t="s">
        <v>1720</v>
      </c>
      <c r="G250" s="38"/>
      <c r="H250" s="38"/>
      <c r="I250" s="197"/>
      <c r="J250" s="38"/>
      <c r="K250" s="38"/>
      <c r="L250" s="39"/>
      <c r="M250" s="198"/>
      <c r="N250" s="199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262</v>
      </c>
      <c r="AU250" s="19" t="s">
        <v>84</v>
      </c>
    </row>
    <row r="251" s="13" customFormat="1">
      <c r="A251" s="13"/>
      <c r="B251" s="200"/>
      <c r="C251" s="13"/>
      <c r="D251" s="195" t="s">
        <v>248</v>
      </c>
      <c r="E251" s="201" t="s">
        <v>1</v>
      </c>
      <c r="F251" s="202" t="s">
        <v>1199</v>
      </c>
      <c r="G251" s="13"/>
      <c r="H251" s="201" t="s">
        <v>1</v>
      </c>
      <c r="I251" s="203"/>
      <c r="J251" s="13"/>
      <c r="K251" s="13"/>
      <c r="L251" s="200"/>
      <c r="M251" s="204"/>
      <c r="N251" s="205"/>
      <c r="O251" s="205"/>
      <c r="P251" s="205"/>
      <c r="Q251" s="205"/>
      <c r="R251" s="205"/>
      <c r="S251" s="205"/>
      <c r="T251" s="206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1" t="s">
        <v>248</v>
      </c>
      <c r="AU251" s="201" t="s">
        <v>84</v>
      </c>
      <c r="AV251" s="13" t="s">
        <v>82</v>
      </c>
      <c r="AW251" s="13" t="s">
        <v>32</v>
      </c>
      <c r="AX251" s="13" t="s">
        <v>75</v>
      </c>
      <c r="AY251" s="201" t="s">
        <v>235</v>
      </c>
    </row>
    <row r="252" s="14" customFormat="1">
      <c r="A252" s="14"/>
      <c r="B252" s="207"/>
      <c r="C252" s="14"/>
      <c r="D252" s="195" t="s">
        <v>248</v>
      </c>
      <c r="E252" s="208" t="s">
        <v>1</v>
      </c>
      <c r="F252" s="209" t="s">
        <v>1846</v>
      </c>
      <c r="G252" s="14"/>
      <c r="H252" s="210">
        <v>5.2199999999999998</v>
      </c>
      <c r="I252" s="211"/>
      <c r="J252" s="14"/>
      <c r="K252" s="14"/>
      <c r="L252" s="207"/>
      <c r="M252" s="212"/>
      <c r="N252" s="213"/>
      <c r="O252" s="213"/>
      <c r="P252" s="213"/>
      <c r="Q252" s="213"/>
      <c r="R252" s="213"/>
      <c r="S252" s="213"/>
      <c r="T252" s="2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08" t="s">
        <v>248</v>
      </c>
      <c r="AU252" s="208" t="s">
        <v>84</v>
      </c>
      <c r="AV252" s="14" t="s">
        <v>84</v>
      </c>
      <c r="AW252" s="14" t="s">
        <v>32</v>
      </c>
      <c r="AX252" s="14" t="s">
        <v>82</v>
      </c>
      <c r="AY252" s="208" t="s">
        <v>235</v>
      </c>
    </row>
    <row r="253" s="2" customFormat="1" ht="33" customHeight="1">
      <c r="A253" s="38"/>
      <c r="B253" s="181"/>
      <c r="C253" s="182" t="s">
        <v>391</v>
      </c>
      <c r="D253" s="182" t="s">
        <v>237</v>
      </c>
      <c r="E253" s="183" t="s">
        <v>496</v>
      </c>
      <c r="F253" s="184" t="s">
        <v>497</v>
      </c>
      <c r="G253" s="185" t="s">
        <v>438</v>
      </c>
      <c r="H253" s="186">
        <v>58.628</v>
      </c>
      <c r="I253" s="187"/>
      <c r="J253" s="188">
        <f>ROUND(I253*H253,2)</f>
        <v>0</v>
      </c>
      <c r="K253" s="184" t="s">
        <v>246</v>
      </c>
      <c r="L253" s="39"/>
      <c r="M253" s="189" t="s">
        <v>1</v>
      </c>
      <c r="N253" s="190" t="s">
        <v>40</v>
      </c>
      <c r="O253" s="77"/>
      <c r="P253" s="191">
        <f>O253*H253</f>
        <v>0</v>
      </c>
      <c r="Q253" s="191">
        <v>0</v>
      </c>
      <c r="R253" s="191">
        <f>Q253*H253</f>
        <v>0</v>
      </c>
      <c r="S253" s="191">
        <v>0</v>
      </c>
      <c r="T253" s="192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93" t="s">
        <v>96</v>
      </c>
      <c r="AT253" s="193" t="s">
        <v>237</v>
      </c>
      <c r="AU253" s="193" t="s">
        <v>84</v>
      </c>
      <c r="AY253" s="19" t="s">
        <v>235</v>
      </c>
      <c r="BE253" s="194">
        <f>IF(N253="základní",J253,0)</f>
        <v>0</v>
      </c>
      <c r="BF253" s="194">
        <f>IF(N253="snížená",J253,0)</f>
        <v>0</v>
      </c>
      <c r="BG253" s="194">
        <f>IF(N253="zákl. přenesená",J253,0)</f>
        <v>0</v>
      </c>
      <c r="BH253" s="194">
        <f>IF(N253="sníž. přenesená",J253,0)</f>
        <v>0</v>
      </c>
      <c r="BI253" s="194">
        <f>IF(N253="nulová",J253,0)</f>
        <v>0</v>
      </c>
      <c r="BJ253" s="19" t="s">
        <v>82</v>
      </c>
      <c r="BK253" s="194">
        <f>ROUND(I253*H253,2)</f>
        <v>0</v>
      </c>
      <c r="BL253" s="19" t="s">
        <v>96</v>
      </c>
      <c r="BM253" s="193" t="s">
        <v>498</v>
      </c>
    </row>
    <row r="254" s="2" customFormat="1">
      <c r="A254" s="38"/>
      <c r="B254" s="39"/>
      <c r="C254" s="38"/>
      <c r="D254" s="195" t="s">
        <v>242</v>
      </c>
      <c r="E254" s="38"/>
      <c r="F254" s="196" t="s">
        <v>499</v>
      </c>
      <c r="G254" s="38"/>
      <c r="H254" s="38"/>
      <c r="I254" s="197"/>
      <c r="J254" s="38"/>
      <c r="K254" s="38"/>
      <c r="L254" s="39"/>
      <c r="M254" s="198"/>
      <c r="N254" s="199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242</v>
      </c>
      <c r="AU254" s="19" t="s">
        <v>84</v>
      </c>
    </row>
    <row r="255" s="14" customFormat="1">
      <c r="A255" s="14"/>
      <c r="B255" s="207"/>
      <c r="C255" s="14"/>
      <c r="D255" s="195" t="s">
        <v>248</v>
      </c>
      <c r="E255" s="208" t="s">
        <v>1</v>
      </c>
      <c r="F255" s="209" t="s">
        <v>1872</v>
      </c>
      <c r="G255" s="14"/>
      <c r="H255" s="210">
        <v>58.628</v>
      </c>
      <c r="I255" s="211"/>
      <c r="J255" s="14"/>
      <c r="K255" s="14"/>
      <c r="L255" s="207"/>
      <c r="M255" s="212"/>
      <c r="N255" s="213"/>
      <c r="O255" s="213"/>
      <c r="P255" s="213"/>
      <c r="Q255" s="213"/>
      <c r="R255" s="213"/>
      <c r="S255" s="213"/>
      <c r="T255" s="2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08" t="s">
        <v>248</v>
      </c>
      <c r="AU255" s="208" t="s">
        <v>84</v>
      </c>
      <c r="AV255" s="14" t="s">
        <v>84</v>
      </c>
      <c r="AW255" s="14" t="s">
        <v>32</v>
      </c>
      <c r="AX255" s="14" t="s">
        <v>82</v>
      </c>
      <c r="AY255" s="208" t="s">
        <v>235</v>
      </c>
    </row>
    <row r="256" s="12" customFormat="1" ht="22.8" customHeight="1">
      <c r="A256" s="12"/>
      <c r="B256" s="168"/>
      <c r="C256" s="12"/>
      <c r="D256" s="169" t="s">
        <v>74</v>
      </c>
      <c r="E256" s="179" t="s">
        <v>84</v>
      </c>
      <c r="F256" s="179" t="s">
        <v>501</v>
      </c>
      <c r="G256" s="12"/>
      <c r="H256" s="12"/>
      <c r="I256" s="171"/>
      <c r="J256" s="180">
        <f>BK256</f>
        <v>0</v>
      </c>
      <c r="K256" s="12"/>
      <c r="L256" s="168"/>
      <c r="M256" s="173"/>
      <c r="N256" s="174"/>
      <c r="O256" s="174"/>
      <c r="P256" s="175">
        <f>SUM(P257:P260)</f>
        <v>0</v>
      </c>
      <c r="Q256" s="174"/>
      <c r="R256" s="175">
        <f>SUM(R257:R260)</f>
        <v>3.5616059999999998</v>
      </c>
      <c r="S256" s="174"/>
      <c r="T256" s="176">
        <f>SUM(T257:T260)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169" t="s">
        <v>82</v>
      </c>
      <c r="AT256" s="177" t="s">
        <v>74</v>
      </c>
      <c r="AU256" s="177" t="s">
        <v>82</v>
      </c>
      <c r="AY256" s="169" t="s">
        <v>235</v>
      </c>
      <c r="BK256" s="178">
        <f>SUM(BK257:BK260)</f>
        <v>0</v>
      </c>
    </row>
    <row r="257" s="2" customFormat="1" ht="44.25" customHeight="1">
      <c r="A257" s="38"/>
      <c r="B257" s="181"/>
      <c r="C257" s="182" t="s">
        <v>396</v>
      </c>
      <c r="D257" s="182" t="s">
        <v>237</v>
      </c>
      <c r="E257" s="183" t="s">
        <v>503</v>
      </c>
      <c r="F257" s="184" t="s">
        <v>504</v>
      </c>
      <c r="G257" s="185" t="s">
        <v>323</v>
      </c>
      <c r="H257" s="186">
        <v>17.399999999999999</v>
      </c>
      <c r="I257" s="187"/>
      <c r="J257" s="188">
        <f>ROUND(I257*H257,2)</f>
        <v>0</v>
      </c>
      <c r="K257" s="184" t="s">
        <v>246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0.20469000000000001</v>
      </c>
      <c r="R257" s="191">
        <f>Q257*H257</f>
        <v>3.5616059999999998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96</v>
      </c>
      <c r="AT257" s="193" t="s">
        <v>237</v>
      </c>
      <c r="AU257" s="193" t="s">
        <v>84</v>
      </c>
      <c r="AY257" s="19" t="s">
        <v>235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96</v>
      </c>
      <c r="BM257" s="193" t="s">
        <v>505</v>
      </c>
    </row>
    <row r="258" s="2" customFormat="1">
      <c r="A258" s="38"/>
      <c r="B258" s="39"/>
      <c r="C258" s="38"/>
      <c r="D258" s="195" t="s">
        <v>242</v>
      </c>
      <c r="E258" s="38"/>
      <c r="F258" s="196" t="s">
        <v>506</v>
      </c>
      <c r="G258" s="38"/>
      <c r="H258" s="38"/>
      <c r="I258" s="197"/>
      <c r="J258" s="38"/>
      <c r="K258" s="38"/>
      <c r="L258" s="39"/>
      <c r="M258" s="198"/>
      <c r="N258" s="199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242</v>
      </c>
      <c r="AU258" s="19" t="s">
        <v>84</v>
      </c>
    </row>
    <row r="259" s="2" customFormat="1">
      <c r="A259" s="38"/>
      <c r="B259" s="39"/>
      <c r="C259" s="38"/>
      <c r="D259" s="195" t="s">
        <v>262</v>
      </c>
      <c r="E259" s="38"/>
      <c r="F259" s="223" t="s">
        <v>1720</v>
      </c>
      <c r="G259" s="38"/>
      <c r="H259" s="38"/>
      <c r="I259" s="197"/>
      <c r="J259" s="38"/>
      <c r="K259" s="38"/>
      <c r="L259" s="39"/>
      <c r="M259" s="198"/>
      <c r="N259" s="199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262</v>
      </c>
      <c r="AU259" s="19" t="s">
        <v>84</v>
      </c>
    </row>
    <row r="260" s="14" customFormat="1">
      <c r="A260" s="14"/>
      <c r="B260" s="207"/>
      <c r="C260" s="14"/>
      <c r="D260" s="195" t="s">
        <v>248</v>
      </c>
      <c r="E260" s="208" t="s">
        <v>1</v>
      </c>
      <c r="F260" s="209" t="s">
        <v>1873</v>
      </c>
      <c r="G260" s="14"/>
      <c r="H260" s="210">
        <v>17.399999999999999</v>
      </c>
      <c r="I260" s="211"/>
      <c r="J260" s="14"/>
      <c r="K260" s="14"/>
      <c r="L260" s="207"/>
      <c r="M260" s="212"/>
      <c r="N260" s="213"/>
      <c r="O260" s="213"/>
      <c r="P260" s="213"/>
      <c r="Q260" s="213"/>
      <c r="R260" s="213"/>
      <c r="S260" s="213"/>
      <c r="T260" s="2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8" t="s">
        <v>248</v>
      </c>
      <c r="AU260" s="208" t="s">
        <v>84</v>
      </c>
      <c r="AV260" s="14" t="s">
        <v>84</v>
      </c>
      <c r="AW260" s="14" t="s">
        <v>32</v>
      </c>
      <c r="AX260" s="14" t="s">
        <v>82</v>
      </c>
      <c r="AY260" s="208" t="s">
        <v>235</v>
      </c>
    </row>
    <row r="261" s="12" customFormat="1" ht="22.8" customHeight="1">
      <c r="A261" s="12"/>
      <c r="B261" s="168"/>
      <c r="C261" s="12"/>
      <c r="D261" s="169" t="s">
        <v>74</v>
      </c>
      <c r="E261" s="179" t="s">
        <v>96</v>
      </c>
      <c r="F261" s="179" t="s">
        <v>508</v>
      </c>
      <c r="G261" s="12"/>
      <c r="H261" s="12"/>
      <c r="I261" s="171"/>
      <c r="J261" s="180">
        <f>BK261</f>
        <v>0</v>
      </c>
      <c r="K261" s="12"/>
      <c r="L261" s="168"/>
      <c r="M261" s="173"/>
      <c r="N261" s="174"/>
      <c r="O261" s="174"/>
      <c r="P261" s="175">
        <f>SUM(P262:P281)</f>
        <v>0</v>
      </c>
      <c r="Q261" s="174"/>
      <c r="R261" s="175">
        <f>SUM(R262:R281)</f>
        <v>0</v>
      </c>
      <c r="S261" s="174"/>
      <c r="T261" s="176">
        <f>SUM(T262:T281)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169" t="s">
        <v>82</v>
      </c>
      <c r="AT261" s="177" t="s">
        <v>74</v>
      </c>
      <c r="AU261" s="177" t="s">
        <v>82</v>
      </c>
      <c r="AY261" s="169" t="s">
        <v>235</v>
      </c>
      <c r="BK261" s="178">
        <f>SUM(BK262:BK281)</f>
        <v>0</v>
      </c>
    </row>
    <row r="262" s="2" customFormat="1" ht="21.75" customHeight="1">
      <c r="A262" s="38"/>
      <c r="B262" s="181"/>
      <c r="C262" s="182" t="s">
        <v>405</v>
      </c>
      <c r="D262" s="182" t="s">
        <v>237</v>
      </c>
      <c r="E262" s="183" t="s">
        <v>510</v>
      </c>
      <c r="F262" s="184" t="s">
        <v>511</v>
      </c>
      <c r="G262" s="185" t="s">
        <v>358</v>
      </c>
      <c r="H262" s="186">
        <v>1.74</v>
      </c>
      <c r="I262" s="187"/>
      <c r="J262" s="188">
        <f>ROUND(I262*H262,2)</f>
        <v>0</v>
      </c>
      <c r="K262" s="184" t="s">
        <v>246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96</v>
      </c>
      <c r="AT262" s="193" t="s">
        <v>237</v>
      </c>
      <c r="AU262" s="193" t="s">
        <v>84</v>
      </c>
      <c r="AY262" s="19" t="s">
        <v>235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96</v>
      </c>
      <c r="BM262" s="193" t="s">
        <v>512</v>
      </c>
    </row>
    <row r="263" s="2" customFormat="1">
      <c r="A263" s="38"/>
      <c r="B263" s="39"/>
      <c r="C263" s="38"/>
      <c r="D263" s="195" t="s">
        <v>242</v>
      </c>
      <c r="E263" s="38"/>
      <c r="F263" s="196" t="s">
        <v>513</v>
      </c>
      <c r="G263" s="38"/>
      <c r="H263" s="38"/>
      <c r="I263" s="197"/>
      <c r="J263" s="38"/>
      <c r="K263" s="38"/>
      <c r="L263" s="39"/>
      <c r="M263" s="198"/>
      <c r="N263" s="199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242</v>
      </c>
      <c r="AU263" s="19" t="s">
        <v>84</v>
      </c>
    </row>
    <row r="264" s="2" customFormat="1">
      <c r="A264" s="38"/>
      <c r="B264" s="39"/>
      <c r="C264" s="38"/>
      <c r="D264" s="195" t="s">
        <v>262</v>
      </c>
      <c r="E264" s="38"/>
      <c r="F264" s="223" t="s">
        <v>1720</v>
      </c>
      <c r="G264" s="38"/>
      <c r="H264" s="38"/>
      <c r="I264" s="197"/>
      <c r="J264" s="38"/>
      <c r="K264" s="38"/>
      <c r="L264" s="39"/>
      <c r="M264" s="198"/>
      <c r="N264" s="199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262</v>
      </c>
      <c r="AU264" s="19" t="s">
        <v>84</v>
      </c>
    </row>
    <row r="265" s="14" customFormat="1">
      <c r="A265" s="14"/>
      <c r="B265" s="207"/>
      <c r="C265" s="14"/>
      <c r="D265" s="195" t="s">
        <v>248</v>
      </c>
      <c r="E265" s="208" t="s">
        <v>1</v>
      </c>
      <c r="F265" s="209" t="s">
        <v>1874</v>
      </c>
      <c r="G265" s="14"/>
      <c r="H265" s="210">
        <v>1.74</v>
      </c>
      <c r="I265" s="211"/>
      <c r="J265" s="14"/>
      <c r="K265" s="14"/>
      <c r="L265" s="207"/>
      <c r="M265" s="212"/>
      <c r="N265" s="213"/>
      <c r="O265" s="213"/>
      <c r="P265" s="213"/>
      <c r="Q265" s="213"/>
      <c r="R265" s="213"/>
      <c r="S265" s="213"/>
      <c r="T265" s="2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08" t="s">
        <v>248</v>
      </c>
      <c r="AU265" s="208" t="s">
        <v>84</v>
      </c>
      <c r="AV265" s="14" t="s">
        <v>84</v>
      </c>
      <c r="AW265" s="14" t="s">
        <v>32</v>
      </c>
      <c r="AX265" s="14" t="s">
        <v>82</v>
      </c>
      <c r="AY265" s="208" t="s">
        <v>235</v>
      </c>
    </row>
    <row r="266" s="2" customFormat="1" ht="16.5" customHeight="1">
      <c r="A266" s="38"/>
      <c r="B266" s="181"/>
      <c r="C266" s="182" t="s">
        <v>409</v>
      </c>
      <c r="D266" s="182" t="s">
        <v>237</v>
      </c>
      <c r="E266" s="183" t="s">
        <v>517</v>
      </c>
      <c r="F266" s="184" t="s">
        <v>518</v>
      </c>
      <c r="G266" s="185" t="s">
        <v>358</v>
      </c>
      <c r="H266" s="186">
        <v>0.92500000000000004</v>
      </c>
      <c r="I266" s="187"/>
      <c r="J266" s="188">
        <f>ROUND(I266*H266,2)</f>
        <v>0</v>
      </c>
      <c r="K266" s="184" t="s">
        <v>1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96</v>
      </c>
      <c r="AT266" s="193" t="s">
        <v>237</v>
      </c>
      <c r="AU266" s="193" t="s">
        <v>84</v>
      </c>
      <c r="AY266" s="19" t="s">
        <v>235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96</v>
      </c>
      <c r="BM266" s="193" t="s">
        <v>519</v>
      </c>
    </row>
    <row r="267" s="2" customFormat="1">
      <c r="A267" s="38"/>
      <c r="B267" s="39"/>
      <c r="C267" s="38"/>
      <c r="D267" s="195" t="s">
        <v>242</v>
      </c>
      <c r="E267" s="38"/>
      <c r="F267" s="196" t="s">
        <v>513</v>
      </c>
      <c r="G267" s="38"/>
      <c r="H267" s="38"/>
      <c r="I267" s="197"/>
      <c r="J267" s="38"/>
      <c r="K267" s="38"/>
      <c r="L267" s="39"/>
      <c r="M267" s="198"/>
      <c r="N267" s="199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242</v>
      </c>
      <c r="AU267" s="19" t="s">
        <v>84</v>
      </c>
    </row>
    <row r="268" s="2" customFormat="1">
      <c r="A268" s="38"/>
      <c r="B268" s="39"/>
      <c r="C268" s="38"/>
      <c r="D268" s="195" t="s">
        <v>262</v>
      </c>
      <c r="E268" s="38"/>
      <c r="F268" s="223" t="s">
        <v>1720</v>
      </c>
      <c r="G268" s="38"/>
      <c r="H268" s="38"/>
      <c r="I268" s="197"/>
      <c r="J268" s="38"/>
      <c r="K268" s="38"/>
      <c r="L268" s="39"/>
      <c r="M268" s="198"/>
      <c r="N268" s="199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262</v>
      </c>
      <c r="AU268" s="19" t="s">
        <v>84</v>
      </c>
    </row>
    <row r="269" s="13" customFormat="1">
      <c r="A269" s="13"/>
      <c r="B269" s="200"/>
      <c r="C269" s="13"/>
      <c r="D269" s="195" t="s">
        <v>248</v>
      </c>
      <c r="E269" s="201" t="s">
        <v>1</v>
      </c>
      <c r="F269" s="202" t="s">
        <v>1284</v>
      </c>
      <c r="G269" s="13"/>
      <c r="H269" s="201" t="s">
        <v>1</v>
      </c>
      <c r="I269" s="203"/>
      <c r="J269" s="13"/>
      <c r="K269" s="13"/>
      <c r="L269" s="200"/>
      <c r="M269" s="204"/>
      <c r="N269" s="205"/>
      <c r="O269" s="205"/>
      <c r="P269" s="205"/>
      <c r="Q269" s="205"/>
      <c r="R269" s="205"/>
      <c r="S269" s="205"/>
      <c r="T269" s="206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01" t="s">
        <v>248</v>
      </c>
      <c r="AU269" s="201" t="s">
        <v>84</v>
      </c>
      <c r="AV269" s="13" t="s">
        <v>82</v>
      </c>
      <c r="AW269" s="13" t="s">
        <v>32</v>
      </c>
      <c r="AX269" s="13" t="s">
        <v>75</v>
      </c>
      <c r="AY269" s="201" t="s">
        <v>235</v>
      </c>
    </row>
    <row r="270" s="14" customFormat="1">
      <c r="A270" s="14"/>
      <c r="B270" s="207"/>
      <c r="C270" s="14"/>
      <c r="D270" s="195" t="s">
        <v>248</v>
      </c>
      <c r="E270" s="208" t="s">
        <v>1</v>
      </c>
      <c r="F270" s="209" t="s">
        <v>1834</v>
      </c>
      <c r="G270" s="14"/>
      <c r="H270" s="210">
        <v>0.69999999999999996</v>
      </c>
      <c r="I270" s="211"/>
      <c r="J270" s="14"/>
      <c r="K270" s="14"/>
      <c r="L270" s="207"/>
      <c r="M270" s="212"/>
      <c r="N270" s="213"/>
      <c r="O270" s="213"/>
      <c r="P270" s="213"/>
      <c r="Q270" s="213"/>
      <c r="R270" s="213"/>
      <c r="S270" s="213"/>
      <c r="T270" s="2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8" t="s">
        <v>248</v>
      </c>
      <c r="AU270" s="208" t="s">
        <v>84</v>
      </c>
      <c r="AV270" s="14" t="s">
        <v>84</v>
      </c>
      <c r="AW270" s="14" t="s">
        <v>32</v>
      </c>
      <c r="AX270" s="14" t="s">
        <v>75</v>
      </c>
      <c r="AY270" s="208" t="s">
        <v>235</v>
      </c>
    </row>
    <row r="271" s="13" customFormat="1">
      <c r="A271" s="13"/>
      <c r="B271" s="200"/>
      <c r="C271" s="13"/>
      <c r="D271" s="195" t="s">
        <v>248</v>
      </c>
      <c r="E271" s="201" t="s">
        <v>1</v>
      </c>
      <c r="F271" s="202" t="s">
        <v>522</v>
      </c>
      <c r="G271" s="13"/>
      <c r="H271" s="201" t="s">
        <v>1</v>
      </c>
      <c r="I271" s="203"/>
      <c r="J271" s="13"/>
      <c r="K271" s="13"/>
      <c r="L271" s="200"/>
      <c r="M271" s="204"/>
      <c r="N271" s="205"/>
      <c r="O271" s="205"/>
      <c r="P271" s="205"/>
      <c r="Q271" s="205"/>
      <c r="R271" s="205"/>
      <c r="S271" s="205"/>
      <c r="T271" s="206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1" t="s">
        <v>248</v>
      </c>
      <c r="AU271" s="201" t="s">
        <v>84</v>
      </c>
      <c r="AV271" s="13" t="s">
        <v>82</v>
      </c>
      <c r="AW271" s="13" t="s">
        <v>32</v>
      </c>
      <c r="AX271" s="13" t="s">
        <v>75</v>
      </c>
      <c r="AY271" s="201" t="s">
        <v>235</v>
      </c>
    </row>
    <row r="272" s="14" customFormat="1">
      <c r="A272" s="14"/>
      <c r="B272" s="207"/>
      <c r="C272" s="14"/>
      <c r="D272" s="195" t="s">
        <v>248</v>
      </c>
      <c r="E272" s="208" t="s">
        <v>1</v>
      </c>
      <c r="F272" s="209" t="s">
        <v>1585</v>
      </c>
      <c r="G272" s="14"/>
      <c r="H272" s="210">
        <v>0.22500000000000001</v>
      </c>
      <c r="I272" s="211"/>
      <c r="J272" s="14"/>
      <c r="K272" s="14"/>
      <c r="L272" s="207"/>
      <c r="M272" s="212"/>
      <c r="N272" s="213"/>
      <c r="O272" s="213"/>
      <c r="P272" s="213"/>
      <c r="Q272" s="213"/>
      <c r="R272" s="213"/>
      <c r="S272" s="213"/>
      <c r="T272" s="2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08" t="s">
        <v>248</v>
      </c>
      <c r="AU272" s="208" t="s">
        <v>84</v>
      </c>
      <c r="AV272" s="14" t="s">
        <v>84</v>
      </c>
      <c r="AW272" s="14" t="s">
        <v>32</v>
      </c>
      <c r="AX272" s="14" t="s">
        <v>75</v>
      </c>
      <c r="AY272" s="208" t="s">
        <v>235</v>
      </c>
    </row>
    <row r="273" s="15" customFormat="1">
      <c r="A273" s="15"/>
      <c r="B273" s="215"/>
      <c r="C273" s="15"/>
      <c r="D273" s="195" t="s">
        <v>248</v>
      </c>
      <c r="E273" s="216" t="s">
        <v>1</v>
      </c>
      <c r="F273" s="217" t="s">
        <v>253</v>
      </c>
      <c r="G273" s="15"/>
      <c r="H273" s="218">
        <v>0.92499999999999993</v>
      </c>
      <c r="I273" s="219"/>
      <c r="J273" s="15"/>
      <c r="K273" s="15"/>
      <c r="L273" s="215"/>
      <c r="M273" s="220"/>
      <c r="N273" s="221"/>
      <c r="O273" s="221"/>
      <c r="P273" s="221"/>
      <c r="Q273" s="221"/>
      <c r="R273" s="221"/>
      <c r="S273" s="221"/>
      <c r="T273" s="222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16" t="s">
        <v>248</v>
      </c>
      <c r="AU273" s="216" t="s">
        <v>84</v>
      </c>
      <c r="AV273" s="15" t="s">
        <v>96</v>
      </c>
      <c r="AW273" s="15" t="s">
        <v>32</v>
      </c>
      <c r="AX273" s="15" t="s">
        <v>82</v>
      </c>
      <c r="AY273" s="216" t="s">
        <v>235</v>
      </c>
    </row>
    <row r="274" s="2" customFormat="1" ht="24.15" customHeight="1">
      <c r="A274" s="38"/>
      <c r="B274" s="181"/>
      <c r="C274" s="182" t="s">
        <v>415</v>
      </c>
      <c r="D274" s="182" t="s">
        <v>237</v>
      </c>
      <c r="E274" s="183" t="s">
        <v>557</v>
      </c>
      <c r="F274" s="184" t="s">
        <v>558</v>
      </c>
      <c r="G274" s="185" t="s">
        <v>358</v>
      </c>
      <c r="H274" s="186">
        <v>0.82099999999999995</v>
      </c>
      <c r="I274" s="187"/>
      <c r="J274" s="188">
        <f>ROUND(I274*H274,2)</f>
        <v>0</v>
      </c>
      <c r="K274" s="184" t="s">
        <v>246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96</v>
      </c>
      <c r="AT274" s="193" t="s">
        <v>237</v>
      </c>
      <c r="AU274" s="193" t="s">
        <v>84</v>
      </c>
      <c r="AY274" s="19" t="s">
        <v>235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96</v>
      </c>
      <c r="BM274" s="193" t="s">
        <v>559</v>
      </c>
    </row>
    <row r="275" s="2" customFormat="1">
      <c r="A275" s="38"/>
      <c r="B275" s="39"/>
      <c r="C275" s="38"/>
      <c r="D275" s="195" t="s">
        <v>242</v>
      </c>
      <c r="E275" s="38"/>
      <c r="F275" s="196" t="s">
        <v>560</v>
      </c>
      <c r="G275" s="38"/>
      <c r="H275" s="38"/>
      <c r="I275" s="197"/>
      <c r="J275" s="38"/>
      <c r="K275" s="38"/>
      <c r="L275" s="39"/>
      <c r="M275" s="198"/>
      <c r="N275" s="199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242</v>
      </c>
      <c r="AU275" s="19" t="s">
        <v>84</v>
      </c>
    </row>
    <row r="276" s="2" customFormat="1">
      <c r="A276" s="38"/>
      <c r="B276" s="39"/>
      <c r="C276" s="38"/>
      <c r="D276" s="195" t="s">
        <v>262</v>
      </c>
      <c r="E276" s="38"/>
      <c r="F276" s="223" t="s">
        <v>1720</v>
      </c>
      <c r="G276" s="38"/>
      <c r="H276" s="38"/>
      <c r="I276" s="197"/>
      <c r="J276" s="38"/>
      <c r="K276" s="38"/>
      <c r="L276" s="39"/>
      <c r="M276" s="198"/>
      <c r="N276" s="199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262</v>
      </c>
      <c r="AU276" s="19" t="s">
        <v>84</v>
      </c>
    </row>
    <row r="277" s="13" customFormat="1">
      <c r="A277" s="13"/>
      <c r="B277" s="200"/>
      <c r="C277" s="13"/>
      <c r="D277" s="195" t="s">
        <v>248</v>
      </c>
      <c r="E277" s="201" t="s">
        <v>1</v>
      </c>
      <c r="F277" s="202" t="s">
        <v>1284</v>
      </c>
      <c r="G277" s="13"/>
      <c r="H277" s="201" t="s">
        <v>1</v>
      </c>
      <c r="I277" s="203"/>
      <c r="J277" s="13"/>
      <c r="K277" s="13"/>
      <c r="L277" s="200"/>
      <c r="M277" s="204"/>
      <c r="N277" s="205"/>
      <c r="O277" s="205"/>
      <c r="P277" s="205"/>
      <c r="Q277" s="205"/>
      <c r="R277" s="205"/>
      <c r="S277" s="205"/>
      <c r="T277" s="206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01" t="s">
        <v>248</v>
      </c>
      <c r="AU277" s="201" t="s">
        <v>84</v>
      </c>
      <c r="AV277" s="13" t="s">
        <v>82</v>
      </c>
      <c r="AW277" s="13" t="s">
        <v>32</v>
      </c>
      <c r="AX277" s="13" t="s">
        <v>75</v>
      </c>
      <c r="AY277" s="201" t="s">
        <v>235</v>
      </c>
    </row>
    <row r="278" s="14" customFormat="1">
      <c r="A278" s="14"/>
      <c r="B278" s="207"/>
      <c r="C278" s="14"/>
      <c r="D278" s="195" t="s">
        <v>248</v>
      </c>
      <c r="E278" s="208" t="s">
        <v>1</v>
      </c>
      <c r="F278" s="209" t="s">
        <v>1834</v>
      </c>
      <c r="G278" s="14"/>
      <c r="H278" s="210">
        <v>0.69999999999999996</v>
      </c>
      <c r="I278" s="211"/>
      <c r="J278" s="14"/>
      <c r="K278" s="14"/>
      <c r="L278" s="207"/>
      <c r="M278" s="212"/>
      <c r="N278" s="213"/>
      <c r="O278" s="213"/>
      <c r="P278" s="213"/>
      <c r="Q278" s="213"/>
      <c r="R278" s="213"/>
      <c r="S278" s="213"/>
      <c r="T278" s="2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8" t="s">
        <v>248</v>
      </c>
      <c r="AU278" s="208" t="s">
        <v>84</v>
      </c>
      <c r="AV278" s="14" t="s">
        <v>84</v>
      </c>
      <c r="AW278" s="14" t="s">
        <v>32</v>
      </c>
      <c r="AX278" s="14" t="s">
        <v>75</v>
      </c>
      <c r="AY278" s="208" t="s">
        <v>235</v>
      </c>
    </row>
    <row r="279" s="13" customFormat="1">
      <c r="A279" s="13"/>
      <c r="B279" s="200"/>
      <c r="C279" s="13"/>
      <c r="D279" s="195" t="s">
        <v>248</v>
      </c>
      <c r="E279" s="201" t="s">
        <v>1</v>
      </c>
      <c r="F279" s="202" t="s">
        <v>522</v>
      </c>
      <c r="G279" s="13"/>
      <c r="H279" s="201" t="s">
        <v>1</v>
      </c>
      <c r="I279" s="203"/>
      <c r="J279" s="13"/>
      <c r="K279" s="13"/>
      <c r="L279" s="200"/>
      <c r="M279" s="204"/>
      <c r="N279" s="205"/>
      <c r="O279" s="205"/>
      <c r="P279" s="205"/>
      <c r="Q279" s="205"/>
      <c r="R279" s="205"/>
      <c r="S279" s="205"/>
      <c r="T279" s="206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1" t="s">
        <v>248</v>
      </c>
      <c r="AU279" s="201" t="s">
        <v>84</v>
      </c>
      <c r="AV279" s="13" t="s">
        <v>82</v>
      </c>
      <c r="AW279" s="13" t="s">
        <v>32</v>
      </c>
      <c r="AX279" s="13" t="s">
        <v>75</v>
      </c>
      <c r="AY279" s="201" t="s">
        <v>235</v>
      </c>
    </row>
    <row r="280" s="14" customFormat="1">
      <c r="A280" s="14"/>
      <c r="B280" s="207"/>
      <c r="C280" s="14"/>
      <c r="D280" s="195" t="s">
        <v>248</v>
      </c>
      <c r="E280" s="208" t="s">
        <v>1</v>
      </c>
      <c r="F280" s="209" t="s">
        <v>1875</v>
      </c>
      <c r="G280" s="14"/>
      <c r="H280" s="210">
        <v>0.121</v>
      </c>
      <c r="I280" s="211"/>
      <c r="J280" s="14"/>
      <c r="K280" s="14"/>
      <c r="L280" s="207"/>
      <c r="M280" s="212"/>
      <c r="N280" s="213"/>
      <c r="O280" s="213"/>
      <c r="P280" s="213"/>
      <c r="Q280" s="213"/>
      <c r="R280" s="213"/>
      <c r="S280" s="213"/>
      <c r="T280" s="2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8" t="s">
        <v>248</v>
      </c>
      <c r="AU280" s="208" t="s">
        <v>84</v>
      </c>
      <c r="AV280" s="14" t="s">
        <v>84</v>
      </c>
      <c r="AW280" s="14" t="s">
        <v>32</v>
      </c>
      <c r="AX280" s="14" t="s">
        <v>75</v>
      </c>
      <c r="AY280" s="208" t="s">
        <v>235</v>
      </c>
    </row>
    <row r="281" s="15" customFormat="1">
      <c r="A281" s="15"/>
      <c r="B281" s="215"/>
      <c r="C281" s="15"/>
      <c r="D281" s="195" t="s">
        <v>248</v>
      </c>
      <c r="E281" s="216" t="s">
        <v>1</v>
      </c>
      <c r="F281" s="217" t="s">
        <v>253</v>
      </c>
      <c r="G281" s="15"/>
      <c r="H281" s="218">
        <v>0.82099999999999995</v>
      </c>
      <c r="I281" s="219"/>
      <c r="J281" s="15"/>
      <c r="K281" s="15"/>
      <c r="L281" s="215"/>
      <c r="M281" s="220"/>
      <c r="N281" s="221"/>
      <c r="O281" s="221"/>
      <c r="P281" s="221"/>
      <c r="Q281" s="221"/>
      <c r="R281" s="221"/>
      <c r="S281" s="221"/>
      <c r="T281" s="222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16" t="s">
        <v>248</v>
      </c>
      <c r="AU281" s="216" t="s">
        <v>84</v>
      </c>
      <c r="AV281" s="15" t="s">
        <v>96</v>
      </c>
      <c r="AW281" s="15" t="s">
        <v>32</v>
      </c>
      <c r="AX281" s="15" t="s">
        <v>82</v>
      </c>
      <c r="AY281" s="216" t="s">
        <v>235</v>
      </c>
    </row>
    <row r="282" s="12" customFormat="1" ht="22.8" customHeight="1">
      <c r="A282" s="12"/>
      <c r="B282" s="168"/>
      <c r="C282" s="12"/>
      <c r="D282" s="169" t="s">
        <v>74</v>
      </c>
      <c r="E282" s="179" t="s">
        <v>269</v>
      </c>
      <c r="F282" s="179" t="s">
        <v>562</v>
      </c>
      <c r="G282" s="12"/>
      <c r="H282" s="12"/>
      <c r="I282" s="171"/>
      <c r="J282" s="180">
        <f>BK282</f>
        <v>0</v>
      </c>
      <c r="K282" s="12"/>
      <c r="L282" s="168"/>
      <c r="M282" s="173"/>
      <c r="N282" s="174"/>
      <c r="O282" s="174"/>
      <c r="P282" s="175">
        <f>SUM(P283:P293)</f>
        <v>0</v>
      </c>
      <c r="Q282" s="174"/>
      <c r="R282" s="175">
        <f>SUM(R283:R293)</f>
        <v>0</v>
      </c>
      <c r="S282" s="174"/>
      <c r="T282" s="176">
        <f>SUM(T283:T293)</f>
        <v>0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R282" s="169" t="s">
        <v>82</v>
      </c>
      <c r="AT282" s="177" t="s">
        <v>74</v>
      </c>
      <c r="AU282" s="177" t="s">
        <v>82</v>
      </c>
      <c r="AY282" s="169" t="s">
        <v>235</v>
      </c>
      <c r="BK282" s="178">
        <f>SUM(BK283:BK293)</f>
        <v>0</v>
      </c>
    </row>
    <row r="283" s="2" customFormat="1" ht="24.15" customHeight="1">
      <c r="A283" s="38"/>
      <c r="B283" s="181"/>
      <c r="C283" s="182" t="s">
        <v>420</v>
      </c>
      <c r="D283" s="182" t="s">
        <v>237</v>
      </c>
      <c r="E283" s="183" t="s">
        <v>605</v>
      </c>
      <c r="F283" s="184" t="s">
        <v>606</v>
      </c>
      <c r="G283" s="185" t="s">
        <v>240</v>
      </c>
      <c r="H283" s="186">
        <v>16.335000000000001</v>
      </c>
      <c r="I283" s="187"/>
      <c r="J283" s="188">
        <f>ROUND(I283*H283,2)</f>
        <v>0</v>
      </c>
      <c r="K283" s="184" t="s">
        <v>246</v>
      </c>
      <c r="L283" s="39"/>
      <c r="M283" s="189" t="s">
        <v>1</v>
      </c>
      <c r="N283" s="190" t="s">
        <v>40</v>
      </c>
      <c r="O283" s="77"/>
      <c r="P283" s="191">
        <f>O283*H283</f>
        <v>0</v>
      </c>
      <c r="Q283" s="191">
        <v>0</v>
      </c>
      <c r="R283" s="191">
        <f>Q283*H283</f>
        <v>0</v>
      </c>
      <c r="S283" s="191">
        <v>0</v>
      </c>
      <c r="T283" s="192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3" t="s">
        <v>96</v>
      </c>
      <c r="AT283" s="193" t="s">
        <v>237</v>
      </c>
      <c r="AU283" s="193" t="s">
        <v>84</v>
      </c>
      <c r="AY283" s="19" t="s">
        <v>235</v>
      </c>
      <c r="BE283" s="194">
        <f>IF(N283="základní",J283,0)</f>
        <v>0</v>
      </c>
      <c r="BF283" s="194">
        <f>IF(N283="snížená",J283,0)</f>
        <v>0</v>
      </c>
      <c r="BG283" s="194">
        <f>IF(N283="zákl. přenesená",J283,0)</f>
        <v>0</v>
      </c>
      <c r="BH283" s="194">
        <f>IF(N283="sníž. přenesená",J283,0)</f>
        <v>0</v>
      </c>
      <c r="BI283" s="194">
        <f>IF(N283="nulová",J283,0)</f>
        <v>0</v>
      </c>
      <c r="BJ283" s="19" t="s">
        <v>82</v>
      </c>
      <c r="BK283" s="194">
        <f>ROUND(I283*H283,2)</f>
        <v>0</v>
      </c>
      <c r="BL283" s="19" t="s">
        <v>96</v>
      </c>
      <c r="BM283" s="193" t="s">
        <v>607</v>
      </c>
    </row>
    <row r="284" s="2" customFormat="1">
      <c r="A284" s="38"/>
      <c r="B284" s="39"/>
      <c r="C284" s="38"/>
      <c r="D284" s="195" t="s">
        <v>242</v>
      </c>
      <c r="E284" s="38"/>
      <c r="F284" s="196" t="s">
        <v>608</v>
      </c>
      <c r="G284" s="38"/>
      <c r="H284" s="38"/>
      <c r="I284" s="197"/>
      <c r="J284" s="38"/>
      <c r="K284" s="38"/>
      <c r="L284" s="39"/>
      <c r="M284" s="198"/>
      <c r="N284" s="199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242</v>
      </c>
      <c r="AU284" s="19" t="s">
        <v>84</v>
      </c>
    </row>
    <row r="285" s="2" customFormat="1" ht="21.75" customHeight="1">
      <c r="A285" s="38"/>
      <c r="B285" s="181"/>
      <c r="C285" s="182" t="s">
        <v>428</v>
      </c>
      <c r="D285" s="182" t="s">
        <v>237</v>
      </c>
      <c r="E285" s="183" t="s">
        <v>610</v>
      </c>
      <c r="F285" s="184" t="s">
        <v>570</v>
      </c>
      <c r="G285" s="185" t="s">
        <v>240</v>
      </c>
      <c r="H285" s="186">
        <v>16.335000000000001</v>
      </c>
      <c r="I285" s="187"/>
      <c r="J285" s="188">
        <f>ROUND(I285*H285,2)</f>
        <v>0</v>
      </c>
      <c r="K285" s="184" t="s">
        <v>246</v>
      </c>
      <c r="L285" s="39"/>
      <c r="M285" s="189" t="s">
        <v>1</v>
      </c>
      <c r="N285" s="190" t="s">
        <v>40</v>
      </c>
      <c r="O285" s="77"/>
      <c r="P285" s="191">
        <f>O285*H285</f>
        <v>0</v>
      </c>
      <c r="Q285" s="191">
        <v>0</v>
      </c>
      <c r="R285" s="191">
        <f>Q285*H285</f>
        <v>0</v>
      </c>
      <c r="S285" s="191">
        <v>0</v>
      </c>
      <c r="T285" s="192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93" t="s">
        <v>96</v>
      </c>
      <c r="AT285" s="193" t="s">
        <v>237</v>
      </c>
      <c r="AU285" s="193" t="s">
        <v>84</v>
      </c>
      <c r="AY285" s="19" t="s">
        <v>235</v>
      </c>
      <c r="BE285" s="194">
        <f>IF(N285="základní",J285,0)</f>
        <v>0</v>
      </c>
      <c r="BF285" s="194">
        <f>IF(N285="snížená",J285,0)</f>
        <v>0</v>
      </c>
      <c r="BG285" s="194">
        <f>IF(N285="zákl. přenesená",J285,0)</f>
        <v>0</v>
      </c>
      <c r="BH285" s="194">
        <f>IF(N285="sníž. přenesená",J285,0)</f>
        <v>0</v>
      </c>
      <c r="BI285" s="194">
        <f>IF(N285="nulová",J285,0)</f>
        <v>0</v>
      </c>
      <c r="BJ285" s="19" t="s">
        <v>82</v>
      </c>
      <c r="BK285" s="194">
        <f>ROUND(I285*H285,2)</f>
        <v>0</v>
      </c>
      <c r="BL285" s="19" t="s">
        <v>96</v>
      </c>
      <c r="BM285" s="193" t="s">
        <v>611</v>
      </c>
    </row>
    <row r="286" s="2" customFormat="1">
      <c r="A286" s="38"/>
      <c r="B286" s="39"/>
      <c r="C286" s="38"/>
      <c r="D286" s="195" t="s">
        <v>242</v>
      </c>
      <c r="E286" s="38"/>
      <c r="F286" s="196" t="s">
        <v>572</v>
      </c>
      <c r="G286" s="38"/>
      <c r="H286" s="38"/>
      <c r="I286" s="197"/>
      <c r="J286" s="38"/>
      <c r="K286" s="38"/>
      <c r="L286" s="39"/>
      <c r="M286" s="198"/>
      <c r="N286" s="199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242</v>
      </c>
      <c r="AU286" s="19" t="s">
        <v>84</v>
      </c>
    </row>
    <row r="287" s="2" customFormat="1" ht="24.15" customHeight="1">
      <c r="A287" s="38"/>
      <c r="B287" s="181"/>
      <c r="C287" s="182" t="s">
        <v>435</v>
      </c>
      <c r="D287" s="182" t="s">
        <v>237</v>
      </c>
      <c r="E287" s="183" t="s">
        <v>613</v>
      </c>
      <c r="F287" s="184" t="s">
        <v>575</v>
      </c>
      <c r="G287" s="185" t="s">
        <v>240</v>
      </c>
      <c r="H287" s="186">
        <v>16.335000000000001</v>
      </c>
      <c r="I287" s="187"/>
      <c r="J287" s="188">
        <f>ROUND(I287*H287,2)</f>
        <v>0</v>
      </c>
      <c r="K287" s="184" t="s">
        <v>246</v>
      </c>
      <c r="L287" s="39"/>
      <c r="M287" s="189" t="s">
        <v>1</v>
      </c>
      <c r="N287" s="190" t="s">
        <v>40</v>
      </c>
      <c r="O287" s="77"/>
      <c r="P287" s="191">
        <f>O287*H287</f>
        <v>0</v>
      </c>
      <c r="Q287" s="191">
        <v>0</v>
      </c>
      <c r="R287" s="191">
        <f>Q287*H287</f>
        <v>0</v>
      </c>
      <c r="S287" s="191">
        <v>0</v>
      </c>
      <c r="T287" s="19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3" t="s">
        <v>96</v>
      </c>
      <c r="AT287" s="193" t="s">
        <v>237</v>
      </c>
      <c r="AU287" s="193" t="s">
        <v>84</v>
      </c>
      <c r="AY287" s="19" t="s">
        <v>235</v>
      </c>
      <c r="BE287" s="194">
        <f>IF(N287="základní",J287,0)</f>
        <v>0</v>
      </c>
      <c r="BF287" s="194">
        <f>IF(N287="snížená",J287,0)</f>
        <v>0</v>
      </c>
      <c r="BG287" s="194">
        <f>IF(N287="zákl. přenesená",J287,0)</f>
        <v>0</v>
      </c>
      <c r="BH287" s="194">
        <f>IF(N287="sníž. přenesená",J287,0)</f>
        <v>0</v>
      </c>
      <c r="BI287" s="194">
        <f>IF(N287="nulová",J287,0)</f>
        <v>0</v>
      </c>
      <c r="BJ287" s="19" t="s">
        <v>82</v>
      </c>
      <c r="BK287" s="194">
        <f>ROUND(I287*H287,2)</f>
        <v>0</v>
      </c>
      <c r="BL287" s="19" t="s">
        <v>96</v>
      </c>
      <c r="BM287" s="193" t="s">
        <v>614</v>
      </c>
    </row>
    <row r="288" s="2" customFormat="1">
      <c r="A288" s="38"/>
      <c r="B288" s="39"/>
      <c r="C288" s="38"/>
      <c r="D288" s="195" t="s">
        <v>242</v>
      </c>
      <c r="E288" s="38"/>
      <c r="F288" s="196" t="s">
        <v>577</v>
      </c>
      <c r="G288" s="38"/>
      <c r="H288" s="38"/>
      <c r="I288" s="197"/>
      <c r="J288" s="38"/>
      <c r="K288" s="38"/>
      <c r="L288" s="39"/>
      <c r="M288" s="198"/>
      <c r="N288" s="199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242</v>
      </c>
      <c r="AU288" s="19" t="s">
        <v>84</v>
      </c>
    </row>
    <row r="289" s="2" customFormat="1" ht="33" customHeight="1">
      <c r="A289" s="38"/>
      <c r="B289" s="181"/>
      <c r="C289" s="182" t="s">
        <v>446</v>
      </c>
      <c r="D289" s="182" t="s">
        <v>237</v>
      </c>
      <c r="E289" s="183" t="s">
        <v>616</v>
      </c>
      <c r="F289" s="184" t="s">
        <v>995</v>
      </c>
      <c r="G289" s="185" t="s">
        <v>240</v>
      </c>
      <c r="H289" s="186">
        <v>16.335000000000001</v>
      </c>
      <c r="I289" s="187"/>
      <c r="J289" s="188">
        <f>ROUND(I289*H289,2)</f>
        <v>0</v>
      </c>
      <c r="K289" s="184" t="s">
        <v>246</v>
      </c>
      <c r="L289" s="39"/>
      <c r="M289" s="189" t="s">
        <v>1</v>
      </c>
      <c r="N289" s="190" t="s">
        <v>40</v>
      </c>
      <c r="O289" s="77"/>
      <c r="P289" s="191">
        <f>O289*H289</f>
        <v>0</v>
      </c>
      <c r="Q289" s="191">
        <v>0</v>
      </c>
      <c r="R289" s="191">
        <f>Q289*H289</f>
        <v>0</v>
      </c>
      <c r="S289" s="191">
        <v>0</v>
      </c>
      <c r="T289" s="19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3" t="s">
        <v>96</v>
      </c>
      <c r="AT289" s="193" t="s">
        <v>237</v>
      </c>
      <c r="AU289" s="193" t="s">
        <v>84</v>
      </c>
      <c r="AY289" s="19" t="s">
        <v>235</v>
      </c>
      <c r="BE289" s="194">
        <f>IF(N289="základní",J289,0)</f>
        <v>0</v>
      </c>
      <c r="BF289" s="194">
        <f>IF(N289="snížená",J289,0)</f>
        <v>0</v>
      </c>
      <c r="BG289" s="194">
        <f>IF(N289="zákl. přenesená",J289,0)</f>
        <v>0</v>
      </c>
      <c r="BH289" s="194">
        <f>IF(N289="sníž. přenesená",J289,0)</f>
        <v>0</v>
      </c>
      <c r="BI289" s="194">
        <f>IF(N289="nulová",J289,0)</f>
        <v>0</v>
      </c>
      <c r="BJ289" s="19" t="s">
        <v>82</v>
      </c>
      <c r="BK289" s="194">
        <f>ROUND(I289*H289,2)</f>
        <v>0</v>
      </c>
      <c r="BL289" s="19" t="s">
        <v>96</v>
      </c>
      <c r="BM289" s="193" t="s">
        <v>618</v>
      </c>
    </row>
    <row r="290" s="2" customFormat="1">
      <c r="A290" s="38"/>
      <c r="B290" s="39"/>
      <c r="C290" s="38"/>
      <c r="D290" s="195" t="s">
        <v>242</v>
      </c>
      <c r="E290" s="38"/>
      <c r="F290" s="196" t="s">
        <v>619</v>
      </c>
      <c r="G290" s="38"/>
      <c r="H290" s="38"/>
      <c r="I290" s="197"/>
      <c r="J290" s="38"/>
      <c r="K290" s="38"/>
      <c r="L290" s="39"/>
      <c r="M290" s="198"/>
      <c r="N290" s="199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242</v>
      </c>
      <c r="AU290" s="19" t="s">
        <v>84</v>
      </c>
    </row>
    <row r="291" s="2" customFormat="1">
      <c r="A291" s="38"/>
      <c r="B291" s="39"/>
      <c r="C291" s="38"/>
      <c r="D291" s="195" t="s">
        <v>262</v>
      </c>
      <c r="E291" s="38"/>
      <c r="F291" s="223" t="s">
        <v>1720</v>
      </c>
      <c r="G291" s="38"/>
      <c r="H291" s="38"/>
      <c r="I291" s="197"/>
      <c r="J291" s="38"/>
      <c r="K291" s="38"/>
      <c r="L291" s="39"/>
      <c r="M291" s="198"/>
      <c r="N291" s="199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262</v>
      </c>
      <c r="AU291" s="19" t="s">
        <v>84</v>
      </c>
    </row>
    <row r="292" s="13" customFormat="1">
      <c r="A292" s="13"/>
      <c r="B292" s="200"/>
      <c r="C292" s="13"/>
      <c r="D292" s="195" t="s">
        <v>248</v>
      </c>
      <c r="E292" s="201" t="s">
        <v>1</v>
      </c>
      <c r="F292" s="202" t="s">
        <v>1297</v>
      </c>
      <c r="G292" s="13"/>
      <c r="H292" s="201" t="s">
        <v>1</v>
      </c>
      <c r="I292" s="203"/>
      <c r="J292" s="13"/>
      <c r="K292" s="13"/>
      <c r="L292" s="200"/>
      <c r="M292" s="204"/>
      <c r="N292" s="205"/>
      <c r="O292" s="205"/>
      <c r="P292" s="205"/>
      <c r="Q292" s="205"/>
      <c r="R292" s="205"/>
      <c r="S292" s="205"/>
      <c r="T292" s="206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01" t="s">
        <v>248</v>
      </c>
      <c r="AU292" s="201" t="s">
        <v>84</v>
      </c>
      <c r="AV292" s="13" t="s">
        <v>82</v>
      </c>
      <c r="AW292" s="13" t="s">
        <v>32</v>
      </c>
      <c r="AX292" s="13" t="s">
        <v>75</v>
      </c>
      <c r="AY292" s="201" t="s">
        <v>235</v>
      </c>
    </row>
    <row r="293" s="14" customFormat="1">
      <c r="A293" s="14"/>
      <c r="B293" s="207"/>
      <c r="C293" s="14"/>
      <c r="D293" s="195" t="s">
        <v>248</v>
      </c>
      <c r="E293" s="208" t="s">
        <v>1</v>
      </c>
      <c r="F293" s="209" t="s">
        <v>1876</v>
      </c>
      <c r="G293" s="14"/>
      <c r="H293" s="210">
        <v>16.335000000000001</v>
      </c>
      <c r="I293" s="211"/>
      <c r="J293" s="14"/>
      <c r="K293" s="14"/>
      <c r="L293" s="207"/>
      <c r="M293" s="212"/>
      <c r="N293" s="213"/>
      <c r="O293" s="213"/>
      <c r="P293" s="213"/>
      <c r="Q293" s="213"/>
      <c r="R293" s="213"/>
      <c r="S293" s="213"/>
      <c r="T293" s="2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08" t="s">
        <v>248</v>
      </c>
      <c r="AU293" s="208" t="s">
        <v>84</v>
      </c>
      <c r="AV293" s="14" t="s">
        <v>84</v>
      </c>
      <c r="AW293" s="14" t="s">
        <v>32</v>
      </c>
      <c r="AX293" s="14" t="s">
        <v>82</v>
      </c>
      <c r="AY293" s="208" t="s">
        <v>235</v>
      </c>
    </row>
    <row r="294" s="12" customFormat="1" ht="22.8" customHeight="1">
      <c r="A294" s="12"/>
      <c r="B294" s="168"/>
      <c r="C294" s="12"/>
      <c r="D294" s="169" t="s">
        <v>74</v>
      </c>
      <c r="E294" s="179" t="s">
        <v>291</v>
      </c>
      <c r="F294" s="179" t="s">
        <v>629</v>
      </c>
      <c r="G294" s="12"/>
      <c r="H294" s="12"/>
      <c r="I294" s="171"/>
      <c r="J294" s="180">
        <f>BK294</f>
        <v>0</v>
      </c>
      <c r="K294" s="12"/>
      <c r="L294" s="168"/>
      <c r="M294" s="173"/>
      <c r="N294" s="174"/>
      <c r="O294" s="174"/>
      <c r="P294" s="175">
        <f>SUM(P295:P345)</f>
        <v>0</v>
      </c>
      <c r="Q294" s="174"/>
      <c r="R294" s="175">
        <f>SUM(R295:R345)</f>
        <v>1.3429680000000002</v>
      </c>
      <c r="S294" s="174"/>
      <c r="T294" s="176">
        <f>SUM(T295:T345)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169" t="s">
        <v>82</v>
      </c>
      <c r="AT294" s="177" t="s">
        <v>74</v>
      </c>
      <c r="AU294" s="177" t="s">
        <v>82</v>
      </c>
      <c r="AY294" s="169" t="s">
        <v>235</v>
      </c>
      <c r="BK294" s="178">
        <f>SUM(BK295:BK345)</f>
        <v>0</v>
      </c>
    </row>
    <row r="295" s="2" customFormat="1" ht="24.15" customHeight="1">
      <c r="A295" s="38"/>
      <c r="B295" s="181"/>
      <c r="C295" s="182" t="s">
        <v>464</v>
      </c>
      <c r="D295" s="182" t="s">
        <v>237</v>
      </c>
      <c r="E295" s="183" t="s">
        <v>1298</v>
      </c>
      <c r="F295" s="184" t="s">
        <v>1299</v>
      </c>
      <c r="G295" s="185" t="s">
        <v>323</v>
      </c>
      <c r="H295" s="186">
        <v>17.399999999999999</v>
      </c>
      <c r="I295" s="187"/>
      <c r="J295" s="188">
        <f>ROUND(I295*H295,2)</f>
        <v>0</v>
      </c>
      <c r="K295" s="184" t="s">
        <v>246</v>
      </c>
      <c r="L295" s="39"/>
      <c r="M295" s="189" t="s">
        <v>1</v>
      </c>
      <c r="N295" s="190" t="s">
        <v>40</v>
      </c>
      <c r="O295" s="77"/>
      <c r="P295" s="191">
        <f>O295*H295</f>
        <v>0</v>
      </c>
      <c r="Q295" s="191">
        <v>0.0042199999999999998</v>
      </c>
      <c r="R295" s="191">
        <f>Q295*H295</f>
        <v>0.073427999999999993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96</v>
      </c>
      <c r="AT295" s="193" t="s">
        <v>237</v>
      </c>
      <c r="AU295" s="193" t="s">
        <v>84</v>
      </c>
      <c r="AY295" s="19" t="s">
        <v>235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96</v>
      </c>
      <c r="BM295" s="193" t="s">
        <v>1300</v>
      </c>
    </row>
    <row r="296" s="2" customFormat="1">
      <c r="A296" s="38"/>
      <c r="B296" s="39"/>
      <c r="C296" s="38"/>
      <c r="D296" s="195" t="s">
        <v>242</v>
      </c>
      <c r="E296" s="38"/>
      <c r="F296" s="196" t="s">
        <v>1301</v>
      </c>
      <c r="G296" s="38"/>
      <c r="H296" s="38"/>
      <c r="I296" s="197"/>
      <c r="J296" s="38"/>
      <c r="K296" s="38"/>
      <c r="L296" s="39"/>
      <c r="M296" s="198"/>
      <c r="N296" s="199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242</v>
      </c>
      <c r="AU296" s="19" t="s">
        <v>84</v>
      </c>
    </row>
    <row r="297" s="2" customFormat="1">
      <c r="A297" s="38"/>
      <c r="B297" s="39"/>
      <c r="C297" s="38"/>
      <c r="D297" s="195" t="s">
        <v>262</v>
      </c>
      <c r="E297" s="38"/>
      <c r="F297" s="223" t="s">
        <v>1720</v>
      </c>
      <c r="G297" s="38"/>
      <c r="H297" s="38"/>
      <c r="I297" s="197"/>
      <c r="J297" s="38"/>
      <c r="K297" s="38"/>
      <c r="L297" s="39"/>
      <c r="M297" s="198"/>
      <c r="N297" s="199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262</v>
      </c>
      <c r="AU297" s="19" t="s">
        <v>84</v>
      </c>
    </row>
    <row r="298" s="14" customFormat="1">
      <c r="A298" s="14"/>
      <c r="B298" s="207"/>
      <c r="C298" s="14"/>
      <c r="D298" s="195" t="s">
        <v>248</v>
      </c>
      <c r="E298" s="208" t="s">
        <v>1</v>
      </c>
      <c r="F298" s="209" t="s">
        <v>1873</v>
      </c>
      <c r="G298" s="14"/>
      <c r="H298" s="210">
        <v>17.399999999999999</v>
      </c>
      <c r="I298" s="211"/>
      <c r="J298" s="14"/>
      <c r="K298" s="14"/>
      <c r="L298" s="207"/>
      <c r="M298" s="212"/>
      <c r="N298" s="213"/>
      <c r="O298" s="213"/>
      <c r="P298" s="213"/>
      <c r="Q298" s="213"/>
      <c r="R298" s="213"/>
      <c r="S298" s="213"/>
      <c r="T298" s="2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08" t="s">
        <v>248</v>
      </c>
      <c r="AU298" s="208" t="s">
        <v>84</v>
      </c>
      <c r="AV298" s="14" t="s">
        <v>84</v>
      </c>
      <c r="AW298" s="14" t="s">
        <v>32</v>
      </c>
      <c r="AX298" s="14" t="s">
        <v>82</v>
      </c>
      <c r="AY298" s="208" t="s">
        <v>235</v>
      </c>
    </row>
    <row r="299" s="2" customFormat="1" ht="33" customHeight="1">
      <c r="A299" s="38"/>
      <c r="B299" s="181"/>
      <c r="C299" s="182" t="s">
        <v>474</v>
      </c>
      <c r="D299" s="182" t="s">
        <v>237</v>
      </c>
      <c r="E299" s="183" t="s">
        <v>1303</v>
      </c>
      <c r="F299" s="184" t="s">
        <v>1304</v>
      </c>
      <c r="G299" s="185" t="s">
        <v>527</v>
      </c>
      <c r="H299" s="186">
        <v>25</v>
      </c>
      <c r="I299" s="187"/>
      <c r="J299" s="188">
        <f>ROUND(I299*H299,2)</f>
        <v>0</v>
      </c>
      <c r="K299" s="184" t="s">
        <v>246</v>
      </c>
      <c r="L299" s="39"/>
      <c r="M299" s="189" t="s">
        <v>1</v>
      </c>
      <c r="N299" s="190" t="s">
        <v>40</v>
      </c>
      <c r="O299" s="77"/>
      <c r="P299" s="191">
        <f>O299*H299</f>
        <v>0</v>
      </c>
      <c r="Q299" s="191">
        <v>0</v>
      </c>
      <c r="R299" s="191">
        <f>Q299*H299</f>
        <v>0</v>
      </c>
      <c r="S299" s="191">
        <v>0</v>
      </c>
      <c r="T299" s="192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3" t="s">
        <v>96</v>
      </c>
      <c r="AT299" s="193" t="s">
        <v>237</v>
      </c>
      <c r="AU299" s="193" t="s">
        <v>84</v>
      </c>
      <c r="AY299" s="19" t="s">
        <v>235</v>
      </c>
      <c r="BE299" s="194">
        <f>IF(N299="základní",J299,0)</f>
        <v>0</v>
      </c>
      <c r="BF299" s="194">
        <f>IF(N299="snížená",J299,0)</f>
        <v>0</v>
      </c>
      <c r="BG299" s="194">
        <f>IF(N299="zákl. přenesená",J299,0)</f>
        <v>0</v>
      </c>
      <c r="BH299" s="194">
        <f>IF(N299="sníž. přenesená",J299,0)</f>
        <v>0</v>
      </c>
      <c r="BI299" s="194">
        <f>IF(N299="nulová",J299,0)</f>
        <v>0</v>
      </c>
      <c r="BJ299" s="19" t="s">
        <v>82</v>
      </c>
      <c r="BK299" s="194">
        <f>ROUND(I299*H299,2)</f>
        <v>0</v>
      </c>
      <c r="BL299" s="19" t="s">
        <v>96</v>
      </c>
      <c r="BM299" s="193" t="s">
        <v>1305</v>
      </c>
    </row>
    <row r="300" s="2" customFormat="1">
      <c r="A300" s="38"/>
      <c r="B300" s="39"/>
      <c r="C300" s="38"/>
      <c r="D300" s="195" t="s">
        <v>242</v>
      </c>
      <c r="E300" s="38"/>
      <c r="F300" s="196" t="s">
        <v>1306</v>
      </c>
      <c r="G300" s="38"/>
      <c r="H300" s="38"/>
      <c r="I300" s="197"/>
      <c r="J300" s="38"/>
      <c r="K300" s="38"/>
      <c r="L300" s="39"/>
      <c r="M300" s="198"/>
      <c r="N300" s="199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242</v>
      </c>
      <c r="AU300" s="19" t="s">
        <v>84</v>
      </c>
    </row>
    <row r="301" s="2" customFormat="1">
      <c r="A301" s="38"/>
      <c r="B301" s="39"/>
      <c r="C301" s="38"/>
      <c r="D301" s="195" t="s">
        <v>262</v>
      </c>
      <c r="E301" s="38"/>
      <c r="F301" s="223" t="s">
        <v>1720</v>
      </c>
      <c r="G301" s="38"/>
      <c r="H301" s="38"/>
      <c r="I301" s="197"/>
      <c r="J301" s="38"/>
      <c r="K301" s="38"/>
      <c r="L301" s="39"/>
      <c r="M301" s="198"/>
      <c r="N301" s="199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262</v>
      </c>
      <c r="AU301" s="19" t="s">
        <v>84</v>
      </c>
    </row>
    <row r="302" s="13" customFormat="1">
      <c r="A302" s="13"/>
      <c r="B302" s="200"/>
      <c r="C302" s="13"/>
      <c r="D302" s="195" t="s">
        <v>248</v>
      </c>
      <c r="E302" s="201" t="s">
        <v>1</v>
      </c>
      <c r="F302" s="202" t="s">
        <v>1307</v>
      </c>
      <c r="G302" s="13"/>
      <c r="H302" s="201" t="s">
        <v>1</v>
      </c>
      <c r="I302" s="203"/>
      <c r="J302" s="13"/>
      <c r="K302" s="13"/>
      <c r="L302" s="200"/>
      <c r="M302" s="204"/>
      <c r="N302" s="205"/>
      <c r="O302" s="205"/>
      <c r="P302" s="205"/>
      <c r="Q302" s="205"/>
      <c r="R302" s="205"/>
      <c r="S302" s="205"/>
      <c r="T302" s="206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01" t="s">
        <v>248</v>
      </c>
      <c r="AU302" s="201" t="s">
        <v>84</v>
      </c>
      <c r="AV302" s="13" t="s">
        <v>82</v>
      </c>
      <c r="AW302" s="13" t="s">
        <v>32</v>
      </c>
      <c r="AX302" s="13" t="s">
        <v>75</v>
      </c>
      <c r="AY302" s="201" t="s">
        <v>235</v>
      </c>
    </row>
    <row r="303" s="14" customFormat="1">
      <c r="A303" s="14"/>
      <c r="B303" s="207"/>
      <c r="C303" s="14"/>
      <c r="D303" s="195" t="s">
        <v>248</v>
      </c>
      <c r="E303" s="208" t="s">
        <v>1</v>
      </c>
      <c r="F303" s="209" t="s">
        <v>1877</v>
      </c>
      <c r="G303" s="14"/>
      <c r="H303" s="210">
        <v>7</v>
      </c>
      <c r="I303" s="211"/>
      <c r="J303" s="14"/>
      <c r="K303" s="14"/>
      <c r="L303" s="207"/>
      <c r="M303" s="212"/>
      <c r="N303" s="213"/>
      <c r="O303" s="213"/>
      <c r="P303" s="213"/>
      <c r="Q303" s="213"/>
      <c r="R303" s="213"/>
      <c r="S303" s="213"/>
      <c r="T303" s="2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08" t="s">
        <v>248</v>
      </c>
      <c r="AU303" s="208" t="s">
        <v>84</v>
      </c>
      <c r="AV303" s="14" t="s">
        <v>84</v>
      </c>
      <c r="AW303" s="14" t="s">
        <v>32</v>
      </c>
      <c r="AX303" s="14" t="s">
        <v>75</v>
      </c>
      <c r="AY303" s="208" t="s">
        <v>235</v>
      </c>
    </row>
    <row r="304" s="13" customFormat="1">
      <c r="A304" s="13"/>
      <c r="B304" s="200"/>
      <c r="C304" s="13"/>
      <c r="D304" s="195" t="s">
        <v>248</v>
      </c>
      <c r="E304" s="201" t="s">
        <v>1</v>
      </c>
      <c r="F304" s="202" t="s">
        <v>1759</v>
      </c>
      <c r="G304" s="13"/>
      <c r="H304" s="201" t="s">
        <v>1</v>
      </c>
      <c r="I304" s="203"/>
      <c r="J304" s="13"/>
      <c r="K304" s="13"/>
      <c r="L304" s="200"/>
      <c r="M304" s="204"/>
      <c r="N304" s="205"/>
      <c r="O304" s="205"/>
      <c r="P304" s="205"/>
      <c r="Q304" s="205"/>
      <c r="R304" s="205"/>
      <c r="S304" s="205"/>
      <c r="T304" s="206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01" t="s">
        <v>248</v>
      </c>
      <c r="AU304" s="201" t="s">
        <v>84</v>
      </c>
      <c r="AV304" s="13" t="s">
        <v>82</v>
      </c>
      <c r="AW304" s="13" t="s">
        <v>32</v>
      </c>
      <c r="AX304" s="13" t="s">
        <v>75</v>
      </c>
      <c r="AY304" s="201" t="s">
        <v>235</v>
      </c>
    </row>
    <row r="305" s="14" customFormat="1">
      <c r="A305" s="14"/>
      <c r="B305" s="207"/>
      <c r="C305" s="14"/>
      <c r="D305" s="195" t="s">
        <v>248</v>
      </c>
      <c r="E305" s="208" t="s">
        <v>1</v>
      </c>
      <c r="F305" s="209" t="s">
        <v>1310</v>
      </c>
      <c r="G305" s="14"/>
      <c r="H305" s="210">
        <v>2</v>
      </c>
      <c r="I305" s="211"/>
      <c r="J305" s="14"/>
      <c r="K305" s="14"/>
      <c r="L305" s="207"/>
      <c r="M305" s="212"/>
      <c r="N305" s="213"/>
      <c r="O305" s="213"/>
      <c r="P305" s="213"/>
      <c r="Q305" s="213"/>
      <c r="R305" s="213"/>
      <c r="S305" s="213"/>
      <c r="T305" s="2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8" t="s">
        <v>248</v>
      </c>
      <c r="AU305" s="208" t="s">
        <v>84</v>
      </c>
      <c r="AV305" s="14" t="s">
        <v>84</v>
      </c>
      <c r="AW305" s="14" t="s">
        <v>32</v>
      </c>
      <c r="AX305" s="14" t="s">
        <v>75</v>
      </c>
      <c r="AY305" s="208" t="s">
        <v>235</v>
      </c>
    </row>
    <row r="306" s="16" customFormat="1">
      <c r="A306" s="16"/>
      <c r="B306" s="224"/>
      <c r="C306" s="16"/>
      <c r="D306" s="195" t="s">
        <v>248</v>
      </c>
      <c r="E306" s="225" t="s">
        <v>1</v>
      </c>
      <c r="F306" s="226" t="s">
        <v>373</v>
      </c>
      <c r="G306" s="16"/>
      <c r="H306" s="227">
        <v>9</v>
      </c>
      <c r="I306" s="228"/>
      <c r="J306" s="16"/>
      <c r="K306" s="16"/>
      <c r="L306" s="224"/>
      <c r="M306" s="229"/>
      <c r="N306" s="230"/>
      <c r="O306" s="230"/>
      <c r="P306" s="230"/>
      <c r="Q306" s="230"/>
      <c r="R306" s="230"/>
      <c r="S306" s="230"/>
      <c r="T306" s="231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T306" s="225" t="s">
        <v>248</v>
      </c>
      <c r="AU306" s="225" t="s">
        <v>84</v>
      </c>
      <c r="AV306" s="16" t="s">
        <v>91</v>
      </c>
      <c r="AW306" s="16" t="s">
        <v>32</v>
      </c>
      <c r="AX306" s="16" t="s">
        <v>75</v>
      </c>
      <c r="AY306" s="225" t="s">
        <v>235</v>
      </c>
    </row>
    <row r="307" s="13" customFormat="1">
      <c r="A307" s="13"/>
      <c r="B307" s="200"/>
      <c r="C307" s="13"/>
      <c r="D307" s="195" t="s">
        <v>248</v>
      </c>
      <c r="E307" s="201" t="s">
        <v>1</v>
      </c>
      <c r="F307" s="202" t="s">
        <v>1311</v>
      </c>
      <c r="G307" s="13"/>
      <c r="H307" s="201" t="s">
        <v>1</v>
      </c>
      <c r="I307" s="203"/>
      <c r="J307" s="13"/>
      <c r="K307" s="13"/>
      <c r="L307" s="200"/>
      <c r="M307" s="204"/>
      <c r="N307" s="205"/>
      <c r="O307" s="205"/>
      <c r="P307" s="205"/>
      <c r="Q307" s="205"/>
      <c r="R307" s="205"/>
      <c r="S307" s="205"/>
      <c r="T307" s="206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01" t="s">
        <v>248</v>
      </c>
      <c r="AU307" s="201" t="s">
        <v>84</v>
      </c>
      <c r="AV307" s="13" t="s">
        <v>82</v>
      </c>
      <c r="AW307" s="13" t="s">
        <v>32</v>
      </c>
      <c r="AX307" s="13" t="s">
        <v>75</v>
      </c>
      <c r="AY307" s="201" t="s">
        <v>235</v>
      </c>
    </row>
    <row r="308" s="14" customFormat="1">
      <c r="A308" s="14"/>
      <c r="B308" s="207"/>
      <c r="C308" s="14"/>
      <c r="D308" s="195" t="s">
        <v>248</v>
      </c>
      <c r="E308" s="208" t="s">
        <v>1</v>
      </c>
      <c r="F308" s="209" t="s">
        <v>1878</v>
      </c>
      <c r="G308" s="14"/>
      <c r="H308" s="210">
        <v>16</v>
      </c>
      <c r="I308" s="211"/>
      <c r="J308" s="14"/>
      <c r="K308" s="14"/>
      <c r="L308" s="207"/>
      <c r="M308" s="212"/>
      <c r="N308" s="213"/>
      <c r="O308" s="213"/>
      <c r="P308" s="213"/>
      <c r="Q308" s="213"/>
      <c r="R308" s="213"/>
      <c r="S308" s="213"/>
      <c r="T308" s="2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08" t="s">
        <v>248</v>
      </c>
      <c r="AU308" s="208" t="s">
        <v>84</v>
      </c>
      <c r="AV308" s="14" t="s">
        <v>84</v>
      </c>
      <c r="AW308" s="14" t="s">
        <v>32</v>
      </c>
      <c r="AX308" s="14" t="s">
        <v>75</v>
      </c>
      <c r="AY308" s="208" t="s">
        <v>235</v>
      </c>
    </row>
    <row r="309" s="15" customFormat="1">
      <c r="A309" s="15"/>
      <c r="B309" s="215"/>
      <c r="C309" s="15"/>
      <c r="D309" s="195" t="s">
        <v>248</v>
      </c>
      <c r="E309" s="216" t="s">
        <v>1</v>
      </c>
      <c r="F309" s="217" t="s">
        <v>253</v>
      </c>
      <c r="G309" s="15"/>
      <c r="H309" s="218">
        <v>25</v>
      </c>
      <c r="I309" s="219"/>
      <c r="J309" s="15"/>
      <c r="K309" s="15"/>
      <c r="L309" s="215"/>
      <c r="M309" s="220"/>
      <c r="N309" s="221"/>
      <c r="O309" s="221"/>
      <c r="P309" s="221"/>
      <c r="Q309" s="221"/>
      <c r="R309" s="221"/>
      <c r="S309" s="221"/>
      <c r="T309" s="222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16" t="s">
        <v>248</v>
      </c>
      <c r="AU309" s="216" t="s">
        <v>84</v>
      </c>
      <c r="AV309" s="15" t="s">
        <v>96</v>
      </c>
      <c r="AW309" s="15" t="s">
        <v>32</v>
      </c>
      <c r="AX309" s="15" t="s">
        <v>82</v>
      </c>
      <c r="AY309" s="216" t="s">
        <v>235</v>
      </c>
    </row>
    <row r="310" s="2" customFormat="1" ht="16.5" customHeight="1">
      <c r="A310" s="38"/>
      <c r="B310" s="181"/>
      <c r="C310" s="232" t="s">
        <v>481</v>
      </c>
      <c r="D310" s="232" t="s">
        <v>465</v>
      </c>
      <c r="E310" s="233" t="s">
        <v>1313</v>
      </c>
      <c r="F310" s="234" t="s">
        <v>1423</v>
      </c>
      <c r="G310" s="235" t="s">
        <v>527</v>
      </c>
      <c r="H310" s="236">
        <v>9</v>
      </c>
      <c r="I310" s="237"/>
      <c r="J310" s="238">
        <f>ROUND(I310*H310,2)</f>
        <v>0</v>
      </c>
      <c r="K310" s="234" t="s">
        <v>246</v>
      </c>
      <c r="L310" s="239"/>
      <c r="M310" s="240" t="s">
        <v>1</v>
      </c>
      <c r="N310" s="241" t="s">
        <v>40</v>
      </c>
      <c r="O310" s="77"/>
      <c r="P310" s="191">
        <f>O310*H310</f>
        <v>0</v>
      </c>
      <c r="Q310" s="191">
        <v>0.00064999999999999997</v>
      </c>
      <c r="R310" s="191">
        <f>Q310*H310</f>
        <v>0.0058499999999999993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291</v>
      </c>
      <c r="AT310" s="193" t="s">
        <v>465</v>
      </c>
      <c r="AU310" s="193" t="s">
        <v>84</v>
      </c>
      <c r="AY310" s="19" t="s">
        <v>235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96</v>
      </c>
      <c r="BM310" s="193" t="s">
        <v>1315</v>
      </c>
    </row>
    <row r="311" s="2" customFormat="1">
      <c r="A311" s="38"/>
      <c r="B311" s="39"/>
      <c r="C311" s="38"/>
      <c r="D311" s="195" t="s">
        <v>242</v>
      </c>
      <c r="E311" s="38"/>
      <c r="F311" s="196" t="s">
        <v>1316</v>
      </c>
      <c r="G311" s="38"/>
      <c r="H311" s="38"/>
      <c r="I311" s="197"/>
      <c r="J311" s="38"/>
      <c r="K311" s="38"/>
      <c r="L311" s="39"/>
      <c r="M311" s="198"/>
      <c r="N311" s="199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242</v>
      </c>
      <c r="AU311" s="19" t="s">
        <v>84</v>
      </c>
    </row>
    <row r="312" s="2" customFormat="1" ht="16.5" customHeight="1">
      <c r="A312" s="38"/>
      <c r="B312" s="181"/>
      <c r="C312" s="232" t="s">
        <v>486</v>
      </c>
      <c r="D312" s="232" t="s">
        <v>465</v>
      </c>
      <c r="E312" s="233" t="s">
        <v>1317</v>
      </c>
      <c r="F312" s="234" t="s">
        <v>1318</v>
      </c>
      <c r="G312" s="235" t="s">
        <v>527</v>
      </c>
      <c r="H312" s="236">
        <v>16</v>
      </c>
      <c r="I312" s="237"/>
      <c r="J312" s="238">
        <f>ROUND(I312*H312,2)</f>
        <v>0</v>
      </c>
      <c r="K312" s="234" t="s">
        <v>1</v>
      </c>
      <c r="L312" s="239"/>
      <c r="M312" s="240" t="s">
        <v>1</v>
      </c>
      <c r="N312" s="241" t="s">
        <v>40</v>
      </c>
      <c r="O312" s="77"/>
      <c r="P312" s="191">
        <f>O312*H312</f>
        <v>0</v>
      </c>
      <c r="Q312" s="191">
        <v>0.00064999999999999997</v>
      </c>
      <c r="R312" s="191">
        <f>Q312*H312</f>
        <v>0.0104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291</v>
      </c>
      <c r="AT312" s="193" t="s">
        <v>465</v>
      </c>
      <c r="AU312" s="193" t="s">
        <v>84</v>
      </c>
      <c r="AY312" s="19" t="s">
        <v>235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96</v>
      </c>
      <c r="BM312" s="193" t="s">
        <v>1319</v>
      </c>
    </row>
    <row r="313" s="2" customFormat="1">
      <c r="A313" s="38"/>
      <c r="B313" s="39"/>
      <c r="C313" s="38"/>
      <c r="D313" s="195" t="s">
        <v>242</v>
      </c>
      <c r="E313" s="38"/>
      <c r="F313" s="196" t="s">
        <v>1318</v>
      </c>
      <c r="G313" s="38"/>
      <c r="H313" s="38"/>
      <c r="I313" s="197"/>
      <c r="J313" s="38"/>
      <c r="K313" s="38"/>
      <c r="L313" s="39"/>
      <c r="M313" s="198"/>
      <c r="N313" s="199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242</v>
      </c>
      <c r="AU313" s="19" t="s">
        <v>84</v>
      </c>
    </row>
    <row r="314" s="2" customFormat="1" ht="16.5" customHeight="1">
      <c r="A314" s="38"/>
      <c r="B314" s="181"/>
      <c r="C314" s="182" t="s">
        <v>490</v>
      </c>
      <c r="D314" s="182" t="s">
        <v>237</v>
      </c>
      <c r="E314" s="183" t="s">
        <v>1320</v>
      </c>
      <c r="F314" s="184" t="s">
        <v>1321</v>
      </c>
      <c r="G314" s="185" t="s">
        <v>527</v>
      </c>
      <c r="H314" s="186">
        <v>8</v>
      </c>
      <c r="I314" s="187"/>
      <c r="J314" s="188">
        <f>ROUND(I314*H314,2)</f>
        <v>0</v>
      </c>
      <c r="K314" s="184" t="s">
        <v>246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96</v>
      </c>
      <c r="AT314" s="193" t="s">
        <v>237</v>
      </c>
      <c r="AU314" s="193" t="s">
        <v>84</v>
      </c>
      <c r="AY314" s="19" t="s">
        <v>235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96</v>
      </c>
      <c r="BM314" s="193" t="s">
        <v>1322</v>
      </c>
    </row>
    <row r="315" s="2" customFormat="1">
      <c r="A315" s="38"/>
      <c r="B315" s="39"/>
      <c r="C315" s="38"/>
      <c r="D315" s="195" t="s">
        <v>242</v>
      </c>
      <c r="E315" s="38"/>
      <c r="F315" s="196" t="s">
        <v>1323</v>
      </c>
      <c r="G315" s="38"/>
      <c r="H315" s="38"/>
      <c r="I315" s="197"/>
      <c r="J315" s="38"/>
      <c r="K315" s="38"/>
      <c r="L315" s="39"/>
      <c r="M315" s="198"/>
      <c r="N315" s="199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242</v>
      </c>
      <c r="AU315" s="19" t="s">
        <v>84</v>
      </c>
    </row>
    <row r="316" s="2" customFormat="1">
      <c r="A316" s="38"/>
      <c r="B316" s="39"/>
      <c r="C316" s="38"/>
      <c r="D316" s="195" t="s">
        <v>262</v>
      </c>
      <c r="E316" s="38"/>
      <c r="F316" s="223" t="s">
        <v>1720</v>
      </c>
      <c r="G316" s="38"/>
      <c r="H316" s="38"/>
      <c r="I316" s="197"/>
      <c r="J316" s="38"/>
      <c r="K316" s="38"/>
      <c r="L316" s="39"/>
      <c r="M316" s="198"/>
      <c r="N316" s="199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262</v>
      </c>
      <c r="AU316" s="19" t="s">
        <v>84</v>
      </c>
    </row>
    <row r="317" s="13" customFormat="1">
      <c r="A317" s="13"/>
      <c r="B317" s="200"/>
      <c r="C317" s="13"/>
      <c r="D317" s="195" t="s">
        <v>248</v>
      </c>
      <c r="E317" s="201" t="s">
        <v>1</v>
      </c>
      <c r="F317" s="202" t="s">
        <v>1324</v>
      </c>
      <c r="G317" s="13"/>
      <c r="H317" s="201" t="s">
        <v>1</v>
      </c>
      <c r="I317" s="203"/>
      <c r="J317" s="13"/>
      <c r="K317" s="13"/>
      <c r="L317" s="200"/>
      <c r="M317" s="204"/>
      <c r="N317" s="205"/>
      <c r="O317" s="205"/>
      <c r="P317" s="205"/>
      <c r="Q317" s="205"/>
      <c r="R317" s="205"/>
      <c r="S317" s="205"/>
      <c r="T317" s="206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01" t="s">
        <v>248</v>
      </c>
      <c r="AU317" s="201" t="s">
        <v>84</v>
      </c>
      <c r="AV317" s="13" t="s">
        <v>82</v>
      </c>
      <c r="AW317" s="13" t="s">
        <v>32</v>
      </c>
      <c r="AX317" s="13" t="s">
        <v>75</v>
      </c>
      <c r="AY317" s="201" t="s">
        <v>235</v>
      </c>
    </row>
    <row r="318" s="14" customFormat="1">
      <c r="A318" s="14"/>
      <c r="B318" s="207"/>
      <c r="C318" s="14"/>
      <c r="D318" s="195" t="s">
        <v>248</v>
      </c>
      <c r="E318" s="208" t="s">
        <v>1</v>
      </c>
      <c r="F318" s="209" t="s">
        <v>291</v>
      </c>
      <c r="G318" s="14"/>
      <c r="H318" s="210">
        <v>8</v>
      </c>
      <c r="I318" s="211"/>
      <c r="J318" s="14"/>
      <c r="K318" s="14"/>
      <c r="L318" s="207"/>
      <c r="M318" s="212"/>
      <c r="N318" s="213"/>
      <c r="O318" s="213"/>
      <c r="P318" s="213"/>
      <c r="Q318" s="213"/>
      <c r="R318" s="213"/>
      <c r="S318" s="213"/>
      <c r="T318" s="2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08" t="s">
        <v>248</v>
      </c>
      <c r="AU318" s="208" t="s">
        <v>84</v>
      </c>
      <c r="AV318" s="14" t="s">
        <v>84</v>
      </c>
      <c r="AW318" s="14" t="s">
        <v>32</v>
      </c>
      <c r="AX318" s="14" t="s">
        <v>82</v>
      </c>
      <c r="AY318" s="208" t="s">
        <v>235</v>
      </c>
    </row>
    <row r="319" s="2" customFormat="1" ht="16.5" customHeight="1">
      <c r="A319" s="38"/>
      <c r="B319" s="181"/>
      <c r="C319" s="232" t="s">
        <v>495</v>
      </c>
      <c r="D319" s="232" t="s">
        <v>465</v>
      </c>
      <c r="E319" s="233" t="s">
        <v>1325</v>
      </c>
      <c r="F319" s="234" t="s">
        <v>1326</v>
      </c>
      <c r="G319" s="235" t="s">
        <v>527</v>
      </c>
      <c r="H319" s="236">
        <v>8</v>
      </c>
      <c r="I319" s="237"/>
      <c r="J319" s="238">
        <f>ROUND(I319*H319,2)</f>
        <v>0</v>
      </c>
      <c r="K319" s="234" t="s">
        <v>246</v>
      </c>
      <c r="L319" s="239"/>
      <c r="M319" s="240" t="s">
        <v>1</v>
      </c>
      <c r="N319" s="241" t="s">
        <v>40</v>
      </c>
      <c r="O319" s="77"/>
      <c r="P319" s="191">
        <f>O319*H319</f>
        <v>0</v>
      </c>
      <c r="Q319" s="191">
        <v>0.00029</v>
      </c>
      <c r="R319" s="191">
        <f>Q319*H319</f>
        <v>0.00232</v>
      </c>
      <c r="S319" s="191">
        <v>0</v>
      </c>
      <c r="T319" s="192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93" t="s">
        <v>291</v>
      </c>
      <c r="AT319" s="193" t="s">
        <v>465</v>
      </c>
      <c r="AU319" s="193" t="s">
        <v>84</v>
      </c>
      <c r="AY319" s="19" t="s">
        <v>235</v>
      </c>
      <c r="BE319" s="194">
        <f>IF(N319="základní",J319,0)</f>
        <v>0</v>
      </c>
      <c r="BF319" s="194">
        <f>IF(N319="snížená",J319,0)</f>
        <v>0</v>
      </c>
      <c r="BG319" s="194">
        <f>IF(N319="zákl. přenesená",J319,0)</f>
        <v>0</v>
      </c>
      <c r="BH319" s="194">
        <f>IF(N319="sníž. přenesená",J319,0)</f>
        <v>0</v>
      </c>
      <c r="BI319" s="194">
        <f>IF(N319="nulová",J319,0)</f>
        <v>0</v>
      </c>
      <c r="BJ319" s="19" t="s">
        <v>82</v>
      </c>
      <c r="BK319" s="194">
        <f>ROUND(I319*H319,2)</f>
        <v>0</v>
      </c>
      <c r="BL319" s="19" t="s">
        <v>96</v>
      </c>
      <c r="BM319" s="193" t="s">
        <v>1327</v>
      </c>
    </row>
    <row r="320" s="2" customFormat="1">
      <c r="A320" s="38"/>
      <c r="B320" s="39"/>
      <c r="C320" s="38"/>
      <c r="D320" s="195" t="s">
        <v>242</v>
      </c>
      <c r="E320" s="38"/>
      <c r="F320" s="196" t="s">
        <v>1326</v>
      </c>
      <c r="G320" s="38"/>
      <c r="H320" s="38"/>
      <c r="I320" s="197"/>
      <c r="J320" s="38"/>
      <c r="K320" s="38"/>
      <c r="L320" s="39"/>
      <c r="M320" s="198"/>
      <c r="N320" s="199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242</v>
      </c>
      <c r="AU320" s="19" t="s">
        <v>84</v>
      </c>
    </row>
    <row r="321" s="2" customFormat="1" ht="16.5" customHeight="1">
      <c r="A321" s="38"/>
      <c r="B321" s="181"/>
      <c r="C321" s="182" t="s">
        <v>502</v>
      </c>
      <c r="D321" s="182" t="s">
        <v>237</v>
      </c>
      <c r="E321" s="183" t="s">
        <v>1127</v>
      </c>
      <c r="F321" s="184" t="s">
        <v>1328</v>
      </c>
      <c r="G321" s="185" t="s">
        <v>323</v>
      </c>
      <c r="H321" s="186">
        <v>17.399999999999999</v>
      </c>
      <c r="I321" s="187"/>
      <c r="J321" s="188">
        <f>ROUND(I321*H321,2)</f>
        <v>0</v>
      </c>
      <c r="K321" s="184" t="s">
        <v>246</v>
      </c>
      <c r="L321" s="39"/>
      <c r="M321" s="189" t="s">
        <v>1</v>
      </c>
      <c r="N321" s="190" t="s">
        <v>40</v>
      </c>
      <c r="O321" s="77"/>
      <c r="P321" s="191">
        <f>O321*H321</f>
        <v>0</v>
      </c>
      <c r="Q321" s="191">
        <v>0</v>
      </c>
      <c r="R321" s="191">
        <f>Q321*H321</f>
        <v>0</v>
      </c>
      <c r="S321" s="191">
        <v>0</v>
      </c>
      <c r="T321" s="192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3" t="s">
        <v>96</v>
      </c>
      <c r="AT321" s="193" t="s">
        <v>237</v>
      </c>
      <c r="AU321" s="193" t="s">
        <v>84</v>
      </c>
      <c r="AY321" s="19" t="s">
        <v>235</v>
      </c>
      <c r="BE321" s="194">
        <f>IF(N321="základní",J321,0)</f>
        <v>0</v>
      </c>
      <c r="BF321" s="194">
        <f>IF(N321="snížená",J321,0)</f>
        <v>0</v>
      </c>
      <c r="BG321" s="194">
        <f>IF(N321="zákl. přenesená",J321,0)</f>
        <v>0</v>
      </c>
      <c r="BH321" s="194">
        <f>IF(N321="sníž. přenesená",J321,0)</f>
        <v>0</v>
      </c>
      <c r="BI321" s="194">
        <f>IF(N321="nulová",J321,0)</f>
        <v>0</v>
      </c>
      <c r="BJ321" s="19" t="s">
        <v>82</v>
      </c>
      <c r="BK321" s="194">
        <f>ROUND(I321*H321,2)</f>
        <v>0</v>
      </c>
      <c r="BL321" s="19" t="s">
        <v>96</v>
      </c>
      <c r="BM321" s="193" t="s">
        <v>1329</v>
      </c>
    </row>
    <row r="322" s="2" customFormat="1">
      <c r="A322" s="38"/>
      <c r="B322" s="39"/>
      <c r="C322" s="38"/>
      <c r="D322" s="195" t="s">
        <v>242</v>
      </c>
      <c r="E322" s="38"/>
      <c r="F322" s="196" t="s">
        <v>1130</v>
      </c>
      <c r="G322" s="38"/>
      <c r="H322" s="38"/>
      <c r="I322" s="197"/>
      <c r="J322" s="38"/>
      <c r="K322" s="38"/>
      <c r="L322" s="39"/>
      <c r="M322" s="198"/>
      <c r="N322" s="199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242</v>
      </c>
      <c r="AU322" s="19" t="s">
        <v>84</v>
      </c>
    </row>
    <row r="323" s="2" customFormat="1">
      <c r="A323" s="38"/>
      <c r="B323" s="39"/>
      <c r="C323" s="38"/>
      <c r="D323" s="195" t="s">
        <v>262</v>
      </c>
      <c r="E323" s="38"/>
      <c r="F323" s="223" t="s">
        <v>673</v>
      </c>
      <c r="G323" s="38"/>
      <c r="H323" s="38"/>
      <c r="I323" s="197"/>
      <c r="J323" s="38"/>
      <c r="K323" s="38"/>
      <c r="L323" s="39"/>
      <c r="M323" s="198"/>
      <c r="N323" s="199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262</v>
      </c>
      <c r="AU323" s="19" t="s">
        <v>84</v>
      </c>
    </row>
    <row r="324" s="2" customFormat="1" ht="24.15" customHeight="1">
      <c r="A324" s="38"/>
      <c r="B324" s="181"/>
      <c r="C324" s="182" t="s">
        <v>509</v>
      </c>
      <c r="D324" s="182" t="s">
        <v>237</v>
      </c>
      <c r="E324" s="183" t="s">
        <v>1330</v>
      </c>
      <c r="F324" s="184" t="s">
        <v>1331</v>
      </c>
      <c r="G324" s="185" t="s">
        <v>527</v>
      </c>
      <c r="H324" s="186">
        <v>7</v>
      </c>
      <c r="I324" s="187"/>
      <c r="J324" s="188">
        <f>ROUND(I324*H324,2)</f>
        <v>0</v>
      </c>
      <c r="K324" s="184" t="s">
        <v>246</v>
      </c>
      <c r="L324" s="39"/>
      <c r="M324" s="189" t="s">
        <v>1</v>
      </c>
      <c r="N324" s="190" t="s">
        <v>40</v>
      </c>
      <c r="O324" s="77"/>
      <c r="P324" s="191">
        <f>O324*H324</f>
        <v>0</v>
      </c>
      <c r="Q324" s="191">
        <v>0.058029999999999998</v>
      </c>
      <c r="R324" s="191">
        <f>Q324*H324</f>
        <v>0.40620999999999996</v>
      </c>
      <c r="S324" s="191">
        <v>0</v>
      </c>
      <c r="T324" s="19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3" t="s">
        <v>96</v>
      </c>
      <c r="AT324" s="193" t="s">
        <v>237</v>
      </c>
      <c r="AU324" s="193" t="s">
        <v>84</v>
      </c>
      <c r="AY324" s="19" t="s">
        <v>235</v>
      </c>
      <c r="BE324" s="194">
        <f>IF(N324="základní",J324,0)</f>
        <v>0</v>
      </c>
      <c r="BF324" s="194">
        <f>IF(N324="snížená",J324,0)</f>
        <v>0</v>
      </c>
      <c r="BG324" s="194">
        <f>IF(N324="zákl. přenesená",J324,0)</f>
        <v>0</v>
      </c>
      <c r="BH324" s="194">
        <f>IF(N324="sníž. přenesená",J324,0)</f>
        <v>0</v>
      </c>
      <c r="BI324" s="194">
        <f>IF(N324="nulová",J324,0)</f>
        <v>0</v>
      </c>
      <c r="BJ324" s="19" t="s">
        <v>82</v>
      </c>
      <c r="BK324" s="194">
        <f>ROUND(I324*H324,2)</f>
        <v>0</v>
      </c>
      <c r="BL324" s="19" t="s">
        <v>96</v>
      </c>
      <c r="BM324" s="193" t="s">
        <v>1332</v>
      </c>
    </row>
    <row r="325" s="2" customFormat="1">
      <c r="A325" s="38"/>
      <c r="B325" s="39"/>
      <c r="C325" s="38"/>
      <c r="D325" s="195" t="s">
        <v>242</v>
      </c>
      <c r="E325" s="38"/>
      <c r="F325" s="196" t="s">
        <v>1333</v>
      </c>
      <c r="G325" s="38"/>
      <c r="H325" s="38"/>
      <c r="I325" s="197"/>
      <c r="J325" s="38"/>
      <c r="K325" s="38"/>
      <c r="L325" s="39"/>
      <c r="M325" s="198"/>
      <c r="N325" s="199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242</v>
      </c>
      <c r="AU325" s="19" t="s">
        <v>84</v>
      </c>
    </row>
    <row r="326" s="2" customFormat="1">
      <c r="A326" s="38"/>
      <c r="B326" s="39"/>
      <c r="C326" s="38"/>
      <c r="D326" s="195" t="s">
        <v>262</v>
      </c>
      <c r="E326" s="38"/>
      <c r="F326" s="223" t="s">
        <v>1720</v>
      </c>
      <c r="G326" s="38"/>
      <c r="H326" s="38"/>
      <c r="I326" s="197"/>
      <c r="J326" s="38"/>
      <c r="K326" s="38"/>
      <c r="L326" s="39"/>
      <c r="M326" s="198"/>
      <c r="N326" s="199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262</v>
      </c>
      <c r="AU326" s="19" t="s">
        <v>84</v>
      </c>
    </row>
    <row r="327" s="14" customFormat="1">
      <c r="A327" s="14"/>
      <c r="B327" s="207"/>
      <c r="C327" s="14"/>
      <c r="D327" s="195" t="s">
        <v>248</v>
      </c>
      <c r="E327" s="208" t="s">
        <v>1</v>
      </c>
      <c r="F327" s="209" t="s">
        <v>284</v>
      </c>
      <c r="G327" s="14"/>
      <c r="H327" s="210">
        <v>7</v>
      </c>
      <c r="I327" s="211"/>
      <c r="J327" s="14"/>
      <c r="K327" s="14"/>
      <c r="L327" s="207"/>
      <c r="M327" s="212"/>
      <c r="N327" s="213"/>
      <c r="O327" s="213"/>
      <c r="P327" s="213"/>
      <c r="Q327" s="213"/>
      <c r="R327" s="213"/>
      <c r="S327" s="213"/>
      <c r="T327" s="2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8" t="s">
        <v>248</v>
      </c>
      <c r="AU327" s="208" t="s">
        <v>84</v>
      </c>
      <c r="AV327" s="14" t="s">
        <v>84</v>
      </c>
      <c r="AW327" s="14" t="s">
        <v>32</v>
      </c>
      <c r="AX327" s="14" t="s">
        <v>82</v>
      </c>
      <c r="AY327" s="208" t="s">
        <v>235</v>
      </c>
    </row>
    <row r="328" s="2" customFormat="1" ht="33" customHeight="1">
      <c r="A328" s="38"/>
      <c r="B328" s="181"/>
      <c r="C328" s="182" t="s">
        <v>516</v>
      </c>
      <c r="D328" s="182" t="s">
        <v>237</v>
      </c>
      <c r="E328" s="183" t="s">
        <v>1334</v>
      </c>
      <c r="F328" s="184" t="s">
        <v>1335</v>
      </c>
      <c r="G328" s="185" t="s">
        <v>527</v>
      </c>
      <c r="H328" s="186">
        <v>7</v>
      </c>
      <c r="I328" s="187"/>
      <c r="J328" s="188">
        <f>ROUND(I328*H328,2)</f>
        <v>0</v>
      </c>
      <c r="K328" s="184" t="s">
        <v>246</v>
      </c>
      <c r="L328" s="39"/>
      <c r="M328" s="189" t="s">
        <v>1</v>
      </c>
      <c r="N328" s="190" t="s">
        <v>40</v>
      </c>
      <c r="O328" s="77"/>
      <c r="P328" s="191">
        <f>O328*H328</f>
        <v>0</v>
      </c>
      <c r="Q328" s="191">
        <v>0.01136</v>
      </c>
      <c r="R328" s="191">
        <f>Q328*H328</f>
        <v>0.079520000000000007</v>
      </c>
      <c r="S328" s="191">
        <v>0</v>
      </c>
      <c r="T328" s="19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3" t="s">
        <v>96</v>
      </c>
      <c r="AT328" s="193" t="s">
        <v>237</v>
      </c>
      <c r="AU328" s="193" t="s">
        <v>84</v>
      </c>
      <c r="AY328" s="19" t="s">
        <v>235</v>
      </c>
      <c r="BE328" s="194">
        <f>IF(N328="základní",J328,0)</f>
        <v>0</v>
      </c>
      <c r="BF328" s="194">
        <f>IF(N328="snížená",J328,0)</f>
        <v>0</v>
      </c>
      <c r="BG328" s="194">
        <f>IF(N328="zákl. přenesená",J328,0)</f>
        <v>0</v>
      </c>
      <c r="BH328" s="194">
        <f>IF(N328="sníž. přenesená",J328,0)</f>
        <v>0</v>
      </c>
      <c r="BI328" s="194">
        <f>IF(N328="nulová",J328,0)</f>
        <v>0</v>
      </c>
      <c r="BJ328" s="19" t="s">
        <v>82</v>
      </c>
      <c r="BK328" s="194">
        <f>ROUND(I328*H328,2)</f>
        <v>0</v>
      </c>
      <c r="BL328" s="19" t="s">
        <v>96</v>
      </c>
      <c r="BM328" s="193" t="s">
        <v>1336</v>
      </c>
    </row>
    <row r="329" s="2" customFormat="1">
      <c r="A329" s="38"/>
      <c r="B329" s="39"/>
      <c r="C329" s="38"/>
      <c r="D329" s="195" t="s">
        <v>242</v>
      </c>
      <c r="E329" s="38"/>
      <c r="F329" s="196" t="s">
        <v>1337</v>
      </c>
      <c r="G329" s="38"/>
      <c r="H329" s="38"/>
      <c r="I329" s="197"/>
      <c r="J329" s="38"/>
      <c r="K329" s="38"/>
      <c r="L329" s="39"/>
      <c r="M329" s="198"/>
      <c r="N329" s="199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242</v>
      </c>
      <c r="AU329" s="19" t="s">
        <v>84</v>
      </c>
    </row>
    <row r="330" s="2" customFormat="1" ht="24.15" customHeight="1">
      <c r="A330" s="38"/>
      <c r="B330" s="181"/>
      <c r="C330" s="182" t="s">
        <v>524</v>
      </c>
      <c r="D330" s="182" t="s">
        <v>237</v>
      </c>
      <c r="E330" s="183" t="s">
        <v>1338</v>
      </c>
      <c r="F330" s="184" t="s">
        <v>1339</v>
      </c>
      <c r="G330" s="185" t="s">
        <v>527</v>
      </c>
      <c r="H330" s="186">
        <v>7</v>
      </c>
      <c r="I330" s="187"/>
      <c r="J330" s="188">
        <f>ROUND(I330*H330,2)</f>
        <v>0</v>
      </c>
      <c r="K330" s="184" t="s">
        <v>246</v>
      </c>
      <c r="L330" s="39"/>
      <c r="M330" s="189" t="s">
        <v>1</v>
      </c>
      <c r="N330" s="190" t="s">
        <v>40</v>
      </c>
      <c r="O330" s="77"/>
      <c r="P330" s="191">
        <f>O330*H330</f>
        <v>0</v>
      </c>
      <c r="Q330" s="191">
        <v>0.0062199999999999998</v>
      </c>
      <c r="R330" s="191">
        <f>Q330*H330</f>
        <v>0.043539999999999995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96</v>
      </c>
      <c r="AT330" s="193" t="s">
        <v>237</v>
      </c>
      <c r="AU330" s="193" t="s">
        <v>84</v>
      </c>
      <c r="AY330" s="19" t="s">
        <v>235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96</v>
      </c>
      <c r="BM330" s="193" t="s">
        <v>1340</v>
      </c>
    </row>
    <row r="331" s="2" customFormat="1">
      <c r="A331" s="38"/>
      <c r="B331" s="39"/>
      <c r="C331" s="38"/>
      <c r="D331" s="195" t="s">
        <v>242</v>
      </c>
      <c r="E331" s="38"/>
      <c r="F331" s="196" t="s">
        <v>1341</v>
      </c>
      <c r="G331" s="38"/>
      <c r="H331" s="38"/>
      <c r="I331" s="197"/>
      <c r="J331" s="38"/>
      <c r="K331" s="38"/>
      <c r="L331" s="39"/>
      <c r="M331" s="198"/>
      <c r="N331" s="199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242</v>
      </c>
      <c r="AU331" s="19" t="s">
        <v>84</v>
      </c>
    </row>
    <row r="332" s="2" customFormat="1" ht="24.15" customHeight="1">
      <c r="A332" s="38"/>
      <c r="B332" s="181"/>
      <c r="C332" s="182" t="s">
        <v>531</v>
      </c>
      <c r="D332" s="182" t="s">
        <v>237</v>
      </c>
      <c r="E332" s="183" t="s">
        <v>1342</v>
      </c>
      <c r="F332" s="184" t="s">
        <v>1343</v>
      </c>
      <c r="G332" s="185" t="s">
        <v>527</v>
      </c>
      <c r="H332" s="186">
        <v>7</v>
      </c>
      <c r="I332" s="187"/>
      <c r="J332" s="188">
        <f>ROUND(I332*H332,2)</f>
        <v>0</v>
      </c>
      <c r="K332" s="184" t="s">
        <v>246</v>
      </c>
      <c r="L332" s="39"/>
      <c r="M332" s="189" t="s">
        <v>1</v>
      </c>
      <c r="N332" s="190" t="s">
        <v>40</v>
      </c>
      <c r="O332" s="77"/>
      <c r="P332" s="191">
        <f>O332*H332</f>
        <v>0</v>
      </c>
      <c r="Q332" s="191">
        <v>0</v>
      </c>
      <c r="R332" s="191">
        <f>Q332*H332</f>
        <v>0</v>
      </c>
      <c r="S332" s="191">
        <v>0</v>
      </c>
      <c r="T332" s="19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3" t="s">
        <v>96</v>
      </c>
      <c r="AT332" s="193" t="s">
        <v>237</v>
      </c>
      <c r="AU332" s="193" t="s">
        <v>84</v>
      </c>
      <c r="AY332" s="19" t="s">
        <v>235</v>
      </c>
      <c r="BE332" s="194">
        <f>IF(N332="základní",J332,0)</f>
        <v>0</v>
      </c>
      <c r="BF332" s="194">
        <f>IF(N332="snížená",J332,0)</f>
        <v>0</v>
      </c>
      <c r="BG332" s="194">
        <f>IF(N332="zákl. přenesená",J332,0)</f>
        <v>0</v>
      </c>
      <c r="BH332" s="194">
        <f>IF(N332="sníž. přenesená",J332,0)</f>
        <v>0</v>
      </c>
      <c r="BI332" s="194">
        <f>IF(N332="nulová",J332,0)</f>
        <v>0</v>
      </c>
      <c r="BJ332" s="19" t="s">
        <v>82</v>
      </c>
      <c r="BK332" s="194">
        <f>ROUND(I332*H332,2)</f>
        <v>0</v>
      </c>
      <c r="BL332" s="19" t="s">
        <v>96</v>
      </c>
      <c r="BM332" s="193" t="s">
        <v>1344</v>
      </c>
    </row>
    <row r="333" s="2" customFormat="1">
      <c r="A333" s="38"/>
      <c r="B333" s="39"/>
      <c r="C333" s="38"/>
      <c r="D333" s="195" t="s">
        <v>242</v>
      </c>
      <c r="E333" s="38"/>
      <c r="F333" s="196" t="s">
        <v>1345</v>
      </c>
      <c r="G333" s="38"/>
      <c r="H333" s="38"/>
      <c r="I333" s="197"/>
      <c r="J333" s="38"/>
      <c r="K333" s="38"/>
      <c r="L333" s="39"/>
      <c r="M333" s="198"/>
      <c r="N333" s="199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242</v>
      </c>
      <c r="AU333" s="19" t="s">
        <v>84</v>
      </c>
    </row>
    <row r="334" s="2" customFormat="1" ht="33" customHeight="1">
      <c r="A334" s="38"/>
      <c r="B334" s="181"/>
      <c r="C334" s="182" t="s">
        <v>535</v>
      </c>
      <c r="D334" s="182" t="s">
        <v>237</v>
      </c>
      <c r="E334" s="183" t="s">
        <v>1346</v>
      </c>
      <c r="F334" s="184" t="s">
        <v>1347</v>
      </c>
      <c r="G334" s="185" t="s">
        <v>527</v>
      </c>
      <c r="H334" s="186">
        <v>7</v>
      </c>
      <c r="I334" s="187"/>
      <c r="J334" s="188">
        <f>ROUND(I334*H334,2)</f>
        <v>0</v>
      </c>
      <c r="K334" s="184" t="s">
        <v>246</v>
      </c>
      <c r="L334" s="39"/>
      <c r="M334" s="189" t="s">
        <v>1</v>
      </c>
      <c r="N334" s="190" t="s">
        <v>40</v>
      </c>
      <c r="O334" s="77"/>
      <c r="P334" s="191">
        <f>O334*H334</f>
        <v>0</v>
      </c>
      <c r="Q334" s="191">
        <v>0.054539999999999998</v>
      </c>
      <c r="R334" s="191">
        <f>Q334*H334</f>
        <v>0.38178000000000001</v>
      </c>
      <c r="S334" s="191">
        <v>0</v>
      </c>
      <c r="T334" s="19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3" t="s">
        <v>96</v>
      </c>
      <c r="AT334" s="193" t="s">
        <v>237</v>
      </c>
      <c r="AU334" s="193" t="s">
        <v>84</v>
      </c>
      <c r="AY334" s="19" t="s">
        <v>235</v>
      </c>
      <c r="BE334" s="194">
        <f>IF(N334="základní",J334,0)</f>
        <v>0</v>
      </c>
      <c r="BF334" s="194">
        <f>IF(N334="snížená",J334,0)</f>
        <v>0</v>
      </c>
      <c r="BG334" s="194">
        <f>IF(N334="zákl. přenesená",J334,0)</f>
        <v>0</v>
      </c>
      <c r="BH334" s="194">
        <f>IF(N334="sníž. přenesená",J334,0)</f>
        <v>0</v>
      </c>
      <c r="BI334" s="194">
        <f>IF(N334="nulová",J334,0)</f>
        <v>0</v>
      </c>
      <c r="BJ334" s="19" t="s">
        <v>82</v>
      </c>
      <c r="BK334" s="194">
        <f>ROUND(I334*H334,2)</f>
        <v>0</v>
      </c>
      <c r="BL334" s="19" t="s">
        <v>96</v>
      </c>
      <c r="BM334" s="193" t="s">
        <v>1348</v>
      </c>
    </row>
    <row r="335" s="2" customFormat="1">
      <c r="A335" s="38"/>
      <c r="B335" s="39"/>
      <c r="C335" s="38"/>
      <c r="D335" s="195" t="s">
        <v>242</v>
      </c>
      <c r="E335" s="38"/>
      <c r="F335" s="196" t="s">
        <v>1349</v>
      </c>
      <c r="G335" s="38"/>
      <c r="H335" s="38"/>
      <c r="I335" s="197"/>
      <c r="J335" s="38"/>
      <c r="K335" s="38"/>
      <c r="L335" s="39"/>
      <c r="M335" s="198"/>
      <c r="N335" s="199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242</v>
      </c>
      <c r="AU335" s="19" t="s">
        <v>84</v>
      </c>
    </row>
    <row r="336" s="2" customFormat="1" ht="24.15" customHeight="1">
      <c r="A336" s="38"/>
      <c r="B336" s="181"/>
      <c r="C336" s="182" t="s">
        <v>539</v>
      </c>
      <c r="D336" s="182" t="s">
        <v>237</v>
      </c>
      <c r="E336" s="183" t="s">
        <v>1350</v>
      </c>
      <c r="F336" s="184" t="s">
        <v>1351</v>
      </c>
      <c r="G336" s="185" t="s">
        <v>527</v>
      </c>
      <c r="H336" s="186">
        <v>1</v>
      </c>
      <c r="I336" s="187"/>
      <c r="J336" s="188">
        <f>ROUND(I336*H336,2)</f>
        <v>0</v>
      </c>
      <c r="K336" s="184" t="s">
        <v>246</v>
      </c>
      <c r="L336" s="39"/>
      <c r="M336" s="189" t="s">
        <v>1</v>
      </c>
      <c r="N336" s="190" t="s">
        <v>40</v>
      </c>
      <c r="O336" s="77"/>
      <c r="P336" s="191">
        <f>O336*H336</f>
        <v>0</v>
      </c>
      <c r="Q336" s="191">
        <v>0.1056</v>
      </c>
      <c r="R336" s="191">
        <f>Q336*H336</f>
        <v>0.1056</v>
      </c>
      <c r="S336" s="191">
        <v>0</v>
      </c>
      <c r="T336" s="19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3" t="s">
        <v>96</v>
      </c>
      <c r="AT336" s="193" t="s">
        <v>237</v>
      </c>
      <c r="AU336" s="193" t="s">
        <v>84</v>
      </c>
      <c r="AY336" s="19" t="s">
        <v>235</v>
      </c>
      <c r="BE336" s="194">
        <f>IF(N336="základní",J336,0)</f>
        <v>0</v>
      </c>
      <c r="BF336" s="194">
        <f>IF(N336="snížená",J336,0)</f>
        <v>0</v>
      </c>
      <c r="BG336" s="194">
        <f>IF(N336="zákl. přenesená",J336,0)</f>
        <v>0</v>
      </c>
      <c r="BH336" s="194">
        <f>IF(N336="sníž. přenesená",J336,0)</f>
        <v>0</v>
      </c>
      <c r="BI336" s="194">
        <f>IF(N336="nulová",J336,0)</f>
        <v>0</v>
      </c>
      <c r="BJ336" s="19" t="s">
        <v>82</v>
      </c>
      <c r="BK336" s="194">
        <f>ROUND(I336*H336,2)</f>
        <v>0</v>
      </c>
      <c r="BL336" s="19" t="s">
        <v>96</v>
      </c>
      <c r="BM336" s="193" t="s">
        <v>1352</v>
      </c>
    </row>
    <row r="337" s="2" customFormat="1">
      <c r="A337" s="38"/>
      <c r="B337" s="39"/>
      <c r="C337" s="38"/>
      <c r="D337" s="195" t="s">
        <v>242</v>
      </c>
      <c r="E337" s="38"/>
      <c r="F337" s="196" t="s">
        <v>1353</v>
      </c>
      <c r="G337" s="38"/>
      <c r="H337" s="38"/>
      <c r="I337" s="197"/>
      <c r="J337" s="38"/>
      <c r="K337" s="38"/>
      <c r="L337" s="39"/>
      <c r="M337" s="198"/>
      <c r="N337" s="199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242</v>
      </c>
      <c r="AU337" s="19" t="s">
        <v>84</v>
      </c>
    </row>
    <row r="338" s="2" customFormat="1">
      <c r="A338" s="38"/>
      <c r="B338" s="39"/>
      <c r="C338" s="38"/>
      <c r="D338" s="195" t="s">
        <v>262</v>
      </c>
      <c r="E338" s="38"/>
      <c r="F338" s="223" t="s">
        <v>1720</v>
      </c>
      <c r="G338" s="38"/>
      <c r="H338" s="38"/>
      <c r="I338" s="197"/>
      <c r="J338" s="38"/>
      <c r="K338" s="38"/>
      <c r="L338" s="39"/>
      <c r="M338" s="198"/>
      <c r="N338" s="199"/>
      <c r="O338" s="77"/>
      <c r="P338" s="77"/>
      <c r="Q338" s="77"/>
      <c r="R338" s="77"/>
      <c r="S338" s="77"/>
      <c r="T338" s="7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19" t="s">
        <v>262</v>
      </c>
      <c r="AU338" s="19" t="s">
        <v>84</v>
      </c>
    </row>
    <row r="339" s="14" customFormat="1">
      <c r="A339" s="14"/>
      <c r="B339" s="207"/>
      <c r="C339" s="14"/>
      <c r="D339" s="195" t="s">
        <v>248</v>
      </c>
      <c r="E339" s="208" t="s">
        <v>1</v>
      </c>
      <c r="F339" s="209" t="s">
        <v>82</v>
      </c>
      <c r="G339" s="14"/>
      <c r="H339" s="210">
        <v>1</v>
      </c>
      <c r="I339" s="211"/>
      <c r="J339" s="14"/>
      <c r="K339" s="14"/>
      <c r="L339" s="207"/>
      <c r="M339" s="212"/>
      <c r="N339" s="213"/>
      <c r="O339" s="213"/>
      <c r="P339" s="213"/>
      <c r="Q339" s="213"/>
      <c r="R339" s="213"/>
      <c r="S339" s="213"/>
      <c r="T339" s="2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08" t="s">
        <v>248</v>
      </c>
      <c r="AU339" s="208" t="s">
        <v>84</v>
      </c>
      <c r="AV339" s="14" t="s">
        <v>84</v>
      </c>
      <c r="AW339" s="14" t="s">
        <v>32</v>
      </c>
      <c r="AX339" s="14" t="s">
        <v>82</v>
      </c>
      <c r="AY339" s="208" t="s">
        <v>235</v>
      </c>
    </row>
    <row r="340" s="2" customFormat="1" ht="24.15" customHeight="1">
      <c r="A340" s="38"/>
      <c r="B340" s="181"/>
      <c r="C340" s="182" t="s">
        <v>543</v>
      </c>
      <c r="D340" s="182" t="s">
        <v>237</v>
      </c>
      <c r="E340" s="183" t="s">
        <v>742</v>
      </c>
      <c r="F340" s="184" t="s">
        <v>743</v>
      </c>
      <c r="G340" s="185" t="s">
        <v>527</v>
      </c>
      <c r="H340" s="186">
        <v>1</v>
      </c>
      <c r="I340" s="187"/>
      <c r="J340" s="188">
        <f>ROUND(I340*H340,2)</f>
        <v>0</v>
      </c>
      <c r="K340" s="184" t="s">
        <v>246</v>
      </c>
      <c r="L340" s="39"/>
      <c r="M340" s="189" t="s">
        <v>1</v>
      </c>
      <c r="N340" s="190" t="s">
        <v>40</v>
      </c>
      <c r="O340" s="77"/>
      <c r="P340" s="191">
        <f>O340*H340</f>
        <v>0</v>
      </c>
      <c r="Q340" s="191">
        <v>0.024240000000000001</v>
      </c>
      <c r="R340" s="191">
        <f>Q340*H340</f>
        <v>0.024240000000000001</v>
      </c>
      <c r="S340" s="191">
        <v>0</v>
      </c>
      <c r="T340" s="19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3" t="s">
        <v>96</v>
      </c>
      <c r="AT340" s="193" t="s">
        <v>237</v>
      </c>
      <c r="AU340" s="193" t="s">
        <v>84</v>
      </c>
      <c r="AY340" s="19" t="s">
        <v>235</v>
      </c>
      <c r="BE340" s="194">
        <f>IF(N340="základní",J340,0)</f>
        <v>0</v>
      </c>
      <c r="BF340" s="194">
        <f>IF(N340="snížená",J340,0)</f>
        <v>0</v>
      </c>
      <c r="BG340" s="194">
        <f>IF(N340="zákl. přenesená",J340,0)</f>
        <v>0</v>
      </c>
      <c r="BH340" s="194">
        <f>IF(N340="sníž. přenesená",J340,0)</f>
        <v>0</v>
      </c>
      <c r="BI340" s="194">
        <f>IF(N340="nulová",J340,0)</f>
        <v>0</v>
      </c>
      <c r="BJ340" s="19" t="s">
        <v>82</v>
      </c>
      <c r="BK340" s="194">
        <f>ROUND(I340*H340,2)</f>
        <v>0</v>
      </c>
      <c r="BL340" s="19" t="s">
        <v>96</v>
      </c>
      <c r="BM340" s="193" t="s">
        <v>1354</v>
      </c>
    </row>
    <row r="341" s="2" customFormat="1">
      <c r="A341" s="38"/>
      <c r="B341" s="39"/>
      <c r="C341" s="38"/>
      <c r="D341" s="195" t="s">
        <v>242</v>
      </c>
      <c r="E341" s="38"/>
      <c r="F341" s="196" t="s">
        <v>745</v>
      </c>
      <c r="G341" s="38"/>
      <c r="H341" s="38"/>
      <c r="I341" s="197"/>
      <c r="J341" s="38"/>
      <c r="K341" s="38"/>
      <c r="L341" s="39"/>
      <c r="M341" s="198"/>
      <c r="N341" s="199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242</v>
      </c>
      <c r="AU341" s="19" t="s">
        <v>84</v>
      </c>
    </row>
    <row r="342" s="2" customFormat="1" ht="24.15" customHeight="1">
      <c r="A342" s="38"/>
      <c r="B342" s="181"/>
      <c r="C342" s="182" t="s">
        <v>547</v>
      </c>
      <c r="D342" s="182" t="s">
        <v>237</v>
      </c>
      <c r="E342" s="183" t="s">
        <v>752</v>
      </c>
      <c r="F342" s="184" t="s">
        <v>753</v>
      </c>
      <c r="G342" s="185" t="s">
        <v>527</v>
      </c>
      <c r="H342" s="186">
        <v>1</v>
      </c>
      <c r="I342" s="187"/>
      <c r="J342" s="188">
        <f>ROUND(I342*H342,2)</f>
        <v>0</v>
      </c>
      <c r="K342" s="184" t="s">
        <v>246</v>
      </c>
      <c r="L342" s="39"/>
      <c r="M342" s="189" t="s">
        <v>1</v>
      </c>
      <c r="N342" s="190" t="s">
        <v>40</v>
      </c>
      <c r="O342" s="77"/>
      <c r="P342" s="191">
        <f>O342*H342</f>
        <v>0</v>
      </c>
      <c r="Q342" s="191">
        <v>0</v>
      </c>
      <c r="R342" s="191">
        <f>Q342*H342</f>
        <v>0</v>
      </c>
      <c r="S342" s="191">
        <v>0</v>
      </c>
      <c r="T342" s="192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93" t="s">
        <v>96</v>
      </c>
      <c r="AT342" s="193" t="s">
        <v>237</v>
      </c>
      <c r="AU342" s="193" t="s">
        <v>84</v>
      </c>
      <c r="AY342" s="19" t="s">
        <v>235</v>
      </c>
      <c r="BE342" s="194">
        <f>IF(N342="základní",J342,0)</f>
        <v>0</v>
      </c>
      <c r="BF342" s="194">
        <f>IF(N342="snížená",J342,0)</f>
        <v>0</v>
      </c>
      <c r="BG342" s="194">
        <f>IF(N342="zákl. přenesená",J342,0)</f>
        <v>0</v>
      </c>
      <c r="BH342" s="194">
        <f>IF(N342="sníž. přenesená",J342,0)</f>
        <v>0</v>
      </c>
      <c r="BI342" s="194">
        <f>IF(N342="nulová",J342,0)</f>
        <v>0</v>
      </c>
      <c r="BJ342" s="19" t="s">
        <v>82</v>
      </c>
      <c r="BK342" s="194">
        <f>ROUND(I342*H342,2)</f>
        <v>0</v>
      </c>
      <c r="BL342" s="19" t="s">
        <v>96</v>
      </c>
      <c r="BM342" s="193" t="s">
        <v>1355</v>
      </c>
    </row>
    <row r="343" s="2" customFormat="1">
      <c r="A343" s="38"/>
      <c r="B343" s="39"/>
      <c r="C343" s="38"/>
      <c r="D343" s="195" t="s">
        <v>242</v>
      </c>
      <c r="E343" s="38"/>
      <c r="F343" s="196" t="s">
        <v>755</v>
      </c>
      <c r="G343" s="38"/>
      <c r="H343" s="38"/>
      <c r="I343" s="197"/>
      <c r="J343" s="38"/>
      <c r="K343" s="38"/>
      <c r="L343" s="39"/>
      <c r="M343" s="198"/>
      <c r="N343" s="199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242</v>
      </c>
      <c r="AU343" s="19" t="s">
        <v>84</v>
      </c>
    </row>
    <row r="344" s="2" customFormat="1" ht="33" customHeight="1">
      <c r="A344" s="38"/>
      <c r="B344" s="181"/>
      <c r="C344" s="182" t="s">
        <v>552</v>
      </c>
      <c r="D344" s="182" t="s">
        <v>237</v>
      </c>
      <c r="E344" s="183" t="s">
        <v>757</v>
      </c>
      <c r="F344" s="184" t="s">
        <v>758</v>
      </c>
      <c r="G344" s="185" t="s">
        <v>527</v>
      </c>
      <c r="H344" s="186">
        <v>1</v>
      </c>
      <c r="I344" s="187"/>
      <c r="J344" s="188">
        <f>ROUND(I344*H344,2)</f>
        <v>0</v>
      </c>
      <c r="K344" s="184" t="s">
        <v>246</v>
      </c>
      <c r="L344" s="39"/>
      <c r="M344" s="189" t="s">
        <v>1</v>
      </c>
      <c r="N344" s="190" t="s">
        <v>40</v>
      </c>
      <c r="O344" s="77"/>
      <c r="P344" s="191">
        <f>O344*H344</f>
        <v>0</v>
      </c>
      <c r="Q344" s="191">
        <v>0.21007999999999999</v>
      </c>
      <c r="R344" s="191">
        <f>Q344*H344</f>
        <v>0.21007999999999999</v>
      </c>
      <c r="S344" s="191">
        <v>0</v>
      </c>
      <c r="T344" s="19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3" t="s">
        <v>96</v>
      </c>
      <c r="AT344" s="193" t="s">
        <v>237</v>
      </c>
      <c r="AU344" s="193" t="s">
        <v>84</v>
      </c>
      <c r="AY344" s="19" t="s">
        <v>235</v>
      </c>
      <c r="BE344" s="194">
        <f>IF(N344="základní",J344,0)</f>
        <v>0</v>
      </c>
      <c r="BF344" s="194">
        <f>IF(N344="snížená",J344,0)</f>
        <v>0</v>
      </c>
      <c r="BG344" s="194">
        <f>IF(N344="zákl. přenesená",J344,0)</f>
        <v>0</v>
      </c>
      <c r="BH344" s="194">
        <f>IF(N344="sníž. přenesená",J344,0)</f>
        <v>0</v>
      </c>
      <c r="BI344" s="194">
        <f>IF(N344="nulová",J344,0)</f>
        <v>0</v>
      </c>
      <c r="BJ344" s="19" t="s">
        <v>82</v>
      </c>
      <c r="BK344" s="194">
        <f>ROUND(I344*H344,2)</f>
        <v>0</v>
      </c>
      <c r="BL344" s="19" t="s">
        <v>96</v>
      </c>
      <c r="BM344" s="193" t="s">
        <v>1356</v>
      </c>
    </row>
    <row r="345" s="2" customFormat="1">
      <c r="A345" s="38"/>
      <c r="B345" s="39"/>
      <c r="C345" s="38"/>
      <c r="D345" s="195" t="s">
        <v>242</v>
      </c>
      <c r="E345" s="38"/>
      <c r="F345" s="196" t="s">
        <v>760</v>
      </c>
      <c r="G345" s="38"/>
      <c r="H345" s="38"/>
      <c r="I345" s="197"/>
      <c r="J345" s="38"/>
      <c r="K345" s="38"/>
      <c r="L345" s="39"/>
      <c r="M345" s="198"/>
      <c r="N345" s="199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242</v>
      </c>
      <c r="AU345" s="19" t="s">
        <v>84</v>
      </c>
    </row>
    <row r="346" s="12" customFormat="1" ht="22.8" customHeight="1">
      <c r="A346" s="12"/>
      <c r="B346" s="168"/>
      <c r="C346" s="12"/>
      <c r="D346" s="169" t="s">
        <v>74</v>
      </c>
      <c r="E346" s="179" t="s">
        <v>839</v>
      </c>
      <c r="F346" s="179" t="s">
        <v>840</v>
      </c>
      <c r="G346" s="12"/>
      <c r="H346" s="12"/>
      <c r="I346" s="171"/>
      <c r="J346" s="180">
        <f>BK346</f>
        <v>0</v>
      </c>
      <c r="K346" s="12"/>
      <c r="L346" s="168"/>
      <c r="M346" s="173"/>
      <c r="N346" s="174"/>
      <c r="O346" s="174"/>
      <c r="P346" s="175">
        <f>SUM(P347:P365)</f>
        <v>0</v>
      </c>
      <c r="Q346" s="174"/>
      <c r="R346" s="175">
        <f>SUM(R347:R365)</f>
        <v>0</v>
      </c>
      <c r="S346" s="174"/>
      <c r="T346" s="176">
        <f>SUM(T347:T365)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169" t="s">
        <v>82</v>
      </c>
      <c r="AT346" s="177" t="s">
        <v>74</v>
      </c>
      <c r="AU346" s="177" t="s">
        <v>82</v>
      </c>
      <c r="AY346" s="169" t="s">
        <v>235</v>
      </c>
      <c r="BK346" s="178">
        <f>SUM(BK347:BK365)</f>
        <v>0</v>
      </c>
    </row>
    <row r="347" s="2" customFormat="1" ht="21.75" customHeight="1">
      <c r="A347" s="38"/>
      <c r="B347" s="181"/>
      <c r="C347" s="182" t="s">
        <v>573</v>
      </c>
      <c r="D347" s="182" t="s">
        <v>237</v>
      </c>
      <c r="E347" s="183" t="s">
        <v>842</v>
      </c>
      <c r="F347" s="184" t="s">
        <v>843</v>
      </c>
      <c r="G347" s="185" t="s">
        <v>438</v>
      </c>
      <c r="H347" s="186">
        <v>20.548999999999999</v>
      </c>
      <c r="I347" s="187"/>
      <c r="J347" s="188">
        <f>ROUND(I347*H347,2)</f>
        <v>0</v>
      </c>
      <c r="K347" s="184" t="s">
        <v>246</v>
      </c>
      <c r="L347" s="39"/>
      <c r="M347" s="189" t="s">
        <v>1</v>
      </c>
      <c r="N347" s="190" t="s">
        <v>40</v>
      </c>
      <c r="O347" s="77"/>
      <c r="P347" s="191">
        <f>O347*H347</f>
        <v>0</v>
      </c>
      <c r="Q347" s="191">
        <v>0</v>
      </c>
      <c r="R347" s="191">
        <f>Q347*H347</f>
        <v>0</v>
      </c>
      <c r="S347" s="191">
        <v>0</v>
      </c>
      <c r="T347" s="192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3" t="s">
        <v>96</v>
      </c>
      <c r="AT347" s="193" t="s">
        <v>237</v>
      </c>
      <c r="AU347" s="193" t="s">
        <v>84</v>
      </c>
      <c r="AY347" s="19" t="s">
        <v>235</v>
      </c>
      <c r="BE347" s="194">
        <f>IF(N347="základní",J347,0)</f>
        <v>0</v>
      </c>
      <c r="BF347" s="194">
        <f>IF(N347="snížená",J347,0)</f>
        <v>0</v>
      </c>
      <c r="BG347" s="194">
        <f>IF(N347="zákl. přenesená",J347,0)</f>
        <v>0</v>
      </c>
      <c r="BH347" s="194">
        <f>IF(N347="sníž. přenesená",J347,0)</f>
        <v>0</v>
      </c>
      <c r="BI347" s="194">
        <f>IF(N347="nulová",J347,0)</f>
        <v>0</v>
      </c>
      <c r="BJ347" s="19" t="s">
        <v>82</v>
      </c>
      <c r="BK347" s="194">
        <f>ROUND(I347*H347,2)</f>
        <v>0</v>
      </c>
      <c r="BL347" s="19" t="s">
        <v>96</v>
      </c>
      <c r="BM347" s="193" t="s">
        <v>844</v>
      </c>
    </row>
    <row r="348" s="2" customFormat="1">
      <c r="A348" s="38"/>
      <c r="B348" s="39"/>
      <c r="C348" s="38"/>
      <c r="D348" s="195" t="s">
        <v>242</v>
      </c>
      <c r="E348" s="38"/>
      <c r="F348" s="196" t="s">
        <v>845</v>
      </c>
      <c r="G348" s="38"/>
      <c r="H348" s="38"/>
      <c r="I348" s="197"/>
      <c r="J348" s="38"/>
      <c r="K348" s="38"/>
      <c r="L348" s="39"/>
      <c r="M348" s="198"/>
      <c r="N348" s="199"/>
      <c r="O348" s="77"/>
      <c r="P348" s="77"/>
      <c r="Q348" s="77"/>
      <c r="R348" s="77"/>
      <c r="S348" s="77"/>
      <c r="T348" s="7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T348" s="19" t="s">
        <v>242</v>
      </c>
      <c r="AU348" s="19" t="s">
        <v>84</v>
      </c>
    </row>
    <row r="349" s="14" customFormat="1">
      <c r="A349" s="14"/>
      <c r="B349" s="207"/>
      <c r="C349" s="14"/>
      <c r="D349" s="195" t="s">
        <v>248</v>
      </c>
      <c r="E349" s="208" t="s">
        <v>1</v>
      </c>
      <c r="F349" s="209" t="s">
        <v>1879</v>
      </c>
      <c r="G349" s="14"/>
      <c r="H349" s="210">
        <v>18.948</v>
      </c>
      <c r="I349" s="211"/>
      <c r="J349" s="14"/>
      <c r="K349" s="14"/>
      <c r="L349" s="207"/>
      <c r="M349" s="212"/>
      <c r="N349" s="213"/>
      <c r="O349" s="213"/>
      <c r="P349" s="213"/>
      <c r="Q349" s="213"/>
      <c r="R349" s="213"/>
      <c r="S349" s="213"/>
      <c r="T349" s="2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08" t="s">
        <v>248</v>
      </c>
      <c r="AU349" s="208" t="s">
        <v>84</v>
      </c>
      <c r="AV349" s="14" t="s">
        <v>84</v>
      </c>
      <c r="AW349" s="14" t="s">
        <v>32</v>
      </c>
      <c r="AX349" s="14" t="s">
        <v>75</v>
      </c>
      <c r="AY349" s="208" t="s">
        <v>235</v>
      </c>
    </row>
    <row r="350" s="14" customFormat="1">
      <c r="A350" s="14"/>
      <c r="B350" s="207"/>
      <c r="C350" s="14"/>
      <c r="D350" s="195" t="s">
        <v>248</v>
      </c>
      <c r="E350" s="208" t="s">
        <v>1</v>
      </c>
      <c r="F350" s="209" t="s">
        <v>1880</v>
      </c>
      <c r="G350" s="14"/>
      <c r="H350" s="210">
        <v>1.601</v>
      </c>
      <c r="I350" s="211"/>
      <c r="J350" s="14"/>
      <c r="K350" s="14"/>
      <c r="L350" s="207"/>
      <c r="M350" s="212"/>
      <c r="N350" s="213"/>
      <c r="O350" s="213"/>
      <c r="P350" s="213"/>
      <c r="Q350" s="213"/>
      <c r="R350" s="213"/>
      <c r="S350" s="213"/>
      <c r="T350" s="2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08" t="s">
        <v>248</v>
      </c>
      <c r="AU350" s="208" t="s">
        <v>84</v>
      </c>
      <c r="AV350" s="14" t="s">
        <v>84</v>
      </c>
      <c r="AW350" s="14" t="s">
        <v>32</v>
      </c>
      <c r="AX350" s="14" t="s">
        <v>75</v>
      </c>
      <c r="AY350" s="208" t="s">
        <v>235</v>
      </c>
    </row>
    <row r="351" s="15" customFormat="1">
      <c r="A351" s="15"/>
      <c r="B351" s="215"/>
      <c r="C351" s="15"/>
      <c r="D351" s="195" t="s">
        <v>248</v>
      </c>
      <c r="E351" s="216" t="s">
        <v>1</v>
      </c>
      <c r="F351" s="217" t="s">
        <v>253</v>
      </c>
      <c r="G351" s="15"/>
      <c r="H351" s="218">
        <v>20.548999999999999</v>
      </c>
      <c r="I351" s="219"/>
      <c r="J351" s="15"/>
      <c r="K351" s="15"/>
      <c r="L351" s="215"/>
      <c r="M351" s="220"/>
      <c r="N351" s="221"/>
      <c r="O351" s="221"/>
      <c r="P351" s="221"/>
      <c r="Q351" s="221"/>
      <c r="R351" s="221"/>
      <c r="S351" s="221"/>
      <c r="T351" s="222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16" t="s">
        <v>248</v>
      </c>
      <c r="AU351" s="216" t="s">
        <v>84</v>
      </c>
      <c r="AV351" s="15" t="s">
        <v>96</v>
      </c>
      <c r="AW351" s="15" t="s">
        <v>32</v>
      </c>
      <c r="AX351" s="15" t="s">
        <v>82</v>
      </c>
      <c r="AY351" s="216" t="s">
        <v>235</v>
      </c>
    </row>
    <row r="352" s="2" customFormat="1" ht="24.15" customHeight="1">
      <c r="A352" s="38"/>
      <c r="B352" s="181"/>
      <c r="C352" s="182" t="s">
        <v>578</v>
      </c>
      <c r="D352" s="182" t="s">
        <v>237</v>
      </c>
      <c r="E352" s="183" t="s">
        <v>849</v>
      </c>
      <c r="F352" s="184" t="s">
        <v>850</v>
      </c>
      <c r="G352" s="185" t="s">
        <v>438</v>
      </c>
      <c r="H352" s="186">
        <v>287.68599999999998</v>
      </c>
      <c r="I352" s="187"/>
      <c r="J352" s="188">
        <f>ROUND(I352*H352,2)</f>
        <v>0</v>
      </c>
      <c r="K352" s="184" t="s">
        <v>246</v>
      </c>
      <c r="L352" s="39"/>
      <c r="M352" s="189" t="s">
        <v>1</v>
      </c>
      <c r="N352" s="190" t="s">
        <v>40</v>
      </c>
      <c r="O352" s="77"/>
      <c r="P352" s="191">
        <f>O352*H352</f>
        <v>0</v>
      </c>
      <c r="Q352" s="191">
        <v>0</v>
      </c>
      <c r="R352" s="191">
        <f>Q352*H352</f>
        <v>0</v>
      </c>
      <c r="S352" s="191">
        <v>0</v>
      </c>
      <c r="T352" s="192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3" t="s">
        <v>96</v>
      </c>
      <c r="AT352" s="193" t="s">
        <v>237</v>
      </c>
      <c r="AU352" s="193" t="s">
        <v>84</v>
      </c>
      <c r="AY352" s="19" t="s">
        <v>235</v>
      </c>
      <c r="BE352" s="194">
        <f>IF(N352="základní",J352,0)</f>
        <v>0</v>
      </c>
      <c r="BF352" s="194">
        <f>IF(N352="snížená",J352,0)</f>
        <v>0</v>
      </c>
      <c r="BG352" s="194">
        <f>IF(N352="zákl. přenesená",J352,0)</f>
        <v>0</v>
      </c>
      <c r="BH352" s="194">
        <f>IF(N352="sníž. přenesená",J352,0)</f>
        <v>0</v>
      </c>
      <c r="BI352" s="194">
        <f>IF(N352="nulová",J352,0)</f>
        <v>0</v>
      </c>
      <c r="BJ352" s="19" t="s">
        <v>82</v>
      </c>
      <c r="BK352" s="194">
        <f>ROUND(I352*H352,2)</f>
        <v>0</v>
      </c>
      <c r="BL352" s="19" t="s">
        <v>96</v>
      </c>
      <c r="BM352" s="193" t="s">
        <v>851</v>
      </c>
    </row>
    <row r="353" s="2" customFormat="1">
      <c r="A353" s="38"/>
      <c r="B353" s="39"/>
      <c r="C353" s="38"/>
      <c r="D353" s="195" t="s">
        <v>242</v>
      </c>
      <c r="E353" s="38"/>
      <c r="F353" s="196" t="s">
        <v>852</v>
      </c>
      <c r="G353" s="38"/>
      <c r="H353" s="38"/>
      <c r="I353" s="197"/>
      <c r="J353" s="38"/>
      <c r="K353" s="38"/>
      <c r="L353" s="39"/>
      <c r="M353" s="198"/>
      <c r="N353" s="199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242</v>
      </c>
      <c r="AU353" s="19" t="s">
        <v>84</v>
      </c>
    </row>
    <row r="354" s="14" customFormat="1">
      <c r="A354" s="14"/>
      <c r="B354" s="207"/>
      <c r="C354" s="14"/>
      <c r="D354" s="195" t="s">
        <v>248</v>
      </c>
      <c r="E354" s="208" t="s">
        <v>1</v>
      </c>
      <c r="F354" s="209" t="s">
        <v>1879</v>
      </c>
      <c r="G354" s="14"/>
      <c r="H354" s="210">
        <v>18.948</v>
      </c>
      <c r="I354" s="211"/>
      <c r="J354" s="14"/>
      <c r="K354" s="14"/>
      <c r="L354" s="207"/>
      <c r="M354" s="212"/>
      <c r="N354" s="213"/>
      <c r="O354" s="213"/>
      <c r="P354" s="213"/>
      <c r="Q354" s="213"/>
      <c r="R354" s="213"/>
      <c r="S354" s="213"/>
      <c r="T354" s="2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8" t="s">
        <v>248</v>
      </c>
      <c r="AU354" s="208" t="s">
        <v>84</v>
      </c>
      <c r="AV354" s="14" t="s">
        <v>84</v>
      </c>
      <c r="AW354" s="14" t="s">
        <v>32</v>
      </c>
      <c r="AX354" s="14" t="s">
        <v>75</v>
      </c>
      <c r="AY354" s="208" t="s">
        <v>235</v>
      </c>
    </row>
    <row r="355" s="14" customFormat="1">
      <c r="A355" s="14"/>
      <c r="B355" s="207"/>
      <c r="C355" s="14"/>
      <c r="D355" s="195" t="s">
        <v>248</v>
      </c>
      <c r="E355" s="208" t="s">
        <v>1</v>
      </c>
      <c r="F355" s="209" t="s">
        <v>1880</v>
      </c>
      <c r="G355" s="14"/>
      <c r="H355" s="210">
        <v>1.601</v>
      </c>
      <c r="I355" s="211"/>
      <c r="J355" s="14"/>
      <c r="K355" s="14"/>
      <c r="L355" s="207"/>
      <c r="M355" s="212"/>
      <c r="N355" s="213"/>
      <c r="O355" s="213"/>
      <c r="P355" s="213"/>
      <c r="Q355" s="213"/>
      <c r="R355" s="213"/>
      <c r="S355" s="213"/>
      <c r="T355" s="2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08" t="s">
        <v>248</v>
      </c>
      <c r="AU355" s="208" t="s">
        <v>84</v>
      </c>
      <c r="AV355" s="14" t="s">
        <v>84</v>
      </c>
      <c r="AW355" s="14" t="s">
        <v>32</v>
      </c>
      <c r="AX355" s="14" t="s">
        <v>75</v>
      </c>
      <c r="AY355" s="208" t="s">
        <v>235</v>
      </c>
    </row>
    <row r="356" s="15" customFormat="1">
      <c r="A356" s="15"/>
      <c r="B356" s="215"/>
      <c r="C356" s="15"/>
      <c r="D356" s="195" t="s">
        <v>248</v>
      </c>
      <c r="E356" s="216" t="s">
        <v>1</v>
      </c>
      <c r="F356" s="217" t="s">
        <v>253</v>
      </c>
      <c r="G356" s="15"/>
      <c r="H356" s="218">
        <v>20.548999999999999</v>
      </c>
      <c r="I356" s="219"/>
      <c r="J356" s="15"/>
      <c r="K356" s="15"/>
      <c r="L356" s="215"/>
      <c r="M356" s="220"/>
      <c r="N356" s="221"/>
      <c r="O356" s="221"/>
      <c r="P356" s="221"/>
      <c r="Q356" s="221"/>
      <c r="R356" s="221"/>
      <c r="S356" s="221"/>
      <c r="T356" s="222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16" t="s">
        <v>248</v>
      </c>
      <c r="AU356" s="216" t="s">
        <v>84</v>
      </c>
      <c r="AV356" s="15" t="s">
        <v>96</v>
      </c>
      <c r="AW356" s="15" t="s">
        <v>32</v>
      </c>
      <c r="AX356" s="15" t="s">
        <v>82</v>
      </c>
      <c r="AY356" s="216" t="s">
        <v>235</v>
      </c>
    </row>
    <row r="357" s="14" customFormat="1">
      <c r="A357" s="14"/>
      <c r="B357" s="207"/>
      <c r="C357" s="14"/>
      <c r="D357" s="195" t="s">
        <v>248</v>
      </c>
      <c r="E357" s="14"/>
      <c r="F357" s="209" t="s">
        <v>1881</v>
      </c>
      <c r="G357" s="14"/>
      <c r="H357" s="210">
        <v>287.68599999999998</v>
      </c>
      <c r="I357" s="211"/>
      <c r="J357" s="14"/>
      <c r="K357" s="14"/>
      <c r="L357" s="207"/>
      <c r="M357" s="212"/>
      <c r="N357" s="213"/>
      <c r="O357" s="213"/>
      <c r="P357" s="213"/>
      <c r="Q357" s="213"/>
      <c r="R357" s="213"/>
      <c r="S357" s="213"/>
      <c r="T357" s="2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08" t="s">
        <v>248</v>
      </c>
      <c r="AU357" s="208" t="s">
        <v>84</v>
      </c>
      <c r="AV357" s="14" t="s">
        <v>84</v>
      </c>
      <c r="AW357" s="14" t="s">
        <v>3</v>
      </c>
      <c r="AX357" s="14" t="s">
        <v>82</v>
      </c>
      <c r="AY357" s="208" t="s">
        <v>235</v>
      </c>
    </row>
    <row r="358" s="2" customFormat="1" ht="24.15" customHeight="1">
      <c r="A358" s="38"/>
      <c r="B358" s="181"/>
      <c r="C358" s="182" t="s">
        <v>584</v>
      </c>
      <c r="D358" s="182" t="s">
        <v>237</v>
      </c>
      <c r="E358" s="183" t="s">
        <v>855</v>
      </c>
      <c r="F358" s="184" t="s">
        <v>856</v>
      </c>
      <c r="G358" s="185" t="s">
        <v>438</v>
      </c>
      <c r="H358" s="186">
        <v>20.548999999999999</v>
      </c>
      <c r="I358" s="187"/>
      <c r="J358" s="188">
        <f>ROUND(I358*H358,2)</f>
        <v>0</v>
      </c>
      <c r="K358" s="184" t="s">
        <v>246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</v>
      </c>
      <c r="R358" s="191">
        <f>Q358*H358</f>
        <v>0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96</v>
      </c>
      <c r="AT358" s="193" t="s">
        <v>237</v>
      </c>
      <c r="AU358" s="193" t="s">
        <v>84</v>
      </c>
      <c r="AY358" s="19" t="s">
        <v>235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96</v>
      </c>
      <c r="BM358" s="193" t="s">
        <v>857</v>
      </c>
    </row>
    <row r="359" s="2" customFormat="1">
      <c r="A359" s="38"/>
      <c r="B359" s="39"/>
      <c r="C359" s="38"/>
      <c r="D359" s="195" t="s">
        <v>242</v>
      </c>
      <c r="E359" s="38"/>
      <c r="F359" s="196" t="s">
        <v>858</v>
      </c>
      <c r="G359" s="38"/>
      <c r="H359" s="38"/>
      <c r="I359" s="197"/>
      <c r="J359" s="38"/>
      <c r="K359" s="38"/>
      <c r="L359" s="39"/>
      <c r="M359" s="198"/>
      <c r="N359" s="199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242</v>
      </c>
      <c r="AU359" s="19" t="s">
        <v>84</v>
      </c>
    </row>
    <row r="360" s="2" customFormat="1" ht="44.25" customHeight="1">
      <c r="A360" s="38"/>
      <c r="B360" s="181"/>
      <c r="C360" s="182" t="s">
        <v>589</v>
      </c>
      <c r="D360" s="182" t="s">
        <v>237</v>
      </c>
      <c r="E360" s="183" t="s">
        <v>860</v>
      </c>
      <c r="F360" s="184" t="s">
        <v>440</v>
      </c>
      <c r="G360" s="185" t="s">
        <v>438</v>
      </c>
      <c r="H360" s="186">
        <v>18.948</v>
      </c>
      <c r="I360" s="187"/>
      <c r="J360" s="188">
        <f>ROUND(I360*H360,2)</f>
        <v>0</v>
      </c>
      <c r="K360" s="184" t="s">
        <v>246</v>
      </c>
      <c r="L360" s="39"/>
      <c r="M360" s="189" t="s">
        <v>1</v>
      </c>
      <c r="N360" s="190" t="s">
        <v>40</v>
      </c>
      <c r="O360" s="77"/>
      <c r="P360" s="191">
        <f>O360*H360</f>
        <v>0</v>
      </c>
      <c r="Q360" s="191">
        <v>0</v>
      </c>
      <c r="R360" s="191">
        <f>Q360*H360</f>
        <v>0</v>
      </c>
      <c r="S360" s="191">
        <v>0</v>
      </c>
      <c r="T360" s="192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3" t="s">
        <v>96</v>
      </c>
      <c r="AT360" s="193" t="s">
        <v>237</v>
      </c>
      <c r="AU360" s="193" t="s">
        <v>84</v>
      </c>
      <c r="AY360" s="19" t="s">
        <v>235</v>
      </c>
      <c r="BE360" s="194">
        <f>IF(N360="základní",J360,0)</f>
        <v>0</v>
      </c>
      <c r="BF360" s="194">
        <f>IF(N360="snížená",J360,0)</f>
        <v>0</v>
      </c>
      <c r="BG360" s="194">
        <f>IF(N360="zákl. přenesená",J360,0)</f>
        <v>0</v>
      </c>
      <c r="BH360" s="194">
        <f>IF(N360="sníž. přenesená",J360,0)</f>
        <v>0</v>
      </c>
      <c r="BI360" s="194">
        <f>IF(N360="nulová",J360,0)</f>
        <v>0</v>
      </c>
      <c r="BJ360" s="19" t="s">
        <v>82</v>
      </c>
      <c r="BK360" s="194">
        <f>ROUND(I360*H360,2)</f>
        <v>0</v>
      </c>
      <c r="BL360" s="19" t="s">
        <v>96</v>
      </c>
      <c r="BM360" s="193" t="s">
        <v>861</v>
      </c>
    </row>
    <row r="361" s="2" customFormat="1">
      <c r="A361" s="38"/>
      <c r="B361" s="39"/>
      <c r="C361" s="38"/>
      <c r="D361" s="195" t="s">
        <v>242</v>
      </c>
      <c r="E361" s="38"/>
      <c r="F361" s="196" t="s">
        <v>440</v>
      </c>
      <c r="G361" s="38"/>
      <c r="H361" s="38"/>
      <c r="I361" s="197"/>
      <c r="J361" s="38"/>
      <c r="K361" s="38"/>
      <c r="L361" s="39"/>
      <c r="M361" s="198"/>
      <c r="N361" s="199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242</v>
      </c>
      <c r="AU361" s="19" t="s">
        <v>84</v>
      </c>
    </row>
    <row r="362" s="14" customFormat="1">
      <c r="A362" s="14"/>
      <c r="B362" s="207"/>
      <c r="C362" s="14"/>
      <c r="D362" s="195" t="s">
        <v>248</v>
      </c>
      <c r="E362" s="208" t="s">
        <v>1</v>
      </c>
      <c r="F362" s="209" t="s">
        <v>1879</v>
      </c>
      <c r="G362" s="14"/>
      <c r="H362" s="210">
        <v>18.948</v>
      </c>
      <c r="I362" s="211"/>
      <c r="J362" s="14"/>
      <c r="K362" s="14"/>
      <c r="L362" s="207"/>
      <c r="M362" s="212"/>
      <c r="N362" s="213"/>
      <c r="O362" s="213"/>
      <c r="P362" s="213"/>
      <c r="Q362" s="213"/>
      <c r="R362" s="213"/>
      <c r="S362" s="213"/>
      <c r="T362" s="2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8" t="s">
        <v>248</v>
      </c>
      <c r="AU362" s="208" t="s">
        <v>84</v>
      </c>
      <c r="AV362" s="14" t="s">
        <v>84</v>
      </c>
      <c r="AW362" s="14" t="s">
        <v>32</v>
      </c>
      <c r="AX362" s="14" t="s">
        <v>82</v>
      </c>
      <c r="AY362" s="208" t="s">
        <v>235</v>
      </c>
    </row>
    <row r="363" s="2" customFormat="1" ht="44.25" customHeight="1">
      <c r="A363" s="38"/>
      <c r="B363" s="181"/>
      <c r="C363" s="182" t="s">
        <v>594</v>
      </c>
      <c r="D363" s="182" t="s">
        <v>237</v>
      </c>
      <c r="E363" s="183" t="s">
        <v>863</v>
      </c>
      <c r="F363" s="184" t="s">
        <v>864</v>
      </c>
      <c r="G363" s="185" t="s">
        <v>438</v>
      </c>
      <c r="H363" s="186">
        <v>1.601</v>
      </c>
      <c r="I363" s="187"/>
      <c r="J363" s="188">
        <f>ROUND(I363*H363,2)</f>
        <v>0</v>
      </c>
      <c r="K363" s="184" t="s">
        <v>246</v>
      </c>
      <c r="L363" s="39"/>
      <c r="M363" s="189" t="s">
        <v>1</v>
      </c>
      <c r="N363" s="190" t="s">
        <v>40</v>
      </c>
      <c r="O363" s="77"/>
      <c r="P363" s="191">
        <f>O363*H363</f>
        <v>0</v>
      </c>
      <c r="Q363" s="191">
        <v>0</v>
      </c>
      <c r="R363" s="191">
        <f>Q363*H363</f>
        <v>0</v>
      </c>
      <c r="S363" s="191">
        <v>0</v>
      </c>
      <c r="T363" s="192">
        <f>S363*H363</f>
        <v>0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93" t="s">
        <v>96</v>
      </c>
      <c r="AT363" s="193" t="s">
        <v>237</v>
      </c>
      <c r="AU363" s="193" t="s">
        <v>84</v>
      </c>
      <c r="AY363" s="19" t="s">
        <v>235</v>
      </c>
      <c r="BE363" s="194">
        <f>IF(N363="základní",J363,0)</f>
        <v>0</v>
      </c>
      <c r="BF363" s="194">
        <f>IF(N363="snížená",J363,0)</f>
        <v>0</v>
      </c>
      <c r="BG363" s="194">
        <f>IF(N363="zákl. přenesená",J363,0)</f>
        <v>0</v>
      </c>
      <c r="BH363" s="194">
        <f>IF(N363="sníž. přenesená",J363,0)</f>
        <v>0</v>
      </c>
      <c r="BI363" s="194">
        <f>IF(N363="nulová",J363,0)</f>
        <v>0</v>
      </c>
      <c r="BJ363" s="19" t="s">
        <v>82</v>
      </c>
      <c r="BK363" s="194">
        <f>ROUND(I363*H363,2)</f>
        <v>0</v>
      </c>
      <c r="BL363" s="19" t="s">
        <v>96</v>
      </c>
      <c r="BM363" s="193" t="s">
        <v>865</v>
      </c>
    </row>
    <row r="364" s="2" customFormat="1">
      <c r="A364" s="38"/>
      <c r="B364" s="39"/>
      <c r="C364" s="38"/>
      <c r="D364" s="195" t="s">
        <v>242</v>
      </c>
      <c r="E364" s="38"/>
      <c r="F364" s="196" t="s">
        <v>864</v>
      </c>
      <c r="G364" s="38"/>
      <c r="H364" s="38"/>
      <c r="I364" s="197"/>
      <c r="J364" s="38"/>
      <c r="K364" s="38"/>
      <c r="L364" s="39"/>
      <c r="M364" s="198"/>
      <c r="N364" s="199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242</v>
      </c>
      <c r="AU364" s="19" t="s">
        <v>84</v>
      </c>
    </row>
    <row r="365" s="14" customFormat="1">
      <c r="A365" s="14"/>
      <c r="B365" s="207"/>
      <c r="C365" s="14"/>
      <c r="D365" s="195" t="s">
        <v>248</v>
      </c>
      <c r="E365" s="208" t="s">
        <v>1</v>
      </c>
      <c r="F365" s="209" t="s">
        <v>1880</v>
      </c>
      <c r="G365" s="14"/>
      <c r="H365" s="210">
        <v>1.601</v>
      </c>
      <c r="I365" s="211"/>
      <c r="J365" s="14"/>
      <c r="K365" s="14"/>
      <c r="L365" s="207"/>
      <c r="M365" s="212"/>
      <c r="N365" s="213"/>
      <c r="O365" s="213"/>
      <c r="P365" s="213"/>
      <c r="Q365" s="213"/>
      <c r="R365" s="213"/>
      <c r="S365" s="213"/>
      <c r="T365" s="2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08" t="s">
        <v>248</v>
      </c>
      <c r="AU365" s="208" t="s">
        <v>84</v>
      </c>
      <c r="AV365" s="14" t="s">
        <v>84</v>
      </c>
      <c r="AW365" s="14" t="s">
        <v>32</v>
      </c>
      <c r="AX365" s="14" t="s">
        <v>82</v>
      </c>
      <c r="AY365" s="208" t="s">
        <v>235</v>
      </c>
    </row>
    <row r="366" s="12" customFormat="1" ht="22.8" customHeight="1">
      <c r="A366" s="12"/>
      <c r="B366" s="168"/>
      <c r="C366" s="12"/>
      <c r="D366" s="169" t="s">
        <v>74</v>
      </c>
      <c r="E366" s="179" t="s">
        <v>866</v>
      </c>
      <c r="F366" s="179" t="s">
        <v>867</v>
      </c>
      <c r="G366" s="12"/>
      <c r="H366" s="12"/>
      <c r="I366" s="171"/>
      <c r="J366" s="180">
        <f>BK366</f>
        <v>0</v>
      </c>
      <c r="K366" s="12"/>
      <c r="L366" s="168"/>
      <c r="M366" s="173"/>
      <c r="N366" s="174"/>
      <c r="O366" s="174"/>
      <c r="P366" s="175">
        <f>SUM(P367:P370)</f>
        <v>0</v>
      </c>
      <c r="Q366" s="174"/>
      <c r="R366" s="175">
        <f>SUM(R367:R370)</f>
        <v>0</v>
      </c>
      <c r="S366" s="174"/>
      <c r="T366" s="176">
        <f>SUM(T367:T370)</f>
        <v>0</v>
      </c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R366" s="169" t="s">
        <v>82</v>
      </c>
      <c r="AT366" s="177" t="s">
        <v>74</v>
      </c>
      <c r="AU366" s="177" t="s">
        <v>82</v>
      </c>
      <c r="AY366" s="169" t="s">
        <v>235</v>
      </c>
      <c r="BK366" s="178">
        <f>SUM(BK367:BK370)</f>
        <v>0</v>
      </c>
    </row>
    <row r="367" s="2" customFormat="1" ht="24.15" customHeight="1">
      <c r="A367" s="38"/>
      <c r="B367" s="181"/>
      <c r="C367" s="182" t="s">
        <v>597</v>
      </c>
      <c r="D367" s="182" t="s">
        <v>237</v>
      </c>
      <c r="E367" s="183" t="s">
        <v>869</v>
      </c>
      <c r="F367" s="184" t="s">
        <v>870</v>
      </c>
      <c r="G367" s="185" t="s">
        <v>438</v>
      </c>
      <c r="H367" s="186">
        <v>4.9500000000000002</v>
      </c>
      <c r="I367" s="187"/>
      <c r="J367" s="188">
        <f>ROUND(I367*H367,2)</f>
        <v>0</v>
      </c>
      <c r="K367" s="184" t="s">
        <v>246</v>
      </c>
      <c r="L367" s="39"/>
      <c r="M367" s="189" t="s">
        <v>1</v>
      </c>
      <c r="N367" s="190" t="s">
        <v>40</v>
      </c>
      <c r="O367" s="77"/>
      <c r="P367" s="191">
        <f>O367*H367</f>
        <v>0</v>
      </c>
      <c r="Q367" s="191">
        <v>0</v>
      </c>
      <c r="R367" s="191">
        <f>Q367*H367</f>
        <v>0</v>
      </c>
      <c r="S367" s="191">
        <v>0</v>
      </c>
      <c r="T367" s="192">
        <f>S367*H367</f>
        <v>0</v>
      </c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R367" s="193" t="s">
        <v>96</v>
      </c>
      <c r="AT367" s="193" t="s">
        <v>237</v>
      </c>
      <c r="AU367" s="193" t="s">
        <v>84</v>
      </c>
      <c r="AY367" s="19" t="s">
        <v>235</v>
      </c>
      <c r="BE367" s="194">
        <f>IF(N367="základní",J367,0)</f>
        <v>0</v>
      </c>
      <c r="BF367" s="194">
        <f>IF(N367="snížená",J367,0)</f>
        <v>0</v>
      </c>
      <c r="BG367" s="194">
        <f>IF(N367="zákl. přenesená",J367,0)</f>
        <v>0</v>
      </c>
      <c r="BH367" s="194">
        <f>IF(N367="sníž. přenesená",J367,0)</f>
        <v>0</v>
      </c>
      <c r="BI367" s="194">
        <f>IF(N367="nulová",J367,0)</f>
        <v>0</v>
      </c>
      <c r="BJ367" s="19" t="s">
        <v>82</v>
      </c>
      <c r="BK367" s="194">
        <f>ROUND(I367*H367,2)</f>
        <v>0</v>
      </c>
      <c r="BL367" s="19" t="s">
        <v>96</v>
      </c>
      <c r="BM367" s="193" t="s">
        <v>1386</v>
      </c>
    </row>
    <row r="368" s="2" customFormat="1">
      <c r="A368" s="38"/>
      <c r="B368" s="39"/>
      <c r="C368" s="38"/>
      <c r="D368" s="195" t="s">
        <v>242</v>
      </c>
      <c r="E368" s="38"/>
      <c r="F368" s="196" t="s">
        <v>872</v>
      </c>
      <c r="G368" s="38"/>
      <c r="H368" s="38"/>
      <c r="I368" s="197"/>
      <c r="J368" s="38"/>
      <c r="K368" s="38"/>
      <c r="L368" s="39"/>
      <c r="M368" s="198"/>
      <c r="N368" s="199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242</v>
      </c>
      <c r="AU368" s="19" t="s">
        <v>84</v>
      </c>
    </row>
    <row r="369" s="13" customFormat="1">
      <c r="A369" s="13"/>
      <c r="B369" s="200"/>
      <c r="C369" s="13"/>
      <c r="D369" s="195" t="s">
        <v>248</v>
      </c>
      <c r="E369" s="201" t="s">
        <v>1</v>
      </c>
      <c r="F369" s="202" t="s">
        <v>873</v>
      </c>
      <c r="G369" s="13"/>
      <c r="H369" s="201" t="s">
        <v>1</v>
      </c>
      <c r="I369" s="203"/>
      <c r="J369" s="13"/>
      <c r="K369" s="13"/>
      <c r="L369" s="200"/>
      <c r="M369" s="204"/>
      <c r="N369" s="205"/>
      <c r="O369" s="205"/>
      <c r="P369" s="205"/>
      <c r="Q369" s="205"/>
      <c r="R369" s="205"/>
      <c r="S369" s="205"/>
      <c r="T369" s="206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01" t="s">
        <v>248</v>
      </c>
      <c r="AU369" s="201" t="s">
        <v>84</v>
      </c>
      <c r="AV369" s="13" t="s">
        <v>82</v>
      </c>
      <c r="AW369" s="13" t="s">
        <v>32</v>
      </c>
      <c r="AX369" s="13" t="s">
        <v>75</v>
      </c>
      <c r="AY369" s="201" t="s">
        <v>235</v>
      </c>
    </row>
    <row r="370" s="14" customFormat="1">
      <c r="A370" s="14"/>
      <c r="B370" s="207"/>
      <c r="C370" s="14"/>
      <c r="D370" s="195" t="s">
        <v>248</v>
      </c>
      <c r="E370" s="208" t="s">
        <v>1</v>
      </c>
      <c r="F370" s="209" t="s">
        <v>1882</v>
      </c>
      <c r="G370" s="14"/>
      <c r="H370" s="210">
        <v>4.9500000000000002</v>
      </c>
      <c r="I370" s="211"/>
      <c r="J370" s="14"/>
      <c r="K370" s="14"/>
      <c r="L370" s="207"/>
      <c r="M370" s="242"/>
      <c r="N370" s="243"/>
      <c r="O370" s="243"/>
      <c r="P370" s="243"/>
      <c r="Q370" s="243"/>
      <c r="R370" s="243"/>
      <c r="S370" s="243"/>
      <c r="T370" s="24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8" t="s">
        <v>248</v>
      </c>
      <c r="AU370" s="208" t="s">
        <v>84</v>
      </c>
      <c r="AV370" s="14" t="s">
        <v>84</v>
      </c>
      <c r="AW370" s="14" t="s">
        <v>32</v>
      </c>
      <c r="AX370" s="14" t="s">
        <v>82</v>
      </c>
      <c r="AY370" s="208" t="s">
        <v>235</v>
      </c>
    </row>
    <row r="371" s="2" customFormat="1" ht="6.96" customHeight="1">
      <c r="A371" s="38"/>
      <c r="B371" s="60"/>
      <c r="C371" s="61"/>
      <c r="D371" s="61"/>
      <c r="E371" s="61"/>
      <c r="F371" s="61"/>
      <c r="G371" s="61"/>
      <c r="H371" s="61"/>
      <c r="I371" s="61"/>
      <c r="J371" s="61"/>
      <c r="K371" s="61"/>
      <c r="L371" s="39"/>
      <c r="M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</row>
  </sheetData>
  <autoFilter ref="C130:K370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1883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1885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ROUND((SUM(BE130:BE257)),  2)</f>
        <v>0</v>
      </c>
      <c r="G37" s="38"/>
      <c r="H37" s="38"/>
      <c r="I37" s="138">
        <v>0.20999999999999999</v>
      </c>
      <c r="J37" s="137">
        <f>ROUND(((SUM(BE130:BE257))*I37),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ROUND((SUM(BF130:BF257)),  2)</f>
        <v>0</v>
      </c>
      <c r="G38" s="38"/>
      <c r="H38" s="38"/>
      <c r="I38" s="138">
        <v>0.14999999999999999</v>
      </c>
      <c r="J38" s="137">
        <f>ROUND(((SUM(BF130:BF257))*I38),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ROUND((SUM(BG130:BG257)),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ROUND((SUM(BH130:BH257)),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ROUND((SUM(BI130:BI257)),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1883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0001 - DSO 03.1 Čerpací stanice ČS3 - stavební část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J132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J209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J234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217</v>
      </c>
      <c r="E105" s="156"/>
      <c r="F105" s="156"/>
      <c r="G105" s="156"/>
      <c r="H105" s="156"/>
      <c r="I105" s="156"/>
      <c r="J105" s="157">
        <f>J244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219</v>
      </c>
      <c r="E106" s="156"/>
      <c r="F106" s="156"/>
      <c r="G106" s="156"/>
      <c r="H106" s="156"/>
      <c r="I106" s="156"/>
      <c r="J106" s="157">
        <f>J254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220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0" t="str">
        <f>E7</f>
        <v>Kanalizace Podlesí - II.Etapa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197</v>
      </c>
      <c r="L117" s="22"/>
    </row>
    <row r="118" s="1" customFormat="1" ht="16.5" customHeight="1">
      <c r="B118" s="22"/>
      <c r="E118" s="130" t="s">
        <v>198</v>
      </c>
      <c r="F118" s="1"/>
      <c r="G118" s="1"/>
      <c r="H118" s="1"/>
      <c r="L118" s="22"/>
    </row>
    <row r="119" s="1" customFormat="1" ht="12" customHeight="1">
      <c r="B119" s="22"/>
      <c r="C119" s="32" t="s">
        <v>199</v>
      </c>
      <c r="L119" s="22"/>
    </row>
    <row r="120" s="2" customFormat="1" ht="16.5" customHeight="1">
      <c r="A120" s="38"/>
      <c r="B120" s="39"/>
      <c r="C120" s="38"/>
      <c r="D120" s="38"/>
      <c r="E120" s="131" t="s">
        <v>1883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1884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0001 - DSO 03.1 Čerpací stanice ČS3 - stavební část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13. 1. 2022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25.65" customHeight="1">
      <c r="A126" s="38"/>
      <c r="B126" s="39"/>
      <c r="C126" s="32" t="s">
        <v>24</v>
      </c>
      <c r="D126" s="38"/>
      <c r="E126" s="38"/>
      <c r="F126" s="27" t="str">
        <f>E19</f>
        <v>Město Petřvald</v>
      </c>
      <c r="G126" s="38"/>
      <c r="H126" s="38"/>
      <c r="I126" s="32" t="s">
        <v>30</v>
      </c>
      <c r="J126" s="36" t="str">
        <f>E25</f>
        <v>Sweco Hydroprojekt a.s., divize Morava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221</v>
      </c>
      <c r="D129" s="161" t="s">
        <v>60</v>
      </c>
      <c r="E129" s="161" t="s">
        <v>56</v>
      </c>
      <c r="F129" s="161" t="s">
        <v>57</v>
      </c>
      <c r="G129" s="161" t="s">
        <v>222</v>
      </c>
      <c r="H129" s="161" t="s">
        <v>223</v>
      </c>
      <c r="I129" s="161" t="s">
        <v>224</v>
      </c>
      <c r="J129" s="161" t="s">
        <v>208</v>
      </c>
      <c r="K129" s="162" t="s">
        <v>225</v>
      </c>
      <c r="L129" s="163"/>
      <c r="M129" s="86" t="s">
        <v>1</v>
      </c>
      <c r="N129" s="87" t="s">
        <v>39</v>
      </c>
      <c r="O129" s="87" t="s">
        <v>226</v>
      </c>
      <c r="P129" s="87" t="s">
        <v>227</v>
      </c>
      <c r="Q129" s="87" t="s">
        <v>228</v>
      </c>
      <c r="R129" s="87" t="s">
        <v>229</v>
      </c>
      <c r="S129" s="87" t="s">
        <v>230</v>
      </c>
      <c r="T129" s="88" t="s">
        <v>231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232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</f>
        <v>0</v>
      </c>
      <c r="Q130" s="90"/>
      <c r="R130" s="165">
        <f>R131</f>
        <v>158.35890294999999</v>
      </c>
      <c r="S130" s="90"/>
      <c r="T130" s="166">
        <f>T131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233</v>
      </c>
      <c r="F131" s="170" t="s">
        <v>234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P132+P209+P234+P244+P254</f>
        <v>0</v>
      </c>
      <c r="Q131" s="174"/>
      <c r="R131" s="175">
        <f>R132+R209+R234+R244+R254</f>
        <v>158.35890294999999</v>
      </c>
      <c r="S131" s="174"/>
      <c r="T131" s="176">
        <f>T132+T209+T234+T244+T254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235</v>
      </c>
      <c r="BK131" s="178">
        <f>BK132+BK209+BK234+BK244+BK254</f>
        <v>0</v>
      </c>
    </row>
    <row r="132" s="12" customFormat="1" ht="22.8" customHeight="1">
      <c r="A132" s="12"/>
      <c r="B132" s="168"/>
      <c r="C132" s="12"/>
      <c r="D132" s="169" t="s">
        <v>74</v>
      </c>
      <c r="E132" s="179" t="s">
        <v>82</v>
      </c>
      <c r="F132" s="179" t="s">
        <v>236</v>
      </c>
      <c r="G132" s="12"/>
      <c r="H132" s="12"/>
      <c r="I132" s="171"/>
      <c r="J132" s="180">
        <f>BK132</f>
        <v>0</v>
      </c>
      <c r="K132" s="12"/>
      <c r="L132" s="168"/>
      <c r="M132" s="173"/>
      <c r="N132" s="174"/>
      <c r="O132" s="174"/>
      <c r="P132" s="175">
        <f>SUM(P133:P208)</f>
        <v>0</v>
      </c>
      <c r="Q132" s="174"/>
      <c r="R132" s="175">
        <f>SUM(R133:R208)</f>
        <v>147.36679999999998</v>
      </c>
      <c r="S132" s="174"/>
      <c r="T132" s="176">
        <f>SUM(T133:T208)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82</v>
      </c>
      <c r="AY132" s="169" t="s">
        <v>235</v>
      </c>
      <c r="BK132" s="178">
        <f>SUM(BK133:BK208)</f>
        <v>0</v>
      </c>
    </row>
    <row r="133" s="2" customFormat="1" ht="24.15" customHeight="1">
      <c r="A133" s="38"/>
      <c r="B133" s="181"/>
      <c r="C133" s="182" t="s">
        <v>82</v>
      </c>
      <c r="D133" s="182" t="s">
        <v>237</v>
      </c>
      <c r="E133" s="183" t="s">
        <v>885</v>
      </c>
      <c r="F133" s="184" t="s">
        <v>886</v>
      </c>
      <c r="G133" s="185" t="s">
        <v>294</v>
      </c>
      <c r="H133" s="186">
        <v>1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96</v>
      </c>
      <c r="AT133" s="193" t="s">
        <v>237</v>
      </c>
      <c r="AU133" s="193" t="s">
        <v>84</v>
      </c>
      <c r="AY133" s="19" t="s">
        <v>235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96</v>
      </c>
      <c r="BM133" s="193" t="s">
        <v>1886</v>
      </c>
    </row>
    <row r="134" s="2" customFormat="1">
      <c r="A134" s="38"/>
      <c r="B134" s="39"/>
      <c r="C134" s="38"/>
      <c r="D134" s="195" t="s">
        <v>242</v>
      </c>
      <c r="E134" s="38"/>
      <c r="F134" s="196" t="s">
        <v>886</v>
      </c>
      <c r="G134" s="38"/>
      <c r="H134" s="38"/>
      <c r="I134" s="197"/>
      <c r="J134" s="38"/>
      <c r="K134" s="38"/>
      <c r="L134" s="39"/>
      <c r="M134" s="198"/>
      <c r="N134" s="199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242</v>
      </c>
      <c r="AU134" s="19" t="s">
        <v>84</v>
      </c>
    </row>
    <row r="135" s="2" customFormat="1">
      <c r="A135" s="38"/>
      <c r="B135" s="39"/>
      <c r="C135" s="38"/>
      <c r="D135" s="195" t="s">
        <v>262</v>
      </c>
      <c r="E135" s="38"/>
      <c r="F135" s="223" t="s">
        <v>1887</v>
      </c>
      <c r="G135" s="38"/>
      <c r="H135" s="38"/>
      <c r="I135" s="197"/>
      <c r="J135" s="38"/>
      <c r="K135" s="38"/>
      <c r="L135" s="39"/>
      <c r="M135" s="198"/>
      <c r="N135" s="199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262</v>
      </c>
      <c r="AU135" s="19" t="s">
        <v>84</v>
      </c>
    </row>
    <row r="136" s="14" customFormat="1">
      <c r="A136" s="14"/>
      <c r="B136" s="207"/>
      <c r="C136" s="14"/>
      <c r="D136" s="195" t="s">
        <v>248</v>
      </c>
      <c r="E136" s="208" t="s">
        <v>1</v>
      </c>
      <c r="F136" s="209" t="s">
        <v>82</v>
      </c>
      <c r="G136" s="14"/>
      <c r="H136" s="210">
        <v>1</v>
      </c>
      <c r="I136" s="211"/>
      <c r="J136" s="14"/>
      <c r="K136" s="14"/>
      <c r="L136" s="207"/>
      <c r="M136" s="212"/>
      <c r="N136" s="213"/>
      <c r="O136" s="213"/>
      <c r="P136" s="213"/>
      <c r="Q136" s="213"/>
      <c r="R136" s="213"/>
      <c r="S136" s="213"/>
      <c r="T136" s="2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08" t="s">
        <v>248</v>
      </c>
      <c r="AU136" s="208" t="s">
        <v>84</v>
      </c>
      <c r="AV136" s="14" t="s">
        <v>84</v>
      </c>
      <c r="AW136" s="14" t="s">
        <v>32</v>
      </c>
      <c r="AX136" s="14" t="s">
        <v>82</v>
      </c>
      <c r="AY136" s="208" t="s">
        <v>235</v>
      </c>
    </row>
    <row r="137" s="2" customFormat="1" ht="24.15" customHeight="1">
      <c r="A137" s="38"/>
      <c r="B137" s="181"/>
      <c r="C137" s="182" t="s">
        <v>84</v>
      </c>
      <c r="D137" s="182" t="s">
        <v>237</v>
      </c>
      <c r="E137" s="183" t="s">
        <v>308</v>
      </c>
      <c r="F137" s="184" t="s">
        <v>309</v>
      </c>
      <c r="G137" s="185" t="s">
        <v>310</v>
      </c>
      <c r="H137" s="186">
        <v>360</v>
      </c>
      <c r="I137" s="187"/>
      <c r="J137" s="188">
        <f>ROUND(I137*H137,2)</f>
        <v>0</v>
      </c>
      <c r="K137" s="184" t="s">
        <v>246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3.0000000000000001E-05</v>
      </c>
      <c r="R137" s="191">
        <f>Q137*H137</f>
        <v>0.010800000000000001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1888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312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14" customFormat="1">
      <c r="A139" s="14"/>
      <c r="B139" s="207"/>
      <c r="C139" s="14"/>
      <c r="D139" s="195" t="s">
        <v>248</v>
      </c>
      <c r="E139" s="208" t="s">
        <v>1</v>
      </c>
      <c r="F139" s="209" t="s">
        <v>1609</v>
      </c>
      <c r="G139" s="14"/>
      <c r="H139" s="210">
        <v>360</v>
      </c>
      <c r="I139" s="211"/>
      <c r="J139" s="14"/>
      <c r="K139" s="14"/>
      <c r="L139" s="207"/>
      <c r="M139" s="212"/>
      <c r="N139" s="213"/>
      <c r="O139" s="213"/>
      <c r="P139" s="213"/>
      <c r="Q139" s="213"/>
      <c r="R139" s="213"/>
      <c r="S139" s="213"/>
      <c r="T139" s="2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08" t="s">
        <v>248</v>
      </c>
      <c r="AU139" s="208" t="s">
        <v>84</v>
      </c>
      <c r="AV139" s="14" t="s">
        <v>84</v>
      </c>
      <c r="AW139" s="14" t="s">
        <v>32</v>
      </c>
      <c r="AX139" s="14" t="s">
        <v>82</v>
      </c>
      <c r="AY139" s="208" t="s">
        <v>235</v>
      </c>
    </row>
    <row r="140" s="2" customFormat="1" ht="24.15" customHeight="1">
      <c r="A140" s="38"/>
      <c r="B140" s="181"/>
      <c r="C140" s="182" t="s">
        <v>91</v>
      </c>
      <c r="D140" s="182" t="s">
        <v>237</v>
      </c>
      <c r="E140" s="183" t="s">
        <v>315</v>
      </c>
      <c r="F140" s="184" t="s">
        <v>316</v>
      </c>
      <c r="G140" s="185" t="s">
        <v>317</v>
      </c>
      <c r="H140" s="186">
        <v>45</v>
      </c>
      <c r="I140" s="187"/>
      <c r="J140" s="188">
        <f>ROUND(I140*H140,2)</f>
        <v>0</v>
      </c>
      <c r="K140" s="184" t="s">
        <v>246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96</v>
      </c>
      <c r="AT140" s="193" t="s">
        <v>237</v>
      </c>
      <c r="AU140" s="193" t="s">
        <v>84</v>
      </c>
      <c r="AY140" s="19" t="s">
        <v>235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96</v>
      </c>
      <c r="BM140" s="193" t="s">
        <v>1889</v>
      </c>
    </row>
    <row r="141" s="2" customFormat="1">
      <c r="A141" s="38"/>
      <c r="B141" s="39"/>
      <c r="C141" s="38"/>
      <c r="D141" s="195" t="s">
        <v>242</v>
      </c>
      <c r="E141" s="38"/>
      <c r="F141" s="196" t="s">
        <v>319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242</v>
      </c>
      <c r="AU141" s="19" t="s">
        <v>84</v>
      </c>
    </row>
    <row r="142" s="2" customFormat="1" ht="24.15" customHeight="1">
      <c r="A142" s="38"/>
      <c r="B142" s="181"/>
      <c r="C142" s="182" t="s">
        <v>96</v>
      </c>
      <c r="D142" s="182" t="s">
        <v>237</v>
      </c>
      <c r="E142" s="183" t="s">
        <v>349</v>
      </c>
      <c r="F142" s="184" t="s">
        <v>350</v>
      </c>
      <c r="G142" s="185" t="s">
        <v>240</v>
      </c>
      <c r="H142" s="186">
        <v>92</v>
      </c>
      <c r="I142" s="187"/>
      <c r="J142" s="188">
        <f>ROUND(I142*H142,2)</f>
        <v>0</v>
      </c>
      <c r="K142" s="184" t="s">
        <v>246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96</v>
      </c>
      <c r="AT142" s="193" t="s">
        <v>237</v>
      </c>
      <c r="AU142" s="193" t="s">
        <v>84</v>
      </c>
      <c r="AY142" s="19" t="s">
        <v>235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96</v>
      </c>
      <c r="BM142" s="193" t="s">
        <v>1890</v>
      </c>
    </row>
    <row r="143" s="2" customFormat="1">
      <c r="A143" s="38"/>
      <c r="B143" s="39"/>
      <c r="C143" s="38"/>
      <c r="D143" s="195" t="s">
        <v>242</v>
      </c>
      <c r="E143" s="38"/>
      <c r="F143" s="196" t="s">
        <v>352</v>
      </c>
      <c r="G143" s="38"/>
      <c r="H143" s="38"/>
      <c r="I143" s="197"/>
      <c r="J143" s="38"/>
      <c r="K143" s="38"/>
      <c r="L143" s="39"/>
      <c r="M143" s="198"/>
      <c r="N143" s="199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242</v>
      </c>
      <c r="AU143" s="19" t="s">
        <v>84</v>
      </c>
    </row>
    <row r="144" s="2" customFormat="1">
      <c r="A144" s="38"/>
      <c r="B144" s="39"/>
      <c r="C144" s="38"/>
      <c r="D144" s="195" t="s">
        <v>262</v>
      </c>
      <c r="E144" s="38"/>
      <c r="F144" s="223" t="s">
        <v>1891</v>
      </c>
      <c r="G144" s="38"/>
      <c r="H144" s="38"/>
      <c r="I144" s="197"/>
      <c r="J144" s="38"/>
      <c r="K144" s="38"/>
      <c r="L144" s="39"/>
      <c r="M144" s="198"/>
      <c r="N144" s="199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262</v>
      </c>
      <c r="AU144" s="19" t="s">
        <v>84</v>
      </c>
    </row>
    <row r="145" s="13" customFormat="1">
      <c r="A145" s="13"/>
      <c r="B145" s="200"/>
      <c r="C145" s="13"/>
      <c r="D145" s="195" t="s">
        <v>248</v>
      </c>
      <c r="E145" s="201" t="s">
        <v>1</v>
      </c>
      <c r="F145" s="202" t="s">
        <v>1892</v>
      </c>
      <c r="G145" s="13"/>
      <c r="H145" s="201" t="s">
        <v>1</v>
      </c>
      <c r="I145" s="203"/>
      <c r="J145" s="13"/>
      <c r="K145" s="13"/>
      <c r="L145" s="200"/>
      <c r="M145" s="204"/>
      <c r="N145" s="205"/>
      <c r="O145" s="205"/>
      <c r="P145" s="205"/>
      <c r="Q145" s="205"/>
      <c r="R145" s="205"/>
      <c r="S145" s="205"/>
      <c r="T145" s="206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1" t="s">
        <v>248</v>
      </c>
      <c r="AU145" s="201" t="s">
        <v>84</v>
      </c>
      <c r="AV145" s="13" t="s">
        <v>82</v>
      </c>
      <c r="AW145" s="13" t="s">
        <v>32</v>
      </c>
      <c r="AX145" s="13" t="s">
        <v>75</v>
      </c>
      <c r="AY145" s="201" t="s">
        <v>235</v>
      </c>
    </row>
    <row r="146" s="14" customFormat="1">
      <c r="A146" s="14"/>
      <c r="B146" s="207"/>
      <c r="C146" s="14"/>
      <c r="D146" s="195" t="s">
        <v>248</v>
      </c>
      <c r="E146" s="208" t="s">
        <v>1</v>
      </c>
      <c r="F146" s="209" t="s">
        <v>778</v>
      </c>
      <c r="G146" s="14"/>
      <c r="H146" s="210">
        <v>92</v>
      </c>
      <c r="I146" s="211"/>
      <c r="J146" s="14"/>
      <c r="K146" s="14"/>
      <c r="L146" s="207"/>
      <c r="M146" s="212"/>
      <c r="N146" s="213"/>
      <c r="O146" s="213"/>
      <c r="P146" s="213"/>
      <c r="Q146" s="213"/>
      <c r="R146" s="213"/>
      <c r="S146" s="213"/>
      <c r="T146" s="2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08" t="s">
        <v>248</v>
      </c>
      <c r="AU146" s="208" t="s">
        <v>84</v>
      </c>
      <c r="AV146" s="14" t="s">
        <v>84</v>
      </c>
      <c r="AW146" s="14" t="s">
        <v>32</v>
      </c>
      <c r="AX146" s="14" t="s">
        <v>82</v>
      </c>
      <c r="AY146" s="208" t="s">
        <v>235</v>
      </c>
    </row>
    <row r="147" s="2" customFormat="1" ht="33" customHeight="1">
      <c r="A147" s="38"/>
      <c r="B147" s="181"/>
      <c r="C147" s="182" t="s">
        <v>269</v>
      </c>
      <c r="D147" s="182" t="s">
        <v>237</v>
      </c>
      <c r="E147" s="183" t="s">
        <v>1893</v>
      </c>
      <c r="F147" s="184" t="s">
        <v>1894</v>
      </c>
      <c r="G147" s="185" t="s">
        <v>358</v>
      </c>
      <c r="H147" s="186">
        <v>48.756999999999998</v>
      </c>
      <c r="I147" s="187"/>
      <c r="J147" s="188">
        <f>ROUND(I147*H147,2)</f>
        <v>0</v>
      </c>
      <c r="K147" s="184" t="s">
        <v>246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96</v>
      </c>
      <c r="AT147" s="193" t="s">
        <v>237</v>
      </c>
      <c r="AU147" s="193" t="s">
        <v>84</v>
      </c>
      <c r="AY147" s="19" t="s">
        <v>235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96</v>
      </c>
      <c r="BM147" s="193" t="s">
        <v>1895</v>
      </c>
    </row>
    <row r="148" s="2" customFormat="1">
      <c r="A148" s="38"/>
      <c r="B148" s="39"/>
      <c r="C148" s="38"/>
      <c r="D148" s="195" t="s">
        <v>242</v>
      </c>
      <c r="E148" s="38"/>
      <c r="F148" s="196" t="s">
        <v>1896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242</v>
      </c>
      <c r="AU148" s="19" t="s">
        <v>84</v>
      </c>
    </row>
    <row r="149" s="2" customFormat="1">
      <c r="A149" s="38"/>
      <c r="B149" s="39"/>
      <c r="C149" s="38"/>
      <c r="D149" s="195" t="s">
        <v>262</v>
      </c>
      <c r="E149" s="38"/>
      <c r="F149" s="223" t="s">
        <v>1897</v>
      </c>
      <c r="G149" s="38"/>
      <c r="H149" s="38"/>
      <c r="I149" s="197"/>
      <c r="J149" s="38"/>
      <c r="K149" s="38"/>
      <c r="L149" s="39"/>
      <c r="M149" s="198"/>
      <c r="N149" s="199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262</v>
      </c>
      <c r="AU149" s="19" t="s">
        <v>84</v>
      </c>
    </row>
    <row r="150" s="13" customFormat="1">
      <c r="A150" s="13"/>
      <c r="B150" s="200"/>
      <c r="C150" s="13"/>
      <c r="D150" s="195" t="s">
        <v>248</v>
      </c>
      <c r="E150" s="201" t="s">
        <v>1</v>
      </c>
      <c r="F150" s="202" t="s">
        <v>1898</v>
      </c>
      <c r="G150" s="13"/>
      <c r="H150" s="201" t="s">
        <v>1</v>
      </c>
      <c r="I150" s="203"/>
      <c r="J150" s="13"/>
      <c r="K150" s="13"/>
      <c r="L150" s="200"/>
      <c r="M150" s="204"/>
      <c r="N150" s="205"/>
      <c r="O150" s="205"/>
      <c r="P150" s="205"/>
      <c r="Q150" s="205"/>
      <c r="R150" s="205"/>
      <c r="S150" s="205"/>
      <c r="T150" s="206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1" t="s">
        <v>248</v>
      </c>
      <c r="AU150" s="201" t="s">
        <v>84</v>
      </c>
      <c r="AV150" s="13" t="s">
        <v>82</v>
      </c>
      <c r="AW150" s="13" t="s">
        <v>32</v>
      </c>
      <c r="AX150" s="13" t="s">
        <v>75</v>
      </c>
      <c r="AY150" s="201" t="s">
        <v>235</v>
      </c>
    </row>
    <row r="151" s="14" customFormat="1">
      <c r="A151" s="14"/>
      <c r="B151" s="207"/>
      <c r="C151" s="14"/>
      <c r="D151" s="195" t="s">
        <v>248</v>
      </c>
      <c r="E151" s="208" t="s">
        <v>1</v>
      </c>
      <c r="F151" s="209" t="s">
        <v>1899</v>
      </c>
      <c r="G151" s="14"/>
      <c r="H151" s="210">
        <v>97.513999999999996</v>
      </c>
      <c r="I151" s="211"/>
      <c r="J151" s="14"/>
      <c r="K151" s="14"/>
      <c r="L151" s="207"/>
      <c r="M151" s="212"/>
      <c r="N151" s="213"/>
      <c r="O151" s="213"/>
      <c r="P151" s="213"/>
      <c r="Q151" s="213"/>
      <c r="R151" s="213"/>
      <c r="S151" s="213"/>
      <c r="T151" s="2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08" t="s">
        <v>248</v>
      </c>
      <c r="AU151" s="208" t="s">
        <v>84</v>
      </c>
      <c r="AV151" s="14" t="s">
        <v>84</v>
      </c>
      <c r="AW151" s="14" t="s">
        <v>32</v>
      </c>
      <c r="AX151" s="14" t="s">
        <v>75</v>
      </c>
      <c r="AY151" s="208" t="s">
        <v>235</v>
      </c>
    </row>
    <row r="152" s="16" customFormat="1">
      <c r="A152" s="16"/>
      <c r="B152" s="224"/>
      <c r="C152" s="16"/>
      <c r="D152" s="195" t="s">
        <v>248</v>
      </c>
      <c r="E152" s="225" t="s">
        <v>1</v>
      </c>
      <c r="F152" s="226" t="s">
        <v>373</v>
      </c>
      <c r="G152" s="16"/>
      <c r="H152" s="227">
        <v>97.513999999999996</v>
      </c>
      <c r="I152" s="228"/>
      <c r="J152" s="16"/>
      <c r="K152" s="16"/>
      <c r="L152" s="224"/>
      <c r="M152" s="229"/>
      <c r="N152" s="230"/>
      <c r="O152" s="230"/>
      <c r="P152" s="230"/>
      <c r="Q152" s="230"/>
      <c r="R152" s="230"/>
      <c r="S152" s="230"/>
      <c r="T152" s="231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T152" s="225" t="s">
        <v>248</v>
      </c>
      <c r="AU152" s="225" t="s">
        <v>84</v>
      </c>
      <c r="AV152" s="16" t="s">
        <v>91</v>
      </c>
      <c r="AW152" s="16" t="s">
        <v>32</v>
      </c>
      <c r="AX152" s="16" t="s">
        <v>75</v>
      </c>
      <c r="AY152" s="225" t="s">
        <v>235</v>
      </c>
    </row>
    <row r="153" s="14" customFormat="1">
      <c r="A153" s="14"/>
      <c r="B153" s="207"/>
      <c r="C153" s="14"/>
      <c r="D153" s="195" t="s">
        <v>248</v>
      </c>
      <c r="E153" s="208" t="s">
        <v>1</v>
      </c>
      <c r="F153" s="209" t="s">
        <v>1900</v>
      </c>
      <c r="G153" s="14"/>
      <c r="H153" s="210">
        <v>48.756999999999998</v>
      </c>
      <c r="I153" s="211"/>
      <c r="J153" s="14"/>
      <c r="K153" s="14"/>
      <c r="L153" s="207"/>
      <c r="M153" s="212"/>
      <c r="N153" s="213"/>
      <c r="O153" s="213"/>
      <c r="P153" s="213"/>
      <c r="Q153" s="213"/>
      <c r="R153" s="213"/>
      <c r="S153" s="213"/>
      <c r="T153" s="2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08" t="s">
        <v>248</v>
      </c>
      <c r="AU153" s="208" t="s">
        <v>84</v>
      </c>
      <c r="AV153" s="14" t="s">
        <v>84</v>
      </c>
      <c r="AW153" s="14" t="s">
        <v>32</v>
      </c>
      <c r="AX153" s="14" t="s">
        <v>82</v>
      </c>
      <c r="AY153" s="208" t="s">
        <v>235</v>
      </c>
    </row>
    <row r="154" s="2" customFormat="1" ht="33" customHeight="1">
      <c r="A154" s="38"/>
      <c r="B154" s="181"/>
      <c r="C154" s="182" t="s">
        <v>276</v>
      </c>
      <c r="D154" s="182" t="s">
        <v>237</v>
      </c>
      <c r="E154" s="183" t="s">
        <v>1901</v>
      </c>
      <c r="F154" s="184" t="s">
        <v>1902</v>
      </c>
      <c r="G154" s="185" t="s">
        <v>358</v>
      </c>
      <c r="H154" s="186">
        <v>48.756999999999998</v>
      </c>
      <c r="I154" s="187"/>
      <c r="J154" s="188">
        <f>ROUND(I154*H154,2)</f>
        <v>0</v>
      </c>
      <c r="K154" s="184" t="s">
        <v>246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96</v>
      </c>
      <c r="AT154" s="193" t="s">
        <v>237</v>
      </c>
      <c r="AU154" s="193" t="s">
        <v>84</v>
      </c>
      <c r="AY154" s="19" t="s">
        <v>235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96</v>
      </c>
      <c r="BM154" s="193" t="s">
        <v>1903</v>
      </c>
    </row>
    <row r="155" s="2" customFormat="1">
      <c r="A155" s="38"/>
      <c r="B155" s="39"/>
      <c r="C155" s="38"/>
      <c r="D155" s="195" t="s">
        <v>242</v>
      </c>
      <c r="E155" s="38"/>
      <c r="F155" s="196" t="s">
        <v>1904</v>
      </c>
      <c r="G155" s="38"/>
      <c r="H155" s="38"/>
      <c r="I155" s="197"/>
      <c r="J155" s="38"/>
      <c r="K155" s="38"/>
      <c r="L155" s="39"/>
      <c r="M155" s="198"/>
      <c r="N155" s="199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242</v>
      </c>
      <c r="AU155" s="19" t="s">
        <v>84</v>
      </c>
    </row>
    <row r="156" s="2" customFormat="1">
      <c r="A156" s="38"/>
      <c r="B156" s="39"/>
      <c r="C156" s="38"/>
      <c r="D156" s="195" t="s">
        <v>262</v>
      </c>
      <c r="E156" s="38"/>
      <c r="F156" s="223" t="s">
        <v>1897</v>
      </c>
      <c r="G156" s="38"/>
      <c r="H156" s="38"/>
      <c r="I156" s="197"/>
      <c r="J156" s="38"/>
      <c r="K156" s="38"/>
      <c r="L156" s="39"/>
      <c r="M156" s="198"/>
      <c r="N156" s="199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262</v>
      </c>
      <c r="AU156" s="19" t="s">
        <v>84</v>
      </c>
    </row>
    <row r="157" s="2" customFormat="1" ht="44.25" customHeight="1">
      <c r="A157" s="38"/>
      <c r="B157" s="181"/>
      <c r="C157" s="182" t="s">
        <v>284</v>
      </c>
      <c r="D157" s="182" t="s">
        <v>237</v>
      </c>
      <c r="E157" s="183" t="s">
        <v>397</v>
      </c>
      <c r="F157" s="184" t="s">
        <v>398</v>
      </c>
      <c r="G157" s="185" t="s">
        <v>358</v>
      </c>
      <c r="H157" s="186">
        <v>106.714</v>
      </c>
      <c r="I157" s="187"/>
      <c r="J157" s="188">
        <f>ROUND(I157*H157,2)</f>
        <v>0</v>
      </c>
      <c r="K157" s="184" t="s">
        <v>246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96</v>
      </c>
      <c r="AT157" s="193" t="s">
        <v>237</v>
      </c>
      <c r="AU157" s="193" t="s">
        <v>84</v>
      </c>
      <c r="AY157" s="19" t="s">
        <v>235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96</v>
      </c>
      <c r="BM157" s="193" t="s">
        <v>1905</v>
      </c>
    </row>
    <row r="158" s="2" customFormat="1">
      <c r="A158" s="38"/>
      <c r="B158" s="39"/>
      <c r="C158" s="38"/>
      <c r="D158" s="195" t="s">
        <v>242</v>
      </c>
      <c r="E158" s="38"/>
      <c r="F158" s="196" t="s">
        <v>400</v>
      </c>
      <c r="G158" s="38"/>
      <c r="H158" s="38"/>
      <c r="I158" s="197"/>
      <c r="J158" s="38"/>
      <c r="K158" s="38"/>
      <c r="L158" s="39"/>
      <c r="M158" s="198"/>
      <c r="N158" s="199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242</v>
      </c>
      <c r="AU158" s="19" t="s">
        <v>84</v>
      </c>
    </row>
    <row r="159" s="13" customFormat="1">
      <c r="A159" s="13"/>
      <c r="B159" s="200"/>
      <c r="C159" s="13"/>
      <c r="D159" s="195" t="s">
        <v>248</v>
      </c>
      <c r="E159" s="201" t="s">
        <v>1</v>
      </c>
      <c r="F159" s="202" t="s">
        <v>403</v>
      </c>
      <c r="G159" s="13"/>
      <c r="H159" s="201" t="s">
        <v>1</v>
      </c>
      <c r="I159" s="203"/>
      <c r="J159" s="13"/>
      <c r="K159" s="13"/>
      <c r="L159" s="200"/>
      <c r="M159" s="204"/>
      <c r="N159" s="205"/>
      <c r="O159" s="205"/>
      <c r="P159" s="205"/>
      <c r="Q159" s="205"/>
      <c r="R159" s="205"/>
      <c r="S159" s="205"/>
      <c r="T159" s="206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1" t="s">
        <v>248</v>
      </c>
      <c r="AU159" s="201" t="s">
        <v>84</v>
      </c>
      <c r="AV159" s="13" t="s">
        <v>82</v>
      </c>
      <c r="AW159" s="13" t="s">
        <v>32</v>
      </c>
      <c r="AX159" s="13" t="s">
        <v>75</v>
      </c>
      <c r="AY159" s="201" t="s">
        <v>235</v>
      </c>
    </row>
    <row r="160" s="14" customFormat="1">
      <c r="A160" s="14"/>
      <c r="B160" s="207"/>
      <c r="C160" s="14"/>
      <c r="D160" s="195" t="s">
        <v>248</v>
      </c>
      <c r="E160" s="208" t="s">
        <v>1</v>
      </c>
      <c r="F160" s="209" t="s">
        <v>1906</v>
      </c>
      <c r="G160" s="14"/>
      <c r="H160" s="210">
        <v>9.1999999999999993</v>
      </c>
      <c r="I160" s="211"/>
      <c r="J160" s="14"/>
      <c r="K160" s="14"/>
      <c r="L160" s="207"/>
      <c r="M160" s="212"/>
      <c r="N160" s="213"/>
      <c r="O160" s="213"/>
      <c r="P160" s="213"/>
      <c r="Q160" s="213"/>
      <c r="R160" s="213"/>
      <c r="S160" s="213"/>
      <c r="T160" s="2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08" t="s">
        <v>248</v>
      </c>
      <c r="AU160" s="208" t="s">
        <v>84</v>
      </c>
      <c r="AV160" s="14" t="s">
        <v>84</v>
      </c>
      <c r="AW160" s="14" t="s">
        <v>32</v>
      </c>
      <c r="AX160" s="14" t="s">
        <v>75</v>
      </c>
      <c r="AY160" s="208" t="s">
        <v>235</v>
      </c>
    </row>
    <row r="161" s="13" customFormat="1">
      <c r="A161" s="13"/>
      <c r="B161" s="200"/>
      <c r="C161" s="13"/>
      <c r="D161" s="195" t="s">
        <v>248</v>
      </c>
      <c r="E161" s="201" t="s">
        <v>1</v>
      </c>
      <c r="F161" s="202" t="s">
        <v>930</v>
      </c>
      <c r="G161" s="13"/>
      <c r="H161" s="201" t="s">
        <v>1</v>
      </c>
      <c r="I161" s="203"/>
      <c r="J161" s="13"/>
      <c r="K161" s="13"/>
      <c r="L161" s="200"/>
      <c r="M161" s="204"/>
      <c r="N161" s="205"/>
      <c r="O161" s="205"/>
      <c r="P161" s="205"/>
      <c r="Q161" s="205"/>
      <c r="R161" s="205"/>
      <c r="S161" s="205"/>
      <c r="T161" s="206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1" t="s">
        <v>248</v>
      </c>
      <c r="AU161" s="201" t="s">
        <v>84</v>
      </c>
      <c r="AV161" s="13" t="s">
        <v>82</v>
      </c>
      <c r="AW161" s="13" t="s">
        <v>32</v>
      </c>
      <c r="AX161" s="13" t="s">
        <v>75</v>
      </c>
      <c r="AY161" s="201" t="s">
        <v>235</v>
      </c>
    </row>
    <row r="162" s="14" customFormat="1">
      <c r="A162" s="14"/>
      <c r="B162" s="207"/>
      <c r="C162" s="14"/>
      <c r="D162" s="195" t="s">
        <v>248</v>
      </c>
      <c r="E162" s="208" t="s">
        <v>1</v>
      </c>
      <c r="F162" s="209" t="s">
        <v>1907</v>
      </c>
      <c r="G162" s="14"/>
      <c r="H162" s="210">
        <v>97.513999999999996</v>
      </c>
      <c r="I162" s="211"/>
      <c r="J162" s="14"/>
      <c r="K162" s="14"/>
      <c r="L162" s="207"/>
      <c r="M162" s="212"/>
      <c r="N162" s="213"/>
      <c r="O162" s="213"/>
      <c r="P162" s="213"/>
      <c r="Q162" s="213"/>
      <c r="R162" s="213"/>
      <c r="S162" s="213"/>
      <c r="T162" s="2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08" t="s">
        <v>248</v>
      </c>
      <c r="AU162" s="208" t="s">
        <v>84</v>
      </c>
      <c r="AV162" s="14" t="s">
        <v>84</v>
      </c>
      <c r="AW162" s="14" t="s">
        <v>32</v>
      </c>
      <c r="AX162" s="14" t="s">
        <v>75</v>
      </c>
      <c r="AY162" s="208" t="s">
        <v>235</v>
      </c>
    </row>
    <row r="163" s="15" customFormat="1">
      <c r="A163" s="15"/>
      <c r="B163" s="215"/>
      <c r="C163" s="15"/>
      <c r="D163" s="195" t="s">
        <v>248</v>
      </c>
      <c r="E163" s="216" t="s">
        <v>1</v>
      </c>
      <c r="F163" s="217" t="s">
        <v>253</v>
      </c>
      <c r="G163" s="15"/>
      <c r="H163" s="218">
        <v>106.714</v>
      </c>
      <c r="I163" s="219"/>
      <c r="J163" s="15"/>
      <c r="K163" s="15"/>
      <c r="L163" s="215"/>
      <c r="M163" s="220"/>
      <c r="N163" s="221"/>
      <c r="O163" s="221"/>
      <c r="P163" s="221"/>
      <c r="Q163" s="221"/>
      <c r="R163" s="221"/>
      <c r="S163" s="221"/>
      <c r="T163" s="222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16" t="s">
        <v>248</v>
      </c>
      <c r="AU163" s="216" t="s">
        <v>84</v>
      </c>
      <c r="AV163" s="15" t="s">
        <v>96</v>
      </c>
      <c r="AW163" s="15" t="s">
        <v>32</v>
      </c>
      <c r="AX163" s="15" t="s">
        <v>82</v>
      </c>
      <c r="AY163" s="216" t="s">
        <v>235</v>
      </c>
    </row>
    <row r="164" s="2" customFormat="1" ht="37.8" customHeight="1">
      <c r="A164" s="38"/>
      <c r="B164" s="181"/>
      <c r="C164" s="182" t="s">
        <v>291</v>
      </c>
      <c r="D164" s="182" t="s">
        <v>237</v>
      </c>
      <c r="E164" s="183" t="s">
        <v>406</v>
      </c>
      <c r="F164" s="184" t="s">
        <v>407</v>
      </c>
      <c r="G164" s="185" t="s">
        <v>358</v>
      </c>
      <c r="H164" s="186">
        <v>2</v>
      </c>
      <c r="I164" s="187"/>
      <c r="J164" s="188">
        <f>ROUND(I164*H164,2)</f>
        <v>0</v>
      </c>
      <c r="K164" s="184" t="s">
        <v>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96</v>
      </c>
      <c r="AT164" s="193" t="s">
        <v>237</v>
      </c>
      <c r="AU164" s="193" t="s">
        <v>84</v>
      </c>
      <c r="AY164" s="19" t="s">
        <v>235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96</v>
      </c>
      <c r="BM164" s="193" t="s">
        <v>1908</v>
      </c>
    </row>
    <row r="165" s="2" customFormat="1">
      <c r="A165" s="38"/>
      <c r="B165" s="39"/>
      <c r="C165" s="38"/>
      <c r="D165" s="195" t="s">
        <v>242</v>
      </c>
      <c r="E165" s="38"/>
      <c r="F165" s="196" t="s">
        <v>400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242</v>
      </c>
      <c r="AU165" s="19" t="s">
        <v>84</v>
      </c>
    </row>
    <row r="166" s="2" customFormat="1" ht="44.25" customHeight="1">
      <c r="A166" s="38"/>
      <c r="B166" s="181"/>
      <c r="C166" s="182" t="s">
        <v>297</v>
      </c>
      <c r="D166" s="182" t="s">
        <v>237</v>
      </c>
      <c r="E166" s="183" t="s">
        <v>410</v>
      </c>
      <c r="F166" s="184" t="s">
        <v>411</v>
      </c>
      <c r="G166" s="185" t="s">
        <v>358</v>
      </c>
      <c r="H166" s="186">
        <v>533.57000000000005</v>
      </c>
      <c r="I166" s="187"/>
      <c r="J166" s="188">
        <f>ROUND(I166*H166,2)</f>
        <v>0</v>
      </c>
      <c r="K166" s="184" t="s">
        <v>246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96</v>
      </c>
      <c r="AT166" s="193" t="s">
        <v>237</v>
      </c>
      <c r="AU166" s="193" t="s">
        <v>84</v>
      </c>
      <c r="AY166" s="19" t="s">
        <v>235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96</v>
      </c>
      <c r="BM166" s="193" t="s">
        <v>1909</v>
      </c>
    </row>
    <row r="167" s="2" customFormat="1">
      <c r="A167" s="38"/>
      <c r="B167" s="39"/>
      <c r="C167" s="38"/>
      <c r="D167" s="195" t="s">
        <v>242</v>
      </c>
      <c r="E167" s="38"/>
      <c r="F167" s="196" t="s">
        <v>413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242</v>
      </c>
      <c r="AU167" s="19" t="s">
        <v>84</v>
      </c>
    </row>
    <row r="168" s="14" customFormat="1">
      <c r="A168" s="14"/>
      <c r="B168" s="207"/>
      <c r="C168" s="14"/>
      <c r="D168" s="195" t="s">
        <v>248</v>
      </c>
      <c r="E168" s="14"/>
      <c r="F168" s="209" t="s">
        <v>1910</v>
      </c>
      <c r="G168" s="14"/>
      <c r="H168" s="210">
        <v>533.57000000000005</v>
      </c>
      <c r="I168" s="211"/>
      <c r="J168" s="14"/>
      <c r="K168" s="14"/>
      <c r="L168" s="207"/>
      <c r="M168" s="212"/>
      <c r="N168" s="213"/>
      <c r="O168" s="213"/>
      <c r="P168" s="213"/>
      <c r="Q168" s="213"/>
      <c r="R168" s="213"/>
      <c r="S168" s="213"/>
      <c r="T168" s="2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8" t="s">
        <v>248</v>
      </c>
      <c r="AU168" s="208" t="s">
        <v>84</v>
      </c>
      <c r="AV168" s="14" t="s">
        <v>84</v>
      </c>
      <c r="AW168" s="14" t="s">
        <v>3</v>
      </c>
      <c r="AX168" s="14" t="s">
        <v>82</v>
      </c>
      <c r="AY168" s="208" t="s">
        <v>235</v>
      </c>
    </row>
    <row r="169" s="2" customFormat="1" ht="44.25" customHeight="1">
      <c r="A169" s="38"/>
      <c r="B169" s="181"/>
      <c r="C169" s="182" t="s">
        <v>302</v>
      </c>
      <c r="D169" s="182" t="s">
        <v>237</v>
      </c>
      <c r="E169" s="183" t="s">
        <v>416</v>
      </c>
      <c r="F169" s="184" t="s">
        <v>417</v>
      </c>
      <c r="G169" s="185" t="s">
        <v>358</v>
      </c>
      <c r="H169" s="186">
        <v>10</v>
      </c>
      <c r="I169" s="187"/>
      <c r="J169" s="188">
        <f>ROUND(I169*H169,2)</f>
        <v>0</v>
      </c>
      <c r="K169" s="184" t="s">
        <v>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1911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413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14" customFormat="1">
      <c r="A171" s="14"/>
      <c r="B171" s="207"/>
      <c r="C171" s="14"/>
      <c r="D171" s="195" t="s">
        <v>248</v>
      </c>
      <c r="E171" s="14"/>
      <c r="F171" s="209" t="s">
        <v>1912</v>
      </c>
      <c r="G171" s="14"/>
      <c r="H171" s="210">
        <v>10</v>
      </c>
      <c r="I171" s="211"/>
      <c r="J171" s="14"/>
      <c r="K171" s="14"/>
      <c r="L171" s="207"/>
      <c r="M171" s="212"/>
      <c r="N171" s="213"/>
      <c r="O171" s="213"/>
      <c r="P171" s="213"/>
      <c r="Q171" s="213"/>
      <c r="R171" s="213"/>
      <c r="S171" s="213"/>
      <c r="T171" s="2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08" t="s">
        <v>248</v>
      </c>
      <c r="AU171" s="208" t="s">
        <v>84</v>
      </c>
      <c r="AV171" s="14" t="s">
        <v>84</v>
      </c>
      <c r="AW171" s="14" t="s">
        <v>3</v>
      </c>
      <c r="AX171" s="14" t="s">
        <v>82</v>
      </c>
      <c r="AY171" s="208" t="s">
        <v>235</v>
      </c>
    </row>
    <row r="172" s="2" customFormat="1" ht="24.15" customHeight="1">
      <c r="A172" s="38"/>
      <c r="B172" s="181"/>
      <c r="C172" s="182" t="s">
        <v>307</v>
      </c>
      <c r="D172" s="182" t="s">
        <v>237</v>
      </c>
      <c r="E172" s="183" t="s">
        <v>421</v>
      </c>
      <c r="F172" s="184" t="s">
        <v>422</v>
      </c>
      <c r="G172" s="185" t="s">
        <v>358</v>
      </c>
      <c r="H172" s="186">
        <v>2</v>
      </c>
      <c r="I172" s="187"/>
      <c r="J172" s="188">
        <f>ROUND(I172*H172,2)</f>
        <v>0</v>
      </c>
      <c r="K172" s="184" t="s">
        <v>246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96</v>
      </c>
      <c r="AT172" s="193" t="s">
        <v>237</v>
      </c>
      <c r="AU172" s="193" t="s">
        <v>84</v>
      </c>
      <c r="AY172" s="19" t="s">
        <v>235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96</v>
      </c>
      <c r="BM172" s="193" t="s">
        <v>1913</v>
      </c>
    </row>
    <row r="173" s="2" customFormat="1">
      <c r="A173" s="38"/>
      <c r="B173" s="39"/>
      <c r="C173" s="38"/>
      <c r="D173" s="195" t="s">
        <v>242</v>
      </c>
      <c r="E173" s="38"/>
      <c r="F173" s="196" t="s">
        <v>424</v>
      </c>
      <c r="G173" s="38"/>
      <c r="H173" s="38"/>
      <c r="I173" s="197"/>
      <c r="J173" s="38"/>
      <c r="K173" s="38"/>
      <c r="L173" s="39"/>
      <c r="M173" s="198"/>
      <c r="N173" s="199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242</v>
      </c>
      <c r="AU173" s="19" t="s">
        <v>84</v>
      </c>
    </row>
    <row r="174" s="13" customFormat="1">
      <c r="A174" s="13"/>
      <c r="B174" s="200"/>
      <c r="C174" s="13"/>
      <c r="D174" s="195" t="s">
        <v>248</v>
      </c>
      <c r="E174" s="201" t="s">
        <v>1</v>
      </c>
      <c r="F174" s="202" t="s">
        <v>403</v>
      </c>
      <c r="G174" s="13"/>
      <c r="H174" s="201" t="s">
        <v>1</v>
      </c>
      <c r="I174" s="203"/>
      <c r="J174" s="13"/>
      <c r="K174" s="13"/>
      <c r="L174" s="200"/>
      <c r="M174" s="204"/>
      <c r="N174" s="205"/>
      <c r="O174" s="205"/>
      <c r="P174" s="205"/>
      <c r="Q174" s="205"/>
      <c r="R174" s="205"/>
      <c r="S174" s="205"/>
      <c r="T174" s="206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1" t="s">
        <v>248</v>
      </c>
      <c r="AU174" s="201" t="s">
        <v>84</v>
      </c>
      <c r="AV174" s="13" t="s">
        <v>82</v>
      </c>
      <c r="AW174" s="13" t="s">
        <v>32</v>
      </c>
      <c r="AX174" s="13" t="s">
        <v>75</v>
      </c>
      <c r="AY174" s="201" t="s">
        <v>235</v>
      </c>
    </row>
    <row r="175" s="14" customFormat="1">
      <c r="A175" s="14"/>
      <c r="B175" s="207"/>
      <c r="C175" s="14"/>
      <c r="D175" s="195" t="s">
        <v>248</v>
      </c>
      <c r="E175" s="208" t="s">
        <v>1</v>
      </c>
      <c r="F175" s="209" t="s">
        <v>1914</v>
      </c>
      <c r="G175" s="14"/>
      <c r="H175" s="210">
        <v>2</v>
      </c>
      <c r="I175" s="211"/>
      <c r="J175" s="14"/>
      <c r="K175" s="14"/>
      <c r="L175" s="207"/>
      <c r="M175" s="212"/>
      <c r="N175" s="213"/>
      <c r="O175" s="213"/>
      <c r="P175" s="213"/>
      <c r="Q175" s="213"/>
      <c r="R175" s="213"/>
      <c r="S175" s="213"/>
      <c r="T175" s="2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08" t="s">
        <v>248</v>
      </c>
      <c r="AU175" s="208" t="s">
        <v>84</v>
      </c>
      <c r="AV175" s="14" t="s">
        <v>84</v>
      </c>
      <c r="AW175" s="14" t="s">
        <v>32</v>
      </c>
      <c r="AX175" s="14" t="s">
        <v>82</v>
      </c>
      <c r="AY175" s="208" t="s">
        <v>235</v>
      </c>
    </row>
    <row r="176" s="2" customFormat="1" ht="24.15" customHeight="1">
      <c r="A176" s="38"/>
      <c r="B176" s="181"/>
      <c r="C176" s="182" t="s">
        <v>314</v>
      </c>
      <c r="D176" s="182" t="s">
        <v>237</v>
      </c>
      <c r="E176" s="183" t="s">
        <v>429</v>
      </c>
      <c r="F176" s="184" t="s">
        <v>430</v>
      </c>
      <c r="G176" s="185" t="s">
        <v>240</v>
      </c>
      <c r="H176" s="186">
        <v>9.3979999999999997</v>
      </c>
      <c r="I176" s="187"/>
      <c r="J176" s="188">
        <f>ROUND(I176*H176,2)</f>
        <v>0</v>
      </c>
      <c r="K176" s="184" t="s">
        <v>246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96</v>
      </c>
      <c r="AT176" s="193" t="s">
        <v>237</v>
      </c>
      <c r="AU176" s="193" t="s">
        <v>84</v>
      </c>
      <c r="AY176" s="19" t="s">
        <v>235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96</v>
      </c>
      <c r="BM176" s="193" t="s">
        <v>1915</v>
      </c>
    </row>
    <row r="177" s="2" customFormat="1">
      <c r="A177" s="38"/>
      <c r="B177" s="39"/>
      <c r="C177" s="38"/>
      <c r="D177" s="195" t="s">
        <v>242</v>
      </c>
      <c r="E177" s="38"/>
      <c r="F177" s="196" t="s">
        <v>432</v>
      </c>
      <c r="G177" s="38"/>
      <c r="H177" s="38"/>
      <c r="I177" s="197"/>
      <c r="J177" s="38"/>
      <c r="K177" s="38"/>
      <c r="L177" s="39"/>
      <c r="M177" s="198"/>
      <c r="N177" s="199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242</v>
      </c>
      <c r="AU177" s="19" t="s">
        <v>84</v>
      </c>
    </row>
    <row r="178" s="2" customFormat="1">
      <c r="A178" s="38"/>
      <c r="B178" s="39"/>
      <c r="C178" s="38"/>
      <c r="D178" s="195" t="s">
        <v>262</v>
      </c>
      <c r="E178" s="38"/>
      <c r="F178" s="223" t="s">
        <v>1887</v>
      </c>
      <c r="G178" s="38"/>
      <c r="H178" s="38"/>
      <c r="I178" s="197"/>
      <c r="J178" s="38"/>
      <c r="K178" s="38"/>
      <c r="L178" s="39"/>
      <c r="M178" s="198"/>
      <c r="N178" s="199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262</v>
      </c>
      <c r="AU178" s="19" t="s">
        <v>84</v>
      </c>
    </row>
    <row r="179" s="14" customFormat="1">
      <c r="A179" s="14"/>
      <c r="B179" s="207"/>
      <c r="C179" s="14"/>
      <c r="D179" s="195" t="s">
        <v>248</v>
      </c>
      <c r="E179" s="208" t="s">
        <v>1</v>
      </c>
      <c r="F179" s="209" t="s">
        <v>1916</v>
      </c>
      <c r="G179" s="14"/>
      <c r="H179" s="210">
        <v>9.3979999999999997</v>
      </c>
      <c r="I179" s="211"/>
      <c r="J179" s="14"/>
      <c r="K179" s="14"/>
      <c r="L179" s="207"/>
      <c r="M179" s="212"/>
      <c r="N179" s="213"/>
      <c r="O179" s="213"/>
      <c r="P179" s="213"/>
      <c r="Q179" s="213"/>
      <c r="R179" s="213"/>
      <c r="S179" s="213"/>
      <c r="T179" s="2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8" t="s">
        <v>248</v>
      </c>
      <c r="AU179" s="208" t="s">
        <v>84</v>
      </c>
      <c r="AV179" s="14" t="s">
        <v>84</v>
      </c>
      <c r="AW179" s="14" t="s">
        <v>32</v>
      </c>
      <c r="AX179" s="14" t="s">
        <v>82</v>
      </c>
      <c r="AY179" s="208" t="s">
        <v>235</v>
      </c>
    </row>
    <row r="180" s="2" customFormat="1" ht="33" customHeight="1">
      <c r="A180" s="38"/>
      <c r="B180" s="181"/>
      <c r="C180" s="182" t="s">
        <v>320</v>
      </c>
      <c r="D180" s="182" t="s">
        <v>237</v>
      </c>
      <c r="E180" s="183" t="s">
        <v>436</v>
      </c>
      <c r="F180" s="184" t="s">
        <v>437</v>
      </c>
      <c r="G180" s="185" t="s">
        <v>438</v>
      </c>
      <c r="H180" s="186">
        <v>175.52500000000001</v>
      </c>
      <c r="I180" s="187"/>
      <c r="J180" s="188">
        <f>ROUND(I180*H180,2)</f>
        <v>0</v>
      </c>
      <c r="K180" s="184" t="s">
        <v>246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96</v>
      </c>
      <c r="AT180" s="193" t="s">
        <v>237</v>
      </c>
      <c r="AU180" s="193" t="s">
        <v>84</v>
      </c>
      <c r="AY180" s="19" t="s">
        <v>235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96</v>
      </c>
      <c r="BM180" s="193" t="s">
        <v>1917</v>
      </c>
    </row>
    <row r="181" s="2" customFormat="1">
      <c r="A181" s="38"/>
      <c r="B181" s="39"/>
      <c r="C181" s="38"/>
      <c r="D181" s="195" t="s">
        <v>242</v>
      </c>
      <c r="E181" s="38"/>
      <c r="F181" s="196" t="s">
        <v>440</v>
      </c>
      <c r="G181" s="38"/>
      <c r="H181" s="38"/>
      <c r="I181" s="197"/>
      <c r="J181" s="38"/>
      <c r="K181" s="38"/>
      <c r="L181" s="39"/>
      <c r="M181" s="198"/>
      <c r="N181" s="199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242</v>
      </c>
      <c r="AU181" s="19" t="s">
        <v>84</v>
      </c>
    </row>
    <row r="182" s="13" customFormat="1">
      <c r="A182" s="13"/>
      <c r="B182" s="200"/>
      <c r="C182" s="13"/>
      <c r="D182" s="195" t="s">
        <v>248</v>
      </c>
      <c r="E182" s="201" t="s">
        <v>1</v>
      </c>
      <c r="F182" s="202" t="s">
        <v>930</v>
      </c>
      <c r="G182" s="13"/>
      <c r="H182" s="201" t="s">
        <v>1</v>
      </c>
      <c r="I182" s="203"/>
      <c r="J182" s="13"/>
      <c r="K182" s="13"/>
      <c r="L182" s="200"/>
      <c r="M182" s="204"/>
      <c r="N182" s="205"/>
      <c r="O182" s="205"/>
      <c r="P182" s="205"/>
      <c r="Q182" s="205"/>
      <c r="R182" s="205"/>
      <c r="S182" s="205"/>
      <c r="T182" s="206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1" t="s">
        <v>248</v>
      </c>
      <c r="AU182" s="201" t="s">
        <v>84</v>
      </c>
      <c r="AV182" s="13" t="s">
        <v>82</v>
      </c>
      <c r="AW182" s="13" t="s">
        <v>32</v>
      </c>
      <c r="AX182" s="13" t="s">
        <v>75</v>
      </c>
      <c r="AY182" s="201" t="s">
        <v>235</v>
      </c>
    </row>
    <row r="183" s="14" customFormat="1">
      <c r="A183" s="14"/>
      <c r="B183" s="207"/>
      <c r="C183" s="14"/>
      <c r="D183" s="195" t="s">
        <v>248</v>
      </c>
      <c r="E183" s="208" t="s">
        <v>1</v>
      </c>
      <c r="F183" s="209" t="s">
        <v>1907</v>
      </c>
      <c r="G183" s="14"/>
      <c r="H183" s="210">
        <v>97.513999999999996</v>
      </c>
      <c r="I183" s="211"/>
      <c r="J183" s="14"/>
      <c r="K183" s="14"/>
      <c r="L183" s="207"/>
      <c r="M183" s="212"/>
      <c r="N183" s="213"/>
      <c r="O183" s="213"/>
      <c r="P183" s="213"/>
      <c r="Q183" s="213"/>
      <c r="R183" s="213"/>
      <c r="S183" s="213"/>
      <c r="T183" s="2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08" t="s">
        <v>248</v>
      </c>
      <c r="AU183" s="208" t="s">
        <v>84</v>
      </c>
      <c r="AV183" s="14" t="s">
        <v>84</v>
      </c>
      <c r="AW183" s="14" t="s">
        <v>32</v>
      </c>
      <c r="AX183" s="14" t="s">
        <v>82</v>
      </c>
      <c r="AY183" s="208" t="s">
        <v>235</v>
      </c>
    </row>
    <row r="184" s="14" customFormat="1">
      <c r="A184" s="14"/>
      <c r="B184" s="207"/>
      <c r="C184" s="14"/>
      <c r="D184" s="195" t="s">
        <v>248</v>
      </c>
      <c r="E184" s="14"/>
      <c r="F184" s="209" t="s">
        <v>1918</v>
      </c>
      <c r="G184" s="14"/>
      <c r="H184" s="210">
        <v>175.52500000000001</v>
      </c>
      <c r="I184" s="211"/>
      <c r="J184" s="14"/>
      <c r="K184" s="14"/>
      <c r="L184" s="207"/>
      <c r="M184" s="212"/>
      <c r="N184" s="213"/>
      <c r="O184" s="213"/>
      <c r="P184" s="213"/>
      <c r="Q184" s="213"/>
      <c r="R184" s="213"/>
      <c r="S184" s="213"/>
      <c r="T184" s="2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8" t="s">
        <v>248</v>
      </c>
      <c r="AU184" s="208" t="s">
        <v>84</v>
      </c>
      <c r="AV184" s="14" t="s">
        <v>84</v>
      </c>
      <c r="AW184" s="14" t="s">
        <v>3</v>
      </c>
      <c r="AX184" s="14" t="s">
        <v>82</v>
      </c>
      <c r="AY184" s="208" t="s">
        <v>235</v>
      </c>
    </row>
    <row r="185" s="2" customFormat="1" ht="24.15" customHeight="1">
      <c r="A185" s="38"/>
      <c r="B185" s="181"/>
      <c r="C185" s="182" t="s">
        <v>327</v>
      </c>
      <c r="D185" s="182" t="s">
        <v>237</v>
      </c>
      <c r="E185" s="183" t="s">
        <v>447</v>
      </c>
      <c r="F185" s="184" t="s">
        <v>448</v>
      </c>
      <c r="G185" s="185" t="s">
        <v>358</v>
      </c>
      <c r="H185" s="186">
        <v>73.677999999999997</v>
      </c>
      <c r="I185" s="187"/>
      <c r="J185" s="188">
        <f>ROUND(I185*H185,2)</f>
        <v>0</v>
      </c>
      <c r="K185" s="184" t="s">
        <v>246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96</v>
      </c>
      <c r="AT185" s="193" t="s">
        <v>237</v>
      </c>
      <c r="AU185" s="193" t="s">
        <v>84</v>
      </c>
      <c r="AY185" s="19" t="s">
        <v>235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96</v>
      </c>
      <c r="BM185" s="193" t="s">
        <v>1919</v>
      </c>
    </row>
    <row r="186" s="2" customFormat="1">
      <c r="A186" s="38"/>
      <c r="B186" s="39"/>
      <c r="C186" s="38"/>
      <c r="D186" s="195" t="s">
        <v>242</v>
      </c>
      <c r="E186" s="38"/>
      <c r="F186" s="196" t="s">
        <v>450</v>
      </c>
      <c r="G186" s="38"/>
      <c r="H186" s="38"/>
      <c r="I186" s="197"/>
      <c r="J186" s="38"/>
      <c r="K186" s="38"/>
      <c r="L186" s="39"/>
      <c r="M186" s="198"/>
      <c r="N186" s="199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242</v>
      </c>
      <c r="AU186" s="19" t="s">
        <v>84</v>
      </c>
    </row>
    <row r="187" s="13" customFormat="1">
      <c r="A187" s="13"/>
      <c r="B187" s="200"/>
      <c r="C187" s="13"/>
      <c r="D187" s="195" t="s">
        <v>248</v>
      </c>
      <c r="E187" s="201" t="s">
        <v>1</v>
      </c>
      <c r="F187" s="202" t="s">
        <v>1920</v>
      </c>
      <c r="G187" s="13"/>
      <c r="H187" s="201" t="s">
        <v>1</v>
      </c>
      <c r="I187" s="203"/>
      <c r="J187" s="13"/>
      <c r="K187" s="13"/>
      <c r="L187" s="200"/>
      <c r="M187" s="204"/>
      <c r="N187" s="205"/>
      <c r="O187" s="205"/>
      <c r="P187" s="205"/>
      <c r="Q187" s="205"/>
      <c r="R187" s="205"/>
      <c r="S187" s="205"/>
      <c r="T187" s="206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1" t="s">
        <v>248</v>
      </c>
      <c r="AU187" s="201" t="s">
        <v>84</v>
      </c>
      <c r="AV187" s="13" t="s">
        <v>82</v>
      </c>
      <c r="AW187" s="13" t="s">
        <v>32</v>
      </c>
      <c r="AX187" s="13" t="s">
        <v>75</v>
      </c>
      <c r="AY187" s="201" t="s">
        <v>235</v>
      </c>
    </row>
    <row r="188" s="14" customFormat="1">
      <c r="A188" s="14"/>
      <c r="B188" s="207"/>
      <c r="C188" s="14"/>
      <c r="D188" s="195" t="s">
        <v>248</v>
      </c>
      <c r="E188" s="208" t="s">
        <v>1</v>
      </c>
      <c r="F188" s="209" t="s">
        <v>1921</v>
      </c>
      <c r="G188" s="14"/>
      <c r="H188" s="210">
        <v>89.501999999999995</v>
      </c>
      <c r="I188" s="211"/>
      <c r="J188" s="14"/>
      <c r="K188" s="14"/>
      <c r="L188" s="207"/>
      <c r="M188" s="212"/>
      <c r="N188" s="213"/>
      <c r="O188" s="213"/>
      <c r="P188" s="213"/>
      <c r="Q188" s="213"/>
      <c r="R188" s="213"/>
      <c r="S188" s="213"/>
      <c r="T188" s="2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8" t="s">
        <v>248</v>
      </c>
      <c r="AU188" s="208" t="s">
        <v>84</v>
      </c>
      <c r="AV188" s="14" t="s">
        <v>84</v>
      </c>
      <c r="AW188" s="14" t="s">
        <v>32</v>
      </c>
      <c r="AX188" s="14" t="s">
        <v>75</v>
      </c>
      <c r="AY188" s="208" t="s">
        <v>235</v>
      </c>
    </row>
    <row r="189" s="13" customFormat="1">
      <c r="A189" s="13"/>
      <c r="B189" s="200"/>
      <c r="C189" s="13"/>
      <c r="D189" s="195" t="s">
        <v>248</v>
      </c>
      <c r="E189" s="201" t="s">
        <v>1</v>
      </c>
      <c r="F189" s="202" t="s">
        <v>1922</v>
      </c>
      <c r="G189" s="13"/>
      <c r="H189" s="201" t="s">
        <v>1</v>
      </c>
      <c r="I189" s="203"/>
      <c r="J189" s="13"/>
      <c r="K189" s="13"/>
      <c r="L189" s="200"/>
      <c r="M189" s="204"/>
      <c r="N189" s="205"/>
      <c r="O189" s="205"/>
      <c r="P189" s="205"/>
      <c r="Q189" s="205"/>
      <c r="R189" s="205"/>
      <c r="S189" s="205"/>
      <c r="T189" s="206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1" t="s">
        <v>248</v>
      </c>
      <c r="AU189" s="201" t="s">
        <v>84</v>
      </c>
      <c r="AV189" s="13" t="s">
        <v>82</v>
      </c>
      <c r="AW189" s="13" t="s">
        <v>32</v>
      </c>
      <c r="AX189" s="13" t="s">
        <v>75</v>
      </c>
      <c r="AY189" s="201" t="s">
        <v>235</v>
      </c>
    </row>
    <row r="190" s="14" customFormat="1">
      <c r="A190" s="14"/>
      <c r="B190" s="207"/>
      <c r="C190" s="14"/>
      <c r="D190" s="195" t="s">
        <v>248</v>
      </c>
      <c r="E190" s="208" t="s">
        <v>1</v>
      </c>
      <c r="F190" s="209" t="s">
        <v>1923</v>
      </c>
      <c r="G190" s="14"/>
      <c r="H190" s="210">
        <v>-1.923</v>
      </c>
      <c r="I190" s="211"/>
      <c r="J190" s="14"/>
      <c r="K190" s="14"/>
      <c r="L190" s="207"/>
      <c r="M190" s="212"/>
      <c r="N190" s="213"/>
      <c r="O190" s="213"/>
      <c r="P190" s="213"/>
      <c r="Q190" s="213"/>
      <c r="R190" s="213"/>
      <c r="S190" s="213"/>
      <c r="T190" s="2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8" t="s">
        <v>248</v>
      </c>
      <c r="AU190" s="208" t="s">
        <v>84</v>
      </c>
      <c r="AV190" s="14" t="s">
        <v>84</v>
      </c>
      <c r="AW190" s="14" t="s">
        <v>32</v>
      </c>
      <c r="AX190" s="14" t="s">
        <v>75</v>
      </c>
      <c r="AY190" s="208" t="s">
        <v>235</v>
      </c>
    </row>
    <row r="191" s="13" customFormat="1">
      <c r="A191" s="13"/>
      <c r="B191" s="200"/>
      <c r="C191" s="13"/>
      <c r="D191" s="195" t="s">
        <v>248</v>
      </c>
      <c r="E191" s="201" t="s">
        <v>1</v>
      </c>
      <c r="F191" s="202" t="s">
        <v>1924</v>
      </c>
      <c r="G191" s="13"/>
      <c r="H191" s="201" t="s">
        <v>1</v>
      </c>
      <c r="I191" s="203"/>
      <c r="J191" s="13"/>
      <c r="K191" s="13"/>
      <c r="L191" s="200"/>
      <c r="M191" s="204"/>
      <c r="N191" s="205"/>
      <c r="O191" s="205"/>
      <c r="P191" s="205"/>
      <c r="Q191" s="205"/>
      <c r="R191" s="205"/>
      <c r="S191" s="205"/>
      <c r="T191" s="206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1" t="s">
        <v>248</v>
      </c>
      <c r="AU191" s="201" t="s">
        <v>84</v>
      </c>
      <c r="AV191" s="13" t="s">
        <v>82</v>
      </c>
      <c r="AW191" s="13" t="s">
        <v>32</v>
      </c>
      <c r="AX191" s="13" t="s">
        <v>75</v>
      </c>
      <c r="AY191" s="201" t="s">
        <v>235</v>
      </c>
    </row>
    <row r="192" s="14" customFormat="1">
      <c r="A192" s="14"/>
      <c r="B192" s="207"/>
      <c r="C192" s="14"/>
      <c r="D192" s="195" t="s">
        <v>248</v>
      </c>
      <c r="E192" s="208" t="s">
        <v>1</v>
      </c>
      <c r="F192" s="209" t="s">
        <v>1925</v>
      </c>
      <c r="G192" s="14"/>
      <c r="H192" s="210">
        <v>-0.86299999999999999</v>
      </c>
      <c r="I192" s="211"/>
      <c r="J192" s="14"/>
      <c r="K192" s="14"/>
      <c r="L192" s="207"/>
      <c r="M192" s="212"/>
      <c r="N192" s="213"/>
      <c r="O192" s="213"/>
      <c r="P192" s="213"/>
      <c r="Q192" s="213"/>
      <c r="R192" s="213"/>
      <c r="S192" s="213"/>
      <c r="T192" s="2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8" t="s">
        <v>248</v>
      </c>
      <c r="AU192" s="208" t="s">
        <v>84</v>
      </c>
      <c r="AV192" s="14" t="s">
        <v>84</v>
      </c>
      <c r="AW192" s="14" t="s">
        <v>32</v>
      </c>
      <c r="AX192" s="14" t="s">
        <v>75</v>
      </c>
      <c r="AY192" s="208" t="s">
        <v>235</v>
      </c>
    </row>
    <row r="193" s="14" customFormat="1">
      <c r="A193" s="14"/>
      <c r="B193" s="207"/>
      <c r="C193" s="14"/>
      <c r="D193" s="195" t="s">
        <v>248</v>
      </c>
      <c r="E193" s="208" t="s">
        <v>1</v>
      </c>
      <c r="F193" s="209" t="s">
        <v>1926</v>
      </c>
      <c r="G193" s="14"/>
      <c r="H193" s="210">
        <v>-13.038</v>
      </c>
      <c r="I193" s="211"/>
      <c r="J193" s="14"/>
      <c r="K193" s="14"/>
      <c r="L193" s="207"/>
      <c r="M193" s="212"/>
      <c r="N193" s="213"/>
      <c r="O193" s="213"/>
      <c r="P193" s="213"/>
      <c r="Q193" s="213"/>
      <c r="R193" s="213"/>
      <c r="S193" s="213"/>
      <c r="T193" s="2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08" t="s">
        <v>248</v>
      </c>
      <c r="AU193" s="208" t="s">
        <v>84</v>
      </c>
      <c r="AV193" s="14" t="s">
        <v>84</v>
      </c>
      <c r="AW193" s="14" t="s">
        <v>32</v>
      </c>
      <c r="AX193" s="14" t="s">
        <v>75</v>
      </c>
      <c r="AY193" s="208" t="s">
        <v>235</v>
      </c>
    </row>
    <row r="194" s="15" customFormat="1">
      <c r="A194" s="15"/>
      <c r="B194" s="215"/>
      <c r="C194" s="15"/>
      <c r="D194" s="195" t="s">
        <v>248</v>
      </c>
      <c r="E194" s="216" t="s">
        <v>1</v>
      </c>
      <c r="F194" s="217" t="s">
        <v>253</v>
      </c>
      <c r="G194" s="15"/>
      <c r="H194" s="218">
        <v>73.677999999999997</v>
      </c>
      <c r="I194" s="219"/>
      <c r="J194" s="15"/>
      <c r="K194" s="15"/>
      <c r="L194" s="215"/>
      <c r="M194" s="220"/>
      <c r="N194" s="221"/>
      <c r="O194" s="221"/>
      <c r="P194" s="221"/>
      <c r="Q194" s="221"/>
      <c r="R194" s="221"/>
      <c r="S194" s="221"/>
      <c r="T194" s="222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16" t="s">
        <v>248</v>
      </c>
      <c r="AU194" s="216" t="s">
        <v>84</v>
      </c>
      <c r="AV194" s="15" t="s">
        <v>96</v>
      </c>
      <c r="AW194" s="15" t="s">
        <v>32</v>
      </c>
      <c r="AX194" s="15" t="s">
        <v>82</v>
      </c>
      <c r="AY194" s="216" t="s">
        <v>235</v>
      </c>
    </row>
    <row r="195" s="2" customFormat="1" ht="21.75" customHeight="1">
      <c r="A195" s="38"/>
      <c r="B195" s="181"/>
      <c r="C195" s="232" t="s">
        <v>8</v>
      </c>
      <c r="D195" s="232" t="s">
        <v>465</v>
      </c>
      <c r="E195" s="233" t="s">
        <v>466</v>
      </c>
      <c r="F195" s="234" t="s">
        <v>467</v>
      </c>
      <c r="G195" s="235" t="s">
        <v>438</v>
      </c>
      <c r="H195" s="236">
        <v>147.356</v>
      </c>
      <c r="I195" s="237"/>
      <c r="J195" s="238">
        <f>ROUND(I195*H195,2)</f>
        <v>0</v>
      </c>
      <c r="K195" s="234" t="s">
        <v>246</v>
      </c>
      <c r="L195" s="239"/>
      <c r="M195" s="240" t="s">
        <v>1</v>
      </c>
      <c r="N195" s="241" t="s">
        <v>40</v>
      </c>
      <c r="O195" s="77"/>
      <c r="P195" s="191">
        <f>O195*H195</f>
        <v>0</v>
      </c>
      <c r="Q195" s="191">
        <v>1</v>
      </c>
      <c r="R195" s="191">
        <f>Q195*H195</f>
        <v>147.356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291</v>
      </c>
      <c r="AT195" s="193" t="s">
        <v>465</v>
      </c>
      <c r="AU195" s="193" t="s">
        <v>84</v>
      </c>
      <c r="AY195" s="19" t="s">
        <v>235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96</v>
      </c>
      <c r="BM195" s="193" t="s">
        <v>1927</v>
      </c>
    </row>
    <row r="196" s="2" customFormat="1">
      <c r="A196" s="38"/>
      <c r="B196" s="39"/>
      <c r="C196" s="38"/>
      <c r="D196" s="195" t="s">
        <v>242</v>
      </c>
      <c r="E196" s="38"/>
      <c r="F196" s="196" t="s">
        <v>467</v>
      </c>
      <c r="G196" s="38"/>
      <c r="H196" s="38"/>
      <c r="I196" s="197"/>
      <c r="J196" s="38"/>
      <c r="K196" s="38"/>
      <c r="L196" s="39"/>
      <c r="M196" s="198"/>
      <c r="N196" s="199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242</v>
      </c>
      <c r="AU196" s="19" t="s">
        <v>84</v>
      </c>
    </row>
    <row r="197" s="2" customFormat="1">
      <c r="A197" s="38"/>
      <c r="B197" s="39"/>
      <c r="C197" s="38"/>
      <c r="D197" s="195" t="s">
        <v>262</v>
      </c>
      <c r="E197" s="38"/>
      <c r="F197" s="223" t="s">
        <v>469</v>
      </c>
      <c r="G197" s="38"/>
      <c r="H197" s="38"/>
      <c r="I197" s="197"/>
      <c r="J197" s="38"/>
      <c r="K197" s="38"/>
      <c r="L197" s="39"/>
      <c r="M197" s="198"/>
      <c r="N197" s="199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262</v>
      </c>
      <c r="AU197" s="19" t="s">
        <v>84</v>
      </c>
    </row>
    <row r="198" s="14" customFormat="1">
      <c r="A198" s="14"/>
      <c r="B198" s="207"/>
      <c r="C198" s="14"/>
      <c r="D198" s="195" t="s">
        <v>248</v>
      </c>
      <c r="E198" s="14"/>
      <c r="F198" s="209" t="s">
        <v>1928</v>
      </c>
      <c r="G198" s="14"/>
      <c r="H198" s="210">
        <v>147.356</v>
      </c>
      <c r="I198" s="211"/>
      <c r="J198" s="14"/>
      <c r="K198" s="14"/>
      <c r="L198" s="207"/>
      <c r="M198" s="212"/>
      <c r="N198" s="213"/>
      <c r="O198" s="213"/>
      <c r="P198" s="213"/>
      <c r="Q198" s="213"/>
      <c r="R198" s="213"/>
      <c r="S198" s="213"/>
      <c r="T198" s="2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8" t="s">
        <v>248</v>
      </c>
      <c r="AU198" s="208" t="s">
        <v>84</v>
      </c>
      <c r="AV198" s="14" t="s">
        <v>84</v>
      </c>
      <c r="AW198" s="14" t="s">
        <v>3</v>
      </c>
      <c r="AX198" s="14" t="s">
        <v>82</v>
      </c>
      <c r="AY198" s="208" t="s">
        <v>235</v>
      </c>
    </row>
    <row r="199" s="2" customFormat="1" ht="24.15" customHeight="1">
      <c r="A199" s="38"/>
      <c r="B199" s="181"/>
      <c r="C199" s="182" t="s">
        <v>338</v>
      </c>
      <c r="D199" s="182" t="s">
        <v>237</v>
      </c>
      <c r="E199" s="183" t="s">
        <v>487</v>
      </c>
      <c r="F199" s="184" t="s">
        <v>488</v>
      </c>
      <c r="G199" s="185" t="s">
        <v>240</v>
      </c>
      <c r="H199" s="186">
        <v>20</v>
      </c>
      <c r="I199" s="187"/>
      <c r="J199" s="188">
        <f>ROUND(I199*H199,2)</f>
        <v>0</v>
      </c>
      <c r="K199" s="184" t="s">
        <v>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96</v>
      </c>
      <c r="AT199" s="193" t="s">
        <v>237</v>
      </c>
      <c r="AU199" s="193" t="s">
        <v>84</v>
      </c>
      <c r="AY199" s="19" t="s">
        <v>235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96</v>
      </c>
      <c r="BM199" s="193" t="s">
        <v>1929</v>
      </c>
    </row>
    <row r="200" s="2" customFormat="1">
      <c r="A200" s="38"/>
      <c r="B200" s="39"/>
      <c r="C200" s="38"/>
      <c r="D200" s="195" t="s">
        <v>242</v>
      </c>
      <c r="E200" s="38"/>
      <c r="F200" s="196" t="s">
        <v>488</v>
      </c>
      <c r="G200" s="38"/>
      <c r="H200" s="38"/>
      <c r="I200" s="197"/>
      <c r="J200" s="38"/>
      <c r="K200" s="38"/>
      <c r="L200" s="39"/>
      <c r="M200" s="198"/>
      <c r="N200" s="199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242</v>
      </c>
      <c r="AU200" s="19" t="s">
        <v>84</v>
      </c>
    </row>
    <row r="201" s="2" customFormat="1" ht="24.15" customHeight="1">
      <c r="A201" s="38"/>
      <c r="B201" s="181"/>
      <c r="C201" s="182" t="s">
        <v>344</v>
      </c>
      <c r="D201" s="182" t="s">
        <v>237</v>
      </c>
      <c r="E201" s="183" t="s">
        <v>491</v>
      </c>
      <c r="F201" s="184" t="s">
        <v>492</v>
      </c>
      <c r="G201" s="185" t="s">
        <v>240</v>
      </c>
      <c r="H201" s="186">
        <v>20</v>
      </c>
      <c r="I201" s="187"/>
      <c r="J201" s="188">
        <f>ROUND(I201*H201,2)</f>
        <v>0</v>
      </c>
      <c r="K201" s="184" t="s">
        <v>246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96</v>
      </c>
      <c r="AT201" s="193" t="s">
        <v>237</v>
      </c>
      <c r="AU201" s="193" t="s">
        <v>84</v>
      </c>
      <c r="AY201" s="19" t="s">
        <v>235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96</v>
      </c>
      <c r="BM201" s="193" t="s">
        <v>1930</v>
      </c>
    </row>
    <row r="202" s="2" customFormat="1">
      <c r="A202" s="38"/>
      <c r="B202" s="39"/>
      <c r="C202" s="38"/>
      <c r="D202" s="195" t="s">
        <v>242</v>
      </c>
      <c r="E202" s="38"/>
      <c r="F202" s="196" t="s">
        <v>494</v>
      </c>
      <c r="G202" s="38"/>
      <c r="H202" s="38"/>
      <c r="I202" s="197"/>
      <c r="J202" s="38"/>
      <c r="K202" s="38"/>
      <c r="L202" s="39"/>
      <c r="M202" s="198"/>
      <c r="N202" s="199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242</v>
      </c>
      <c r="AU202" s="19" t="s">
        <v>84</v>
      </c>
    </row>
    <row r="203" s="2" customFormat="1">
      <c r="A203" s="38"/>
      <c r="B203" s="39"/>
      <c r="C203" s="38"/>
      <c r="D203" s="195" t="s">
        <v>262</v>
      </c>
      <c r="E203" s="38"/>
      <c r="F203" s="223" t="s">
        <v>1887</v>
      </c>
      <c r="G203" s="38"/>
      <c r="H203" s="38"/>
      <c r="I203" s="197"/>
      <c r="J203" s="38"/>
      <c r="K203" s="38"/>
      <c r="L203" s="39"/>
      <c r="M203" s="198"/>
      <c r="N203" s="199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262</v>
      </c>
      <c r="AU203" s="19" t="s">
        <v>84</v>
      </c>
    </row>
    <row r="204" s="13" customFormat="1">
      <c r="A204" s="13"/>
      <c r="B204" s="200"/>
      <c r="C204" s="13"/>
      <c r="D204" s="195" t="s">
        <v>248</v>
      </c>
      <c r="E204" s="201" t="s">
        <v>1</v>
      </c>
      <c r="F204" s="202" t="s">
        <v>1892</v>
      </c>
      <c r="G204" s="13"/>
      <c r="H204" s="201" t="s">
        <v>1</v>
      </c>
      <c r="I204" s="203"/>
      <c r="J204" s="13"/>
      <c r="K204" s="13"/>
      <c r="L204" s="200"/>
      <c r="M204" s="204"/>
      <c r="N204" s="205"/>
      <c r="O204" s="205"/>
      <c r="P204" s="205"/>
      <c r="Q204" s="205"/>
      <c r="R204" s="205"/>
      <c r="S204" s="205"/>
      <c r="T204" s="206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1" t="s">
        <v>248</v>
      </c>
      <c r="AU204" s="201" t="s">
        <v>84</v>
      </c>
      <c r="AV204" s="13" t="s">
        <v>82</v>
      </c>
      <c r="AW204" s="13" t="s">
        <v>32</v>
      </c>
      <c r="AX204" s="13" t="s">
        <v>75</v>
      </c>
      <c r="AY204" s="201" t="s">
        <v>235</v>
      </c>
    </row>
    <row r="205" s="14" customFormat="1">
      <c r="A205" s="14"/>
      <c r="B205" s="207"/>
      <c r="C205" s="14"/>
      <c r="D205" s="195" t="s">
        <v>248</v>
      </c>
      <c r="E205" s="208" t="s">
        <v>1</v>
      </c>
      <c r="F205" s="209" t="s">
        <v>306</v>
      </c>
      <c r="G205" s="14"/>
      <c r="H205" s="210">
        <v>20</v>
      </c>
      <c r="I205" s="211"/>
      <c r="J205" s="14"/>
      <c r="K205" s="14"/>
      <c r="L205" s="207"/>
      <c r="M205" s="212"/>
      <c r="N205" s="213"/>
      <c r="O205" s="213"/>
      <c r="P205" s="213"/>
      <c r="Q205" s="213"/>
      <c r="R205" s="213"/>
      <c r="S205" s="213"/>
      <c r="T205" s="2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08" t="s">
        <v>248</v>
      </c>
      <c r="AU205" s="208" t="s">
        <v>84</v>
      </c>
      <c r="AV205" s="14" t="s">
        <v>84</v>
      </c>
      <c r="AW205" s="14" t="s">
        <v>32</v>
      </c>
      <c r="AX205" s="14" t="s">
        <v>82</v>
      </c>
      <c r="AY205" s="208" t="s">
        <v>235</v>
      </c>
    </row>
    <row r="206" s="2" customFormat="1" ht="33" customHeight="1">
      <c r="A206" s="38"/>
      <c r="B206" s="181"/>
      <c r="C206" s="182" t="s">
        <v>348</v>
      </c>
      <c r="D206" s="182" t="s">
        <v>237</v>
      </c>
      <c r="E206" s="183" t="s">
        <v>496</v>
      </c>
      <c r="F206" s="184" t="s">
        <v>497</v>
      </c>
      <c r="G206" s="185" t="s">
        <v>438</v>
      </c>
      <c r="H206" s="186">
        <v>147.356</v>
      </c>
      <c r="I206" s="187"/>
      <c r="J206" s="188">
        <f>ROUND(I206*H206,2)</f>
        <v>0</v>
      </c>
      <c r="K206" s="184" t="s">
        <v>246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96</v>
      </c>
      <c r="AT206" s="193" t="s">
        <v>237</v>
      </c>
      <c r="AU206" s="193" t="s">
        <v>84</v>
      </c>
      <c r="AY206" s="19" t="s">
        <v>235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96</v>
      </c>
      <c r="BM206" s="193" t="s">
        <v>1931</v>
      </c>
    </row>
    <row r="207" s="2" customFormat="1">
      <c r="A207" s="38"/>
      <c r="B207" s="39"/>
      <c r="C207" s="38"/>
      <c r="D207" s="195" t="s">
        <v>242</v>
      </c>
      <c r="E207" s="38"/>
      <c r="F207" s="196" t="s">
        <v>499</v>
      </c>
      <c r="G207" s="38"/>
      <c r="H207" s="38"/>
      <c r="I207" s="197"/>
      <c r="J207" s="38"/>
      <c r="K207" s="38"/>
      <c r="L207" s="39"/>
      <c r="M207" s="198"/>
      <c r="N207" s="199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242</v>
      </c>
      <c r="AU207" s="19" t="s">
        <v>84</v>
      </c>
    </row>
    <row r="208" s="14" customFormat="1">
      <c r="A208" s="14"/>
      <c r="B208" s="207"/>
      <c r="C208" s="14"/>
      <c r="D208" s="195" t="s">
        <v>248</v>
      </c>
      <c r="E208" s="208" t="s">
        <v>1</v>
      </c>
      <c r="F208" s="209" t="s">
        <v>1932</v>
      </c>
      <c r="G208" s="14"/>
      <c r="H208" s="210">
        <v>147.356</v>
      </c>
      <c r="I208" s="211"/>
      <c r="J208" s="14"/>
      <c r="K208" s="14"/>
      <c r="L208" s="207"/>
      <c r="M208" s="212"/>
      <c r="N208" s="213"/>
      <c r="O208" s="213"/>
      <c r="P208" s="213"/>
      <c r="Q208" s="213"/>
      <c r="R208" s="213"/>
      <c r="S208" s="213"/>
      <c r="T208" s="2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8" t="s">
        <v>248</v>
      </c>
      <c r="AU208" s="208" t="s">
        <v>84</v>
      </c>
      <c r="AV208" s="14" t="s">
        <v>84</v>
      </c>
      <c r="AW208" s="14" t="s">
        <v>32</v>
      </c>
      <c r="AX208" s="14" t="s">
        <v>82</v>
      </c>
      <c r="AY208" s="208" t="s">
        <v>235</v>
      </c>
    </row>
    <row r="209" s="12" customFormat="1" ht="22.8" customHeight="1">
      <c r="A209" s="12"/>
      <c r="B209" s="168"/>
      <c r="C209" s="12"/>
      <c r="D209" s="169" t="s">
        <v>74</v>
      </c>
      <c r="E209" s="179" t="s">
        <v>84</v>
      </c>
      <c r="F209" s="179" t="s">
        <v>501</v>
      </c>
      <c r="G209" s="12"/>
      <c r="H209" s="12"/>
      <c r="I209" s="171"/>
      <c r="J209" s="180">
        <f>BK209</f>
        <v>0</v>
      </c>
      <c r="K209" s="12"/>
      <c r="L209" s="168"/>
      <c r="M209" s="173"/>
      <c r="N209" s="174"/>
      <c r="O209" s="174"/>
      <c r="P209" s="175">
        <f>SUM(P210:P233)</f>
        <v>0</v>
      </c>
      <c r="Q209" s="174"/>
      <c r="R209" s="175">
        <f>SUM(R210:R233)</f>
        <v>8.5935681800000001</v>
      </c>
      <c r="S209" s="174"/>
      <c r="T209" s="176">
        <f>SUM(T210:T233)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169" t="s">
        <v>82</v>
      </c>
      <c r="AT209" s="177" t="s">
        <v>74</v>
      </c>
      <c r="AU209" s="177" t="s">
        <v>82</v>
      </c>
      <c r="AY209" s="169" t="s">
        <v>235</v>
      </c>
      <c r="BK209" s="178">
        <f>SUM(BK210:BK233)</f>
        <v>0</v>
      </c>
    </row>
    <row r="210" s="2" customFormat="1" ht="44.25" customHeight="1">
      <c r="A210" s="38"/>
      <c r="B210" s="181"/>
      <c r="C210" s="182" t="s">
        <v>355</v>
      </c>
      <c r="D210" s="182" t="s">
        <v>237</v>
      </c>
      <c r="E210" s="183" t="s">
        <v>503</v>
      </c>
      <c r="F210" s="184" t="s">
        <v>504</v>
      </c>
      <c r="G210" s="185" t="s">
        <v>323</v>
      </c>
      <c r="H210" s="186">
        <v>10.864000000000001</v>
      </c>
      <c r="I210" s="187"/>
      <c r="J210" s="188">
        <f>ROUND(I210*H210,2)</f>
        <v>0</v>
      </c>
      <c r="K210" s="184" t="s">
        <v>246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0.20469000000000001</v>
      </c>
      <c r="R210" s="191">
        <f>Q210*H210</f>
        <v>2.2237521600000001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96</v>
      </c>
      <c r="AT210" s="193" t="s">
        <v>237</v>
      </c>
      <c r="AU210" s="193" t="s">
        <v>84</v>
      </c>
      <c r="AY210" s="19" t="s">
        <v>235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96</v>
      </c>
      <c r="BM210" s="193" t="s">
        <v>1933</v>
      </c>
    </row>
    <row r="211" s="2" customFormat="1">
      <c r="A211" s="38"/>
      <c r="B211" s="39"/>
      <c r="C211" s="38"/>
      <c r="D211" s="195" t="s">
        <v>242</v>
      </c>
      <c r="E211" s="38"/>
      <c r="F211" s="196" t="s">
        <v>506</v>
      </c>
      <c r="G211" s="38"/>
      <c r="H211" s="38"/>
      <c r="I211" s="197"/>
      <c r="J211" s="38"/>
      <c r="K211" s="38"/>
      <c r="L211" s="39"/>
      <c r="M211" s="198"/>
      <c r="N211" s="199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242</v>
      </c>
      <c r="AU211" s="19" t="s">
        <v>84</v>
      </c>
    </row>
    <row r="212" s="2" customFormat="1">
      <c r="A212" s="38"/>
      <c r="B212" s="39"/>
      <c r="C212" s="38"/>
      <c r="D212" s="195" t="s">
        <v>262</v>
      </c>
      <c r="E212" s="38"/>
      <c r="F212" s="223" t="s">
        <v>1887</v>
      </c>
      <c r="G212" s="38"/>
      <c r="H212" s="38"/>
      <c r="I212" s="197"/>
      <c r="J212" s="38"/>
      <c r="K212" s="38"/>
      <c r="L212" s="39"/>
      <c r="M212" s="198"/>
      <c r="N212" s="199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262</v>
      </c>
      <c r="AU212" s="19" t="s">
        <v>84</v>
      </c>
    </row>
    <row r="213" s="14" customFormat="1">
      <c r="A213" s="14"/>
      <c r="B213" s="207"/>
      <c r="C213" s="14"/>
      <c r="D213" s="195" t="s">
        <v>248</v>
      </c>
      <c r="E213" s="208" t="s">
        <v>1</v>
      </c>
      <c r="F213" s="209" t="s">
        <v>1934</v>
      </c>
      <c r="G213" s="14"/>
      <c r="H213" s="210">
        <v>10.864000000000001</v>
      </c>
      <c r="I213" s="211"/>
      <c r="J213" s="14"/>
      <c r="K213" s="14"/>
      <c r="L213" s="207"/>
      <c r="M213" s="212"/>
      <c r="N213" s="213"/>
      <c r="O213" s="213"/>
      <c r="P213" s="213"/>
      <c r="Q213" s="213"/>
      <c r="R213" s="213"/>
      <c r="S213" s="213"/>
      <c r="T213" s="2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08" t="s">
        <v>248</v>
      </c>
      <c r="AU213" s="208" t="s">
        <v>84</v>
      </c>
      <c r="AV213" s="14" t="s">
        <v>84</v>
      </c>
      <c r="AW213" s="14" t="s">
        <v>32</v>
      </c>
      <c r="AX213" s="14" t="s">
        <v>82</v>
      </c>
      <c r="AY213" s="208" t="s">
        <v>235</v>
      </c>
    </row>
    <row r="214" s="2" customFormat="1" ht="24.15" customHeight="1">
      <c r="A214" s="38"/>
      <c r="B214" s="181"/>
      <c r="C214" s="182" t="s">
        <v>306</v>
      </c>
      <c r="D214" s="182" t="s">
        <v>237</v>
      </c>
      <c r="E214" s="183" t="s">
        <v>1935</v>
      </c>
      <c r="F214" s="184" t="s">
        <v>1936</v>
      </c>
      <c r="G214" s="185" t="s">
        <v>358</v>
      </c>
      <c r="H214" s="186">
        <v>1.923</v>
      </c>
      <c r="I214" s="187"/>
      <c r="J214" s="188">
        <f>ROUND(I214*H214,2)</f>
        <v>0</v>
      </c>
      <c r="K214" s="184" t="s">
        <v>246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2.1600000000000001</v>
      </c>
      <c r="R214" s="191">
        <f>Q214*H214</f>
        <v>4.1536800000000005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96</v>
      </c>
      <c r="AT214" s="193" t="s">
        <v>237</v>
      </c>
      <c r="AU214" s="193" t="s">
        <v>84</v>
      </c>
      <c r="AY214" s="19" t="s">
        <v>235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96</v>
      </c>
      <c r="BM214" s="193" t="s">
        <v>1937</v>
      </c>
    </row>
    <row r="215" s="2" customFormat="1">
      <c r="A215" s="38"/>
      <c r="B215" s="39"/>
      <c r="C215" s="38"/>
      <c r="D215" s="195" t="s">
        <v>242</v>
      </c>
      <c r="E215" s="38"/>
      <c r="F215" s="196" t="s">
        <v>1938</v>
      </c>
      <c r="G215" s="38"/>
      <c r="H215" s="38"/>
      <c r="I215" s="197"/>
      <c r="J215" s="38"/>
      <c r="K215" s="38"/>
      <c r="L215" s="39"/>
      <c r="M215" s="198"/>
      <c r="N215" s="199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242</v>
      </c>
      <c r="AU215" s="19" t="s">
        <v>84</v>
      </c>
    </row>
    <row r="216" s="2" customFormat="1">
      <c r="A216" s="38"/>
      <c r="B216" s="39"/>
      <c r="C216" s="38"/>
      <c r="D216" s="195" t="s">
        <v>262</v>
      </c>
      <c r="E216" s="38"/>
      <c r="F216" s="223" t="s">
        <v>1887</v>
      </c>
      <c r="G216" s="38"/>
      <c r="H216" s="38"/>
      <c r="I216" s="197"/>
      <c r="J216" s="38"/>
      <c r="K216" s="38"/>
      <c r="L216" s="39"/>
      <c r="M216" s="198"/>
      <c r="N216" s="199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262</v>
      </c>
      <c r="AU216" s="19" t="s">
        <v>84</v>
      </c>
    </row>
    <row r="217" s="14" customFormat="1">
      <c r="A217" s="14"/>
      <c r="B217" s="207"/>
      <c r="C217" s="14"/>
      <c r="D217" s="195" t="s">
        <v>248</v>
      </c>
      <c r="E217" s="208" t="s">
        <v>1</v>
      </c>
      <c r="F217" s="209" t="s">
        <v>1939</v>
      </c>
      <c r="G217" s="14"/>
      <c r="H217" s="210">
        <v>1.923</v>
      </c>
      <c r="I217" s="211"/>
      <c r="J217" s="14"/>
      <c r="K217" s="14"/>
      <c r="L217" s="207"/>
      <c r="M217" s="212"/>
      <c r="N217" s="213"/>
      <c r="O217" s="213"/>
      <c r="P217" s="213"/>
      <c r="Q217" s="213"/>
      <c r="R217" s="213"/>
      <c r="S217" s="213"/>
      <c r="T217" s="2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8" t="s">
        <v>248</v>
      </c>
      <c r="AU217" s="208" t="s">
        <v>84</v>
      </c>
      <c r="AV217" s="14" t="s">
        <v>84</v>
      </c>
      <c r="AW217" s="14" t="s">
        <v>32</v>
      </c>
      <c r="AX217" s="14" t="s">
        <v>82</v>
      </c>
      <c r="AY217" s="208" t="s">
        <v>235</v>
      </c>
    </row>
    <row r="218" s="2" customFormat="1" ht="24.15" customHeight="1">
      <c r="A218" s="38"/>
      <c r="B218" s="181"/>
      <c r="C218" s="182" t="s">
        <v>7</v>
      </c>
      <c r="D218" s="182" t="s">
        <v>237</v>
      </c>
      <c r="E218" s="183" t="s">
        <v>1940</v>
      </c>
      <c r="F218" s="184" t="s">
        <v>1941</v>
      </c>
      <c r="G218" s="185" t="s">
        <v>358</v>
      </c>
      <c r="H218" s="186">
        <v>0.86299999999999999</v>
      </c>
      <c r="I218" s="187"/>
      <c r="J218" s="188">
        <f>ROUND(I218*H218,2)</f>
        <v>0</v>
      </c>
      <c r="K218" s="184" t="s">
        <v>246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2.45329</v>
      </c>
      <c r="R218" s="191">
        <f>Q218*H218</f>
        <v>2.1171892699999999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96</v>
      </c>
      <c r="AT218" s="193" t="s">
        <v>237</v>
      </c>
      <c r="AU218" s="193" t="s">
        <v>84</v>
      </c>
      <c r="AY218" s="19" t="s">
        <v>235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96</v>
      </c>
      <c r="BM218" s="193" t="s">
        <v>1942</v>
      </c>
    </row>
    <row r="219" s="2" customFormat="1">
      <c r="A219" s="38"/>
      <c r="B219" s="39"/>
      <c r="C219" s="38"/>
      <c r="D219" s="195" t="s">
        <v>242</v>
      </c>
      <c r="E219" s="38"/>
      <c r="F219" s="196" t="s">
        <v>1943</v>
      </c>
      <c r="G219" s="38"/>
      <c r="H219" s="38"/>
      <c r="I219" s="197"/>
      <c r="J219" s="38"/>
      <c r="K219" s="38"/>
      <c r="L219" s="39"/>
      <c r="M219" s="198"/>
      <c r="N219" s="199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242</v>
      </c>
      <c r="AU219" s="19" t="s">
        <v>84</v>
      </c>
    </row>
    <row r="220" s="2" customFormat="1">
      <c r="A220" s="38"/>
      <c r="B220" s="39"/>
      <c r="C220" s="38"/>
      <c r="D220" s="195" t="s">
        <v>262</v>
      </c>
      <c r="E220" s="38"/>
      <c r="F220" s="223" t="s">
        <v>1887</v>
      </c>
      <c r="G220" s="38"/>
      <c r="H220" s="38"/>
      <c r="I220" s="197"/>
      <c r="J220" s="38"/>
      <c r="K220" s="38"/>
      <c r="L220" s="39"/>
      <c r="M220" s="198"/>
      <c r="N220" s="199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262</v>
      </c>
      <c r="AU220" s="19" t="s">
        <v>84</v>
      </c>
    </row>
    <row r="221" s="13" customFormat="1">
      <c r="A221" s="13"/>
      <c r="B221" s="200"/>
      <c r="C221" s="13"/>
      <c r="D221" s="195" t="s">
        <v>248</v>
      </c>
      <c r="E221" s="201" t="s">
        <v>1</v>
      </c>
      <c r="F221" s="202" t="s">
        <v>1944</v>
      </c>
      <c r="G221" s="13"/>
      <c r="H221" s="201" t="s">
        <v>1</v>
      </c>
      <c r="I221" s="203"/>
      <c r="J221" s="13"/>
      <c r="K221" s="13"/>
      <c r="L221" s="200"/>
      <c r="M221" s="204"/>
      <c r="N221" s="205"/>
      <c r="O221" s="205"/>
      <c r="P221" s="205"/>
      <c r="Q221" s="205"/>
      <c r="R221" s="205"/>
      <c r="S221" s="205"/>
      <c r="T221" s="206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1" t="s">
        <v>248</v>
      </c>
      <c r="AU221" s="201" t="s">
        <v>84</v>
      </c>
      <c r="AV221" s="13" t="s">
        <v>82</v>
      </c>
      <c r="AW221" s="13" t="s">
        <v>32</v>
      </c>
      <c r="AX221" s="13" t="s">
        <v>75</v>
      </c>
      <c r="AY221" s="201" t="s">
        <v>235</v>
      </c>
    </row>
    <row r="222" s="14" customFormat="1">
      <c r="A222" s="14"/>
      <c r="B222" s="207"/>
      <c r="C222" s="14"/>
      <c r="D222" s="195" t="s">
        <v>248</v>
      </c>
      <c r="E222" s="208" t="s">
        <v>1</v>
      </c>
      <c r="F222" s="209" t="s">
        <v>1945</v>
      </c>
      <c r="G222" s="14"/>
      <c r="H222" s="210">
        <v>0.86299999999999999</v>
      </c>
      <c r="I222" s="211"/>
      <c r="J222" s="14"/>
      <c r="K222" s="14"/>
      <c r="L222" s="207"/>
      <c r="M222" s="212"/>
      <c r="N222" s="213"/>
      <c r="O222" s="213"/>
      <c r="P222" s="213"/>
      <c r="Q222" s="213"/>
      <c r="R222" s="213"/>
      <c r="S222" s="213"/>
      <c r="T222" s="2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8" t="s">
        <v>248</v>
      </c>
      <c r="AU222" s="208" t="s">
        <v>84</v>
      </c>
      <c r="AV222" s="14" t="s">
        <v>84</v>
      </c>
      <c r="AW222" s="14" t="s">
        <v>32</v>
      </c>
      <c r="AX222" s="14" t="s">
        <v>82</v>
      </c>
      <c r="AY222" s="208" t="s">
        <v>235</v>
      </c>
    </row>
    <row r="223" s="2" customFormat="1" ht="16.5" customHeight="1">
      <c r="A223" s="38"/>
      <c r="B223" s="181"/>
      <c r="C223" s="182" t="s">
        <v>385</v>
      </c>
      <c r="D223" s="182" t="s">
        <v>237</v>
      </c>
      <c r="E223" s="183" t="s">
        <v>1946</v>
      </c>
      <c r="F223" s="184" t="s">
        <v>1947</v>
      </c>
      <c r="G223" s="185" t="s">
        <v>240</v>
      </c>
      <c r="H223" s="186">
        <v>1.335</v>
      </c>
      <c r="I223" s="187"/>
      <c r="J223" s="188">
        <f>ROUND(I223*H223,2)</f>
        <v>0</v>
      </c>
      <c r="K223" s="184" t="s">
        <v>246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0.00247</v>
      </c>
      <c r="R223" s="191">
        <f>Q223*H223</f>
        <v>0.0032974499999999999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96</v>
      </c>
      <c r="AT223" s="193" t="s">
        <v>237</v>
      </c>
      <c r="AU223" s="193" t="s">
        <v>84</v>
      </c>
      <c r="AY223" s="19" t="s">
        <v>235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96</v>
      </c>
      <c r="BM223" s="193" t="s">
        <v>1948</v>
      </c>
    </row>
    <row r="224" s="2" customFormat="1">
      <c r="A224" s="38"/>
      <c r="B224" s="39"/>
      <c r="C224" s="38"/>
      <c r="D224" s="195" t="s">
        <v>242</v>
      </c>
      <c r="E224" s="38"/>
      <c r="F224" s="196" t="s">
        <v>1949</v>
      </c>
      <c r="G224" s="38"/>
      <c r="H224" s="38"/>
      <c r="I224" s="197"/>
      <c r="J224" s="38"/>
      <c r="K224" s="38"/>
      <c r="L224" s="39"/>
      <c r="M224" s="198"/>
      <c r="N224" s="199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242</v>
      </c>
      <c r="AU224" s="19" t="s">
        <v>84</v>
      </c>
    </row>
    <row r="225" s="2" customFormat="1">
      <c r="A225" s="38"/>
      <c r="B225" s="39"/>
      <c r="C225" s="38"/>
      <c r="D225" s="195" t="s">
        <v>262</v>
      </c>
      <c r="E225" s="38"/>
      <c r="F225" s="223" t="s">
        <v>1887</v>
      </c>
      <c r="G225" s="38"/>
      <c r="H225" s="38"/>
      <c r="I225" s="197"/>
      <c r="J225" s="38"/>
      <c r="K225" s="38"/>
      <c r="L225" s="39"/>
      <c r="M225" s="198"/>
      <c r="N225" s="199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262</v>
      </c>
      <c r="AU225" s="19" t="s">
        <v>84</v>
      </c>
    </row>
    <row r="226" s="13" customFormat="1">
      <c r="A226" s="13"/>
      <c r="B226" s="200"/>
      <c r="C226" s="13"/>
      <c r="D226" s="195" t="s">
        <v>248</v>
      </c>
      <c r="E226" s="201" t="s">
        <v>1</v>
      </c>
      <c r="F226" s="202" t="s">
        <v>1950</v>
      </c>
      <c r="G226" s="13"/>
      <c r="H226" s="201" t="s">
        <v>1</v>
      </c>
      <c r="I226" s="203"/>
      <c r="J226" s="13"/>
      <c r="K226" s="13"/>
      <c r="L226" s="200"/>
      <c r="M226" s="204"/>
      <c r="N226" s="205"/>
      <c r="O226" s="205"/>
      <c r="P226" s="205"/>
      <c r="Q226" s="205"/>
      <c r="R226" s="205"/>
      <c r="S226" s="205"/>
      <c r="T226" s="206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1" t="s">
        <v>248</v>
      </c>
      <c r="AU226" s="201" t="s">
        <v>84</v>
      </c>
      <c r="AV226" s="13" t="s">
        <v>82</v>
      </c>
      <c r="AW226" s="13" t="s">
        <v>32</v>
      </c>
      <c r="AX226" s="13" t="s">
        <v>75</v>
      </c>
      <c r="AY226" s="201" t="s">
        <v>235</v>
      </c>
    </row>
    <row r="227" s="14" customFormat="1">
      <c r="A227" s="14"/>
      <c r="B227" s="207"/>
      <c r="C227" s="14"/>
      <c r="D227" s="195" t="s">
        <v>248</v>
      </c>
      <c r="E227" s="208" t="s">
        <v>1</v>
      </c>
      <c r="F227" s="209" t="s">
        <v>1951</v>
      </c>
      <c r="G227" s="14"/>
      <c r="H227" s="210">
        <v>1.335</v>
      </c>
      <c r="I227" s="211"/>
      <c r="J227" s="14"/>
      <c r="K227" s="14"/>
      <c r="L227" s="207"/>
      <c r="M227" s="212"/>
      <c r="N227" s="213"/>
      <c r="O227" s="213"/>
      <c r="P227" s="213"/>
      <c r="Q227" s="213"/>
      <c r="R227" s="213"/>
      <c r="S227" s="213"/>
      <c r="T227" s="2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08" t="s">
        <v>248</v>
      </c>
      <c r="AU227" s="208" t="s">
        <v>84</v>
      </c>
      <c r="AV227" s="14" t="s">
        <v>84</v>
      </c>
      <c r="AW227" s="14" t="s">
        <v>32</v>
      </c>
      <c r="AX227" s="14" t="s">
        <v>82</v>
      </c>
      <c r="AY227" s="208" t="s">
        <v>235</v>
      </c>
    </row>
    <row r="228" s="2" customFormat="1" ht="16.5" customHeight="1">
      <c r="A228" s="38"/>
      <c r="B228" s="181"/>
      <c r="C228" s="182" t="s">
        <v>391</v>
      </c>
      <c r="D228" s="182" t="s">
        <v>237</v>
      </c>
      <c r="E228" s="183" t="s">
        <v>1952</v>
      </c>
      <c r="F228" s="184" t="s">
        <v>1953</v>
      </c>
      <c r="G228" s="185" t="s">
        <v>240</v>
      </c>
      <c r="H228" s="186">
        <v>1.335</v>
      </c>
      <c r="I228" s="187"/>
      <c r="J228" s="188">
        <f>ROUND(I228*H228,2)</f>
        <v>0</v>
      </c>
      <c r="K228" s="184" t="s">
        <v>246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96</v>
      </c>
      <c r="AT228" s="193" t="s">
        <v>237</v>
      </c>
      <c r="AU228" s="193" t="s">
        <v>84</v>
      </c>
      <c r="AY228" s="19" t="s">
        <v>235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96</v>
      </c>
      <c r="BM228" s="193" t="s">
        <v>1954</v>
      </c>
    </row>
    <row r="229" s="2" customFormat="1">
      <c r="A229" s="38"/>
      <c r="B229" s="39"/>
      <c r="C229" s="38"/>
      <c r="D229" s="195" t="s">
        <v>242</v>
      </c>
      <c r="E229" s="38"/>
      <c r="F229" s="196" t="s">
        <v>1955</v>
      </c>
      <c r="G229" s="38"/>
      <c r="H229" s="38"/>
      <c r="I229" s="197"/>
      <c r="J229" s="38"/>
      <c r="K229" s="38"/>
      <c r="L229" s="39"/>
      <c r="M229" s="198"/>
      <c r="N229" s="199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242</v>
      </c>
      <c r="AU229" s="19" t="s">
        <v>84</v>
      </c>
    </row>
    <row r="230" s="2" customFormat="1" ht="16.5" customHeight="1">
      <c r="A230" s="38"/>
      <c r="B230" s="181"/>
      <c r="C230" s="182" t="s">
        <v>396</v>
      </c>
      <c r="D230" s="182" t="s">
        <v>237</v>
      </c>
      <c r="E230" s="183" t="s">
        <v>1956</v>
      </c>
      <c r="F230" s="184" t="s">
        <v>1957</v>
      </c>
      <c r="G230" s="185" t="s">
        <v>438</v>
      </c>
      <c r="H230" s="186">
        <v>0.089999999999999997</v>
      </c>
      <c r="I230" s="187"/>
      <c r="J230" s="188">
        <f>ROUND(I230*H230,2)</f>
        <v>0</v>
      </c>
      <c r="K230" s="184" t="s">
        <v>246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1.06277</v>
      </c>
      <c r="R230" s="191">
        <f>Q230*H230</f>
        <v>0.095649299999999993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96</v>
      </c>
      <c r="AT230" s="193" t="s">
        <v>237</v>
      </c>
      <c r="AU230" s="193" t="s">
        <v>84</v>
      </c>
      <c r="AY230" s="19" t="s">
        <v>235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96</v>
      </c>
      <c r="BM230" s="193" t="s">
        <v>1958</v>
      </c>
    </row>
    <row r="231" s="2" customFormat="1">
      <c r="A231" s="38"/>
      <c r="B231" s="39"/>
      <c r="C231" s="38"/>
      <c r="D231" s="195" t="s">
        <v>242</v>
      </c>
      <c r="E231" s="38"/>
      <c r="F231" s="196" t="s">
        <v>1959</v>
      </c>
      <c r="G231" s="38"/>
      <c r="H231" s="38"/>
      <c r="I231" s="197"/>
      <c r="J231" s="38"/>
      <c r="K231" s="38"/>
      <c r="L231" s="39"/>
      <c r="M231" s="198"/>
      <c r="N231" s="199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242</v>
      </c>
      <c r="AU231" s="19" t="s">
        <v>84</v>
      </c>
    </row>
    <row r="232" s="2" customFormat="1">
      <c r="A232" s="38"/>
      <c r="B232" s="39"/>
      <c r="C232" s="38"/>
      <c r="D232" s="195" t="s">
        <v>262</v>
      </c>
      <c r="E232" s="38"/>
      <c r="F232" s="223" t="s">
        <v>1887</v>
      </c>
      <c r="G232" s="38"/>
      <c r="H232" s="38"/>
      <c r="I232" s="197"/>
      <c r="J232" s="38"/>
      <c r="K232" s="38"/>
      <c r="L232" s="39"/>
      <c r="M232" s="198"/>
      <c r="N232" s="199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262</v>
      </c>
      <c r="AU232" s="19" t="s">
        <v>84</v>
      </c>
    </row>
    <row r="233" s="14" customFormat="1">
      <c r="A233" s="14"/>
      <c r="B233" s="207"/>
      <c r="C233" s="14"/>
      <c r="D233" s="195" t="s">
        <v>248</v>
      </c>
      <c r="E233" s="208" t="s">
        <v>1</v>
      </c>
      <c r="F233" s="209" t="s">
        <v>1960</v>
      </c>
      <c r="G233" s="14"/>
      <c r="H233" s="210">
        <v>0.089999999999999997</v>
      </c>
      <c r="I233" s="211"/>
      <c r="J233" s="14"/>
      <c r="K233" s="14"/>
      <c r="L233" s="207"/>
      <c r="M233" s="212"/>
      <c r="N233" s="213"/>
      <c r="O233" s="213"/>
      <c r="P233" s="213"/>
      <c r="Q233" s="213"/>
      <c r="R233" s="213"/>
      <c r="S233" s="213"/>
      <c r="T233" s="2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8" t="s">
        <v>248</v>
      </c>
      <c r="AU233" s="208" t="s">
        <v>84</v>
      </c>
      <c r="AV233" s="14" t="s">
        <v>84</v>
      </c>
      <c r="AW233" s="14" t="s">
        <v>32</v>
      </c>
      <c r="AX233" s="14" t="s">
        <v>82</v>
      </c>
      <c r="AY233" s="208" t="s">
        <v>235</v>
      </c>
    </row>
    <row r="234" s="12" customFormat="1" ht="22.8" customHeight="1">
      <c r="A234" s="12"/>
      <c r="B234" s="168"/>
      <c r="C234" s="12"/>
      <c r="D234" s="169" t="s">
        <v>74</v>
      </c>
      <c r="E234" s="179" t="s">
        <v>96</v>
      </c>
      <c r="F234" s="179" t="s">
        <v>508</v>
      </c>
      <c r="G234" s="12"/>
      <c r="H234" s="12"/>
      <c r="I234" s="171"/>
      <c r="J234" s="180">
        <f>BK234</f>
        <v>0</v>
      </c>
      <c r="K234" s="12"/>
      <c r="L234" s="168"/>
      <c r="M234" s="173"/>
      <c r="N234" s="174"/>
      <c r="O234" s="174"/>
      <c r="P234" s="175">
        <f>SUM(P235:P243)</f>
        <v>0</v>
      </c>
      <c r="Q234" s="174"/>
      <c r="R234" s="175">
        <f>SUM(R235:R243)</f>
        <v>2.3941177099999997</v>
      </c>
      <c r="S234" s="174"/>
      <c r="T234" s="176">
        <f>SUM(T235:T243)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169" t="s">
        <v>82</v>
      </c>
      <c r="AT234" s="177" t="s">
        <v>74</v>
      </c>
      <c r="AU234" s="177" t="s">
        <v>82</v>
      </c>
      <c r="AY234" s="169" t="s">
        <v>235</v>
      </c>
      <c r="BK234" s="178">
        <f>SUM(BK235:BK243)</f>
        <v>0</v>
      </c>
    </row>
    <row r="235" s="2" customFormat="1" ht="16.5" customHeight="1">
      <c r="A235" s="38"/>
      <c r="B235" s="181"/>
      <c r="C235" s="182" t="s">
        <v>405</v>
      </c>
      <c r="D235" s="182" t="s">
        <v>237</v>
      </c>
      <c r="E235" s="183" t="s">
        <v>1961</v>
      </c>
      <c r="F235" s="184" t="s">
        <v>1962</v>
      </c>
      <c r="G235" s="185" t="s">
        <v>358</v>
      </c>
      <c r="H235" s="186">
        <v>0.95199999999999996</v>
      </c>
      <c r="I235" s="187"/>
      <c r="J235" s="188">
        <f>ROUND(I235*H235,2)</f>
        <v>0</v>
      </c>
      <c r="K235" s="184" t="s">
        <v>246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2.45343</v>
      </c>
      <c r="R235" s="191">
        <f>Q235*H235</f>
        <v>2.3356653599999997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96</v>
      </c>
      <c r="AT235" s="193" t="s">
        <v>237</v>
      </c>
      <c r="AU235" s="193" t="s">
        <v>84</v>
      </c>
      <c r="AY235" s="19" t="s">
        <v>235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96</v>
      </c>
      <c r="BM235" s="193" t="s">
        <v>1963</v>
      </c>
    </row>
    <row r="236" s="2" customFormat="1">
      <c r="A236" s="38"/>
      <c r="B236" s="39"/>
      <c r="C236" s="38"/>
      <c r="D236" s="195" t="s">
        <v>242</v>
      </c>
      <c r="E236" s="38"/>
      <c r="F236" s="196" t="s">
        <v>1964</v>
      </c>
      <c r="G236" s="38"/>
      <c r="H236" s="38"/>
      <c r="I236" s="197"/>
      <c r="J236" s="38"/>
      <c r="K236" s="38"/>
      <c r="L236" s="39"/>
      <c r="M236" s="198"/>
      <c r="N236" s="199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242</v>
      </c>
      <c r="AU236" s="19" t="s">
        <v>84</v>
      </c>
    </row>
    <row r="237" s="2" customFormat="1">
      <c r="A237" s="38"/>
      <c r="B237" s="39"/>
      <c r="C237" s="38"/>
      <c r="D237" s="195" t="s">
        <v>262</v>
      </c>
      <c r="E237" s="38"/>
      <c r="F237" s="223" t="s">
        <v>1887</v>
      </c>
      <c r="G237" s="38"/>
      <c r="H237" s="38"/>
      <c r="I237" s="197"/>
      <c r="J237" s="38"/>
      <c r="K237" s="38"/>
      <c r="L237" s="39"/>
      <c r="M237" s="198"/>
      <c r="N237" s="199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262</v>
      </c>
      <c r="AU237" s="19" t="s">
        <v>84</v>
      </c>
    </row>
    <row r="238" s="13" customFormat="1">
      <c r="A238" s="13"/>
      <c r="B238" s="200"/>
      <c r="C238" s="13"/>
      <c r="D238" s="195" t="s">
        <v>248</v>
      </c>
      <c r="E238" s="201" t="s">
        <v>1</v>
      </c>
      <c r="F238" s="202" t="s">
        <v>1965</v>
      </c>
      <c r="G238" s="13"/>
      <c r="H238" s="201" t="s">
        <v>1</v>
      </c>
      <c r="I238" s="203"/>
      <c r="J238" s="13"/>
      <c r="K238" s="13"/>
      <c r="L238" s="200"/>
      <c r="M238" s="204"/>
      <c r="N238" s="205"/>
      <c r="O238" s="205"/>
      <c r="P238" s="205"/>
      <c r="Q238" s="205"/>
      <c r="R238" s="205"/>
      <c r="S238" s="205"/>
      <c r="T238" s="206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1" t="s">
        <v>248</v>
      </c>
      <c r="AU238" s="201" t="s">
        <v>84</v>
      </c>
      <c r="AV238" s="13" t="s">
        <v>82</v>
      </c>
      <c r="AW238" s="13" t="s">
        <v>32</v>
      </c>
      <c r="AX238" s="13" t="s">
        <v>75</v>
      </c>
      <c r="AY238" s="201" t="s">
        <v>235</v>
      </c>
    </row>
    <row r="239" s="14" customFormat="1">
      <c r="A239" s="14"/>
      <c r="B239" s="207"/>
      <c r="C239" s="14"/>
      <c r="D239" s="195" t="s">
        <v>248</v>
      </c>
      <c r="E239" s="208" t="s">
        <v>1</v>
      </c>
      <c r="F239" s="209" t="s">
        <v>1966</v>
      </c>
      <c r="G239" s="14"/>
      <c r="H239" s="210">
        <v>0.95199999999999996</v>
      </c>
      <c r="I239" s="211"/>
      <c r="J239" s="14"/>
      <c r="K239" s="14"/>
      <c r="L239" s="207"/>
      <c r="M239" s="212"/>
      <c r="N239" s="213"/>
      <c r="O239" s="213"/>
      <c r="P239" s="213"/>
      <c r="Q239" s="213"/>
      <c r="R239" s="213"/>
      <c r="S239" s="213"/>
      <c r="T239" s="2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08" t="s">
        <v>248</v>
      </c>
      <c r="AU239" s="208" t="s">
        <v>84</v>
      </c>
      <c r="AV239" s="14" t="s">
        <v>84</v>
      </c>
      <c r="AW239" s="14" t="s">
        <v>32</v>
      </c>
      <c r="AX239" s="14" t="s">
        <v>82</v>
      </c>
      <c r="AY239" s="208" t="s">
        <v>235</v>
      </c>
    </row>
    <row r="240" s="2" customFormat="1" ht="16.5" customHeight="1">
      <c r="A240" s="38"/>
      <c r="B240" s="181"/>
      <c r="C240" s="182" t="s">
        <v>409</v>
      </c>
      <c r="D240" s="182" t="s">
        <v>237</v>
      </c>
      <c r="E240" s="183" t="s">
        <v>1967</v>
      </c>
      <c r="F240" s="184" t="s">
        <v>1968</v>
      </c>
      <c r="G240" s="185" t="s">
        <v>438</v>
      </c>
      <c r="H240" s="186">
        <v>0.055</v>
      </c>
      <c r="I240" s="187"/>
      <c r="J240" s="188">
        <f>ROUND(I240*H240,2)</f>
        <v>0</v>
      </c>
      <c r="K240" s="184" t="s">
        <v>246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1.06277</v>
      </c>
      <c r="R240" s="191">
        <f>Q240*H240</f>
        <v>0.05845235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96</v>
      </c>
      <c r="AT240" s="193" t="s">
        <v>237</v>
      </c>
      <c r="AU240" s="193" t="s">
        <v>84</v>
      </c>
      <c r="AY240" s="19" t="s">
        <v>235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96</v>
      </c>
      <c r="BM240" s="193" t="s">
        <v>1969</v>
      </c>
    </row>
    <row r="241" s="2" customFormat="1">
      <c r="A241" s="38"/>
      <c r="B241" s="39"/>
      <c r="C241" s="38"/>
      <c r="D241" s="195" t="s">
        <v>242</v>
      </c>
      <c r="E241" s="38"/>
      <c r="F241" s="196" t="s">
        <v>1970</v>
      </c>
      <c r="G241" s="38"/>
      <c r="H241" s="38"/>
      <c r="I241" s="197"/>
      <c r="J241" s="38"/>
      <c r="K241" s="38"/>
      <c r="L241" s="39"/>
      <c r="M241" s="198"/>
      <c r="N241" s="199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242</v>
      </c>
      <c r="AU241" s="19" t="s">
        <v>84</v>
      </c>
    </row>
    <row r="242" s="2" customFormat="1">
      <c r="A242" s="38"/>
      <c r="B242" s="39"/>
      <c r="C242" s="38"/>
      <c r="D242" s="195" t="s">
        <v>262</v>
      </c>
      <c r="E242" s="38"/>
      <c r="F242" s="223" t="s">
        <v>1887</v>
      </c>
      <c r="G242" s="38"/>
      <c r="H242" s="38"/>
      <c r="I242" s="197"/>
      <c r="J242" s="38"/>
      <c r="K242" s="38"/>
      <c r="L242" s="39"/>
      <c r="M242" s="198"/>
      <c r="N242" s="199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262</v>
      </c>
      <c r="AU242" s="19" t="s">
        <v>84</v>
      </c>
    </row>
    <row r="243" s="14" customFormat="1">
      <c r="A243" s="14"/>
      <c r="B243" s="207"/>
      <c r="C243" s="14"/>
      <c r="D243" s="195" t="s">
        <v>248</v>
      </c>
      <c r="E243" s="208" t="s">
        <v>1</v>
      </c>
      <c r="F243" s="209" t="s">
        <v>1971</v>
      </c>
      <c r="G243" s="14"/>
      <c r="H243" s="210">
        <v>0.055</v>
      </c>
      <c r="I243" s="211"/>
      <c r="J243" s="14"/>
      <c r="K243" s="14"/>
      <c r="L243" s="207"/>
      <c r="M243" s="212"/>
      <c r="N243" s="213"/>
      <c r="O243" s="213"/>
      <c r="P243" s="213"/>
      <c r="Q243" s="213"/>
      <c r="R243" s="213"/>
      <c r="S243" s="213"/>
      <c r="T243" s="2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08" t="s">
        <v>248</v>
      </c>
      <c r="AU243" s="208" t="s">
        <v>84</v>
      </c>
      <c r="AV243" s="14" t="s">
        <v>84</v>
      </c>
      <c r="AW243" s="14" t="s">
        <v>32</v>
      </c>
      <c r="AX243" s="14" t="s">
        <v>82</v>
      </c>
      <c r="AY243" s="208" t="s">
        <v>235</v>
      </c>
    </row>
    <row r="244" s="12" customFormat="1" ht="22.8" customHeight="1">
      <c r="A244" s="12"/>
      <c r="B244" s="168"/>
      <c r="C244" s="12"/>
      <c r="D244" s="169" t="s">
        <v>74</v>
      </c>
      <c r="E244" s="179" t="s">
        <v>297</v>
      </c>
      <c r="F244" s="179" t="s">
        <v>805</v>
      </c>
      <c r="G244" s="12"/>
      <c r="H244" s="12"/>
      <c r="I244" s="171"/>
      <c r="J244" s="180">
        <f>BK244</f>
        <v>0</v>
      </c>
      <c r="K244" s="12"/>
      <c r="L244" s="168"/>
      <c r="M244" s="173"/>
      <c r="N244" s="174"/>
      <c r="O244" s="174"/>
      <c r="P244" s="175">
        <f>SUM(P245:P253)</f>
        <v>0</v>
      </c>
      <c r="Q244" s="174"/>
      <c r="R244" s="175">
        <f>SUM(R245:R253)</f>
        <v>0.0044170599999999996</v>
      </c>
      <c r="S244" s="174"/>
      <c r="T244" s="176">
        <f>SUM(T245:T253)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169" t="s">
        <v>82</v>
      </c>
      <c r="AT244" s="177" t="s">
        <v>74</v>
      </c>
      <c r="AU244" s="177" t="s">
        <v>82</v>
      </c>
      <c r="AY244" s="169" t="s">
        <v>235</v>
      </c>
      <c r="BK244" s="178">
        <f>SUM(BK245:BK253)</f>
        <v>0</v>
      </c>
    </row>
    <row r="245" s="2" customFormat="1" ht="37.8" customHeight="1">
      <c r="A245" s="38"/>
      <c r="B245" s="181"/>
      <c r="C245" s="182" t="s">
        <v>415</v>
      </c>
      <c r="D245" s="182" t="s">
        <v>237</v>
      </c>
      <c r="E245" s="183" t="s">
        <v>807</v>
      </c>
      <c r="F245" s="184" t="s">
        <v>1972</v>
      </c>
      <c r="G245" s="185" t="s">
        <v>1973</v>
      </c>
      <c r="H245" s="186">
        <v>1</v>
      </c>
      <c r="I245" s="187"/>
      <c r="J245" s="188">
        <f>ROUND(I245*H245,2)</f>
        <v>0</v>
      </c>
      <c r="K245" s="184" t="s">
        <v>1</v>
      </c>
      <c r="L245" s="39"/>
      <c r="M245" s="189" t="s">
        <v>1</v>
      </c>
      <c r="N245" s="190" t="s">
        <v>40</v>
      </c>
      <c r="O245" s="77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3" t="s">
        <v>96</v>
      </c>
      <c r="AT245" s="193" t="s">
        <v>237</v>
      </c>
      <c r="AU245" s="193" t="s">
        <v>84</v>
      </c>
      <c r="AY245" s="19" t="s">
        <v>235</v>
      </c>
      <c r="BE245" s="194">
        <f>IF(N245="základní",J245,0)</f>
        <v>0</v>
      </c>
      <c r="BF245" s="194">
        <f>IF(N245="snížená",J245,0)</f>
        <v>0</v>
      </c>
      <c r="BG245" s="194">
        <f>IF(N245="zákl. přenesená",J245,0)</f>
        <v>0</v>
      </c>
      <c r="BH245" s="194">
        <f>IF(N245="sníž. přenesená",J245,0)</f>
        <v>0</v>
      </c>
      <c r="BI245" s="194">
        <f>IF(N245="nulová",J245,0)</f>
        <v>0</v>
      </c>
      <c r="BJ245" s="19" t="s">
        <v>82</v>
      </c>
      <c r="BK245" s="194">
        <f>ROUND(I245*H245,2)</f>
        <v>0</v>
      </c>
      <c r="BL245" s="19" t="s">
        <v>96</v>
      </c>
      <c r="BM245" s="193" t="s">
        <v>1974</v>
      </c>
    </row>
    <row r="246" s="2" customFormat="1">
      <c r="A246" s="38"/>
      <c r="B246" s="39"/>
      <c r="C246" s="38"/>
      <c r="D246" s="195" t="s">
        <v>242</v>
      </c>
      <c r="E246" s="38"/>
      <c r="F246" s="196" t="s">
        <v>1972</v>
      </c>
      <c r="G246" s="38"/>
      <c r="H246" s="38"/>
      <c r="I246" s="197"/>
      <c r="J246" s="38"/>
      <c r="K246" s="38"/>
      <c r="L246" s="39"/>
      <c r="M246" s="198"/>
      <c r="N246" s="199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242</v>
      </c>
      <c r="AU246" s="19" t="s">
        <v>84</v>
      </c>
    </row>
    <row r="247" s="2" customFormat="1">
      <c r="A247" s="38"/>
      <c r="B247" s="39"/>
      <c r="C247" s="38"/>
      <c r="D247" s="195" t="s">
        <v>262</v>
      </c>
      <c r="E247" s="38"/>
      <c r="F247" s="223" t="s">
        <v>1887</v>
      </c>
      <c r="G247" s="38"/>
      <c r="H247" s="38"/>
      <c r="I247" s="197"/>
      <c r="J247" s="38"/>
      <c r="K247" s="38"/>
      <c r="L247" s="39"/>
      <c r="M247" s="198"/>
      <c r="N247" s="199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262</v>
      </c>
      <c r="AU247" s="19" t="s">
        <v>84</v>
      </c>
    </row>
    <row r="248" s="13" customFormat="1">
      <c r="A248" s="13"/>
      <c r="B248" s="200"/>
      <c r="C248" s="13"/>
      <c r="D248" s="195" t="s">
        <v>248</v>
      </c>
      <c r="E248" s="201" t="s">
        <v>1</v>
      </c>
      <c r="F248" s="202" t="s">
        <v>1975</v>
      </c>
      <c r="G248" s="13"/>
      <c r="H248" s="201" t="s">
        <v>1</v>
      </c>
      <c r="I248" s="203"/>
      <c r="J248" s="13"/>
      <c r="K248" s="13"/>
      <c r="L248" s="200"/>
      <c r="M248" s="204"/>
      <c r="N248" s="205"/>
      <c r="O248" s="205"/>
      <c r="P248" s="205"/>
      <c r="Q248" s="205"/>
      <c r="R248" s="205"/>
      <c r="S248" s="205"/>
      <c r="T248" s="206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1" t="s">
        <v>248</v>
      </c>
      <c r="AU248" s="201" t="s">
        <v>84</v>
      </c>
      <c r="AV248" s="13" t="s">
        <v>82</v>
      </c>
      <c r="AW248" s="13" t="s">
        <v>32</v>
      </c>
      <c r="AX248" s="13" t="s">
        <v>75</v>
      </c>
      <c r="AY248" s="201" t="s">
        <v>235</v>
      </c>
    </row>
    <row r="249" s="14" customFormat="1">
      <c r="A249" s="14"/>
      <c r="B249" s="207"/>
      <c r="C249" s="14"/>
      <c r="D249" s="195" t="s">
        <v>248</v>
      </c>
      <c r="E249" s="208" t="s">
        <v>1</v>
      </c>
      <c r="F249" s="209" t="s">
        <v>1976</v>
      </c>
      <c r="G249" s="14"/>
      <c r="H249" s="210">
        <v>1</v>
      </c>
      <c r="I249" s="211"/>
      <c r="J249" s="14"/>
      <c r="K249" s="14"/>
      <c r="L249" s="207"/>
      <c r="M249" s="212"/>
      <c r="N249" s="213"/>
      <c r="O249" s="213"/>
      <c r="P249" s="213"/>
      <c r="Q249" s="213"/>
      <c r="R249" s="213"/>
      <c r="S249" s="213"/>
      <c r="T249" s="2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08" t="s">
        <v>248</v>
      </c>
      <c r="AU249" s="208" t="s">
        <v>84</v>
      </c>
      <c r="AV249" s="14" t="s">
        <v>84</v>
      </c>
      <c r="AW249" s="14" t="s">
        <v>32</v>
      </c>
      <c r="AX249" s="14" t="s">
        <v>82</v>
      </c>
      <c r="AY249" s="208" t="s">
        <v>235</v>
      </c>
    </row>
    <row r="250" s="2" customFormat="1" ht="24.15" customHeight="1">
      <c r="A250" s="38"/>
      <c r="B250" s="181"/>
      <c r="C250" s="182" t="s">
        <v>420</v>
      </c>
      <c r="D250" s="182" t="s">
        <v>237</v>
      </c>
      <c r="E250" s="183" t="s">
        <v>1169</v>
      </c>
      <c r="F250" s="184" t="s">
        <v>1170</v>
      </c>
      <c r="G250" s="185" t="s">
        <v>240</v>
      </c>
      <c r="H250" s="186">
        <v>9.3979999999999997</v>
      </c>
      <c r="I250" s="187"/>
      <c r="J250" s="188">
        <f>ROUND(I250*H250,2)</f>
        <v>0</v>
      </c>
      <c r="K250" s="184" t="s">
        <v>246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0.00046999999999999999</v>
      </c>
      <c r="R250" s="191">
        <f>Q250*H250</f>
        <v>0.0044170599999999996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96</v>
      </c>
      <c r="AT250" s="193" t="s">
        <v>237</v>
      </c>
      <c r="AU250" s="193" t="s">
        <v>84</v>
      </c>
      <c r="AY250" s="19" t="s">
        <v>235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96</v>
      </c>
      <c r="BM250" s="193" t="s">
        <v>1977</v>
      </c>
    </row>
    <row r="251" s="2" customFormat="1">
      <c r="A251" s="38"/>
      <c r="B251" s="39"/>
      <c r="C251" s="38"/>
      <c r="D251" s="195" t="s">
        <v>242</v>
      </c>
      <c r="E251" s="38"/>
      <c r="F251" s="196" t="s">
        <v>1172</v>
      </c>
      <c r="G251" s="38"/>
      <c r="H251" s="38"/>
      <c r="I251" s="197"/>
      <c r="J251" s="38"/>
      <c r="K251" s="38"/>
      <c r="L251" s="39"/>
      <c r="M251" s="198"/>
      <c r="N251" s="199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242</v>
      </c>
      <c r="AU251" s="19" t="s">
        <v>84</v>
      </c>
    </row>
    <row r="252" s="2" customFormat="1">
      <c r="A252" s="38"/>
      <c r="B252" s="39"/>
      <c r="C252" s="38"/>
      <c r="D252" s="195" t="s">
        <v>262</v>
      </c>
      <c r="E252" s="38"/>
      <c r="F252" s="223" t="s">
        <v>1887</v>
      </c>
      <c r="G252" s="38"/>
      <c r="H252" s="38"/>
      <c r="I252" s="197"/>
      <c r="J252" s="38"/>
      <c r="K252" s="38"/>
      <c r="L252" s="39"/>
      <c r="M252" s="198"/>
      <c r="N252" s="199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262</v>
      </c>
      <c r="AU252" s="19" t="s">
        <v>84</v>
      </c>
    </row>
    <row r="253" s="14" customFormat="1">
      <c r="A253" s="14"/>
      <c r="B253" s="207"/>
      <c r="C253" s="14"/>
      <c r="D253" s="195" t="s">
        <v>248</v>
      </c>
      <c r="E253" s="208" t="s">
        <v>1</v>
      </c>
      <c r="F253" s="209" t="s">
        <v>1916</v>
      </c>
      <c r="G253" s="14"/>
      <c r="H253" s="210">
        <v>9.3979999999999997</v>
      </c>
      <c r="I253" s="211"/>
      <c r="J253" s="14"/>
      <c r="K253" s="14"/>
      <c r="L253" s="207"/>
      <c r="M253" s="212"/>
      <c r="N253" s="213"/>
      <c r="O253" s="213"/>
      <c r="P253" s="213"/>
      <c r="Q253" s="213"/>
      <c r="R253" s="213"/>
      <c r="S253" s="213"/>
      <c r="T253" s="2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8" t="s">
        <v>248</v>
      </c>
      <c r="AU253" s="208" t="s">
        <v>84</v>
      </c>
      <c r="AV253" s="14" t="s">
        <v>84</v>
      </c>
      <c r="AW253" s="14" t="s">
        <v>32</v>
      </c>
      <c r="AX253" s="14" t="s">
        <v>82</v>
      </c>
      <c r="AY253" s="208" t="s">
        <v>235</v>
      </c>
    </row>
    <row r="254" s="12" customFormat="1" ht="22.8" customHeight="1">
      <c r="A254" s="12"/>
      <c r="B254" s="168"/>
      <c r="C254" s="12"/>
      <c r="D254" s="169" t="s">
        <v>74</v>
      </c>
      <c r="E254" s="179" t="s">
        <v>866</v>
      </c>
      <c r="F254" s="179" t="s">
        <v>867</v>
      </c>
      <c r="G254" s="12"/>
      <c r="H254" s="12"/>
      <c r="I254" s="171"/>
      <c r="J254" s="180">
        <f>BK254</f>
        <v>0</v>
      </c>
      <c r="K254" s="12"/>
      <c r="L254" s="168"/>
      <c r="M254" s="173"/>
      <c r="N254" s="174"/>
      <c r="O254" s="174"/>
      <c r="P254" s="175">
        <f>SUM(P255:P257)</f>
        <v>0</v>
      </c>
      <c r="Q254" s="174"/>
      <c r="R254" s="175">
        <f>SUM(R255:R257)</f>
        <v>0</v>
      </c>
      <c r="S254" s="174"/>
      <c r="T254" s="176">
        <f>SUM(T255:T257)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169" t="s">
        <v>82</v>
      </c>
      <c r="AT254" s="177" t="s">
        <v>74</v>
      </c>
      <c r="AU254" s="177" t="s">
        <v>82</v>
      </c>
      <c r="AY254" s="169" t="s">
        <v>235</v>
      </c>
      <c r="BK254" s="178">
        <f>SUM(BK255:BK257)</f>
        <v>0</v>
      </c>
    </row>
    <row r="255" s="2" customFormat="1" ht="24.15" customHeight="1">
      <c r="A255" s="38"/>
      <c r="B255" s="181"/>
      <c r="C255" s="182" t="s">
        <v>428</v>
      </c>
      <c r="D255" s="182" t="s">
        <v>237</v>
      </c>
      <c r="E255" s="183" t="s">
        <v>1978</v>
      </c>
      <c r="F255" s="184" t="s">
        <v>1979</v>
      </c>
      <c r="G255" s="185" t="s">
        <v>438</v>
      </c>
      <c r="H255" s="186">
        <v>11.003</v>
      </c>
      <c r="I255" s="187"/>
      <c r="J255" s="188">
        <f>ROUND(I255*H255,2)</f>
        <v>0</v>
      </c>
      <c r="K255" s="184" t="s">
        <v>246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96</v>
      </c>
      <c r="AT255" s="193" t="s">
        <v>237</v>
      </c>
      <c r="AU255" s="193" t="s">
        <v>84</v>
      </c>
      <c r="AY255" s="19" t="s">
        <v>235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96</v>
      </c>
      <c r="BM255" s="193" t="s">
        <v>1980</v>
      </c>
    </row>
    <row r="256" s="2" customFormat="1">
      <c r="A256" s="38"/>
      <c r="B256" s="39"/>
      <c r="C256" s="38"/>
      <c r="D256" s="195" t="s">
        <v>242</v>
      </c>
      <c r="E256" s="38"/>
      <c r="F256" s="196" t="s">
        <v>1981</v>
      </c>
      <c r="G256" s="38"/>
      <c r="H256" s="38"/>
      <c r="I256" s="197"/>
      <c r="J256" s="38"/>
      <c r="K256" s="38"/>
      <c r="L256" s="39"/>
      <c r="M256" s="198"/>
      <c r="N256" s="199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242</v>
      </c>
      <c r="AU256" s="19" t="s">
        <v>84</v>
      </c>
    </row>
    <row r="257" s="14" customFormat="1">
      <c r="A257" s="14"/>
      <c r="B257" s="207"/>
      <c r="C257" s="14"/>
      <c r="D257" s="195" t="s">
        <v>248</v>
      </c>
      <c r="E257" s="208" t="s">
        <v>1</v>
      </c>
      <c r="F257" s="209" t="s">
        <v>1982</v>
      </c>
      <c r="G257" s="14"/>
      <c r="H257" s="210">
        <v>11.003</v>
      </c>
      <c r="I257" s="211"/>
      <c r="J257" s="14"/>
      <c r="K257" s="14"/>
      <c r="L257" s="207"/>
      <c r="M257" s="242"/>
      <c r="N257" s="243"/>
      <c r="O257" s="243"/>
      <c r="P257" s="243"/>
      <c r="Q257" s="243"/>
      <c r="R257" s="243"/>
      <c r="S257" s="243"/>
      <c r="T257" s="24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08" t="s">
        <v>248</v>
      </c>
      <c r="AU257" s="208" t="s">
        <v>84</v>
      </c>
      <c r="AV257" s="14" t="s">
        <v>84</v>
      </c>
      <c r="AW257" s="14" t="s">
        <v>32</v>
      </c>
      <c r="AX257" s="14" t="s">
        <v>82</v>
      </c>
      <c r="AY257" s="208" t="s">
        <v>235</v>
      </c>
    </row>
    <row r="258" s="2" customFormat="1" ht="6.96" customHeight="1">
      <c r="A258" s="38"/>
      <c r="B258" s="60"/>
      <c r="C258" s="61"/>
      <c r="D258" s="61"/>
      <c r="E258" s="61"/>
      <c r="F258" s="61"/>
      <c r="G258" s="61"/>
      <c r="H258" s="61"/>
      <c r="I258" s="61"/>
      <c r="J258" s="61"/>
      <c r="K258" s="61"/>
      <c r="L258" s="39"/>
      <c r="M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</row>
  </sheetData>
  <autoFilter ref="C129:K25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1883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1983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ROUND((SUM(BE130:BE185)),  2)</f>
        <v>0</v>
      </c>
      <c r="G37" s="38"/>
      <c r="H37" s="38"/>
      <c r="I37" s="138">
        <v>0.20999999999999999</v>
      </c>
      <c r="J37" s="137">
        <f>ROUND(((SUM(BE130:BE185))*I37),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ROUND((SUM(BF130:BF185)),  2)</f>
        <v>0</v>
      </c>
      <c r="G38" s="38"/>
      <c r="H38" s="38"/>
      <c r="I38" s="138">
        <v>0.14999999999999999</v>
      </c>
      <c r="J38" s="137">
        <f>ROUND(((SUM(BF130:BF185))*I38),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ROUND((SUM(BG130:BG185)),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ROUND((SUM(BH130:BH185)),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ROUND((SUM(BI130:BI185)),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1883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0002 - DSO 03.2 Čerpací stanice ČS3 - zpevněná plocha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J132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J150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J155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217</v>
      </c>
      <c r="E105" s="156"/>
      <c r="F105" s="156"/>
      <c r="G105" s="156"/>
      <c r="H105" s="156"/>
      <c r="I105" s="156"/>
      <c r="J105" s="157">
        <f>J170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219</v>
      </c>
      <c r="E106" s="156"/>
      <c r="F106" s="156"/>
      <c r="G106" s="156"/>
      <c r="H106" s="156"/>
      <c r="I106" s="156"/>
      <c r="J106" s="157">
        <f>J183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220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0" t="str">
        <f>E7</f>
        <v>Kanalizace Podlesí - II.Etapa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197</v>
      </c>
      <c r="L117" s="22"/>
    </row>
    <row r="118" s="1" customFormat="1" ht="16.5" customHeight="1">
      <c r="B118" s="22"/>
      <c r="E118" s="130" t="s">
        <v>198</v>
      </c>
      <c r="F118" s="1"/>
      <c r="G118" s="1"/>
      <c r="H118" s="1"/>
      <c r="L118" s="22"/>
    </row>
    <row r="119" s="1" customFormat="1" ht="12" customHeight="1">
      <c r="B119" s="22"/>
      <c r="C119" s="32" t="s">
        <v>199</v>
      </c>
      <c r="L119" s="22"/>
    </row>
    <row r="120" s="2" customFormat="1" ht="16.5" customHeight="1">
      <c r="A120" s="38"/>
      <c r="B120" s="39"/>
      <c r="C120" s="38"/>
      <c r="D120" s="38"/>
      <c r="E120" s="131" t="s">
        <v>1883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1884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0002 - DSO 03.2 Čerpací stanice ČS3 - zpevněná plocha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13. 1. 2022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25.65" customHeight="1">
      <c r="A126" s="38"/>
      <c r="B126" s="39"/>
      <c r="C126" s="32" t="s">
        <v>24</v>
      </c>
      <c r="D126" s="38"/>
      <c r="E126" s="38"/>
      <c r="F126" s="27" t="str">
        <f>E19</f>
        <v>Město Petřvald</v>
      </c>
      <c r="G126" s="38"/>
      <c r="H126" s="38"/>
      <c r="I126" s="32" t="s">
        <v>30</v>
      </c>
      <c r="J126" s="36" t="str">
        <f>E25</f>
        <v>Sweco Hydroprojekt a.s., divize Morava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221</v>
      </c>
      <c r="D129" s="161" t="s">
        <v>60</v>
      </c>
      <c r="E129" s="161" t="s">
        <v>56</v>
      </c>
      <c r="F129" s="161" t="s">
        <v>57</v>
      </c>
      <c r="G129" s="161" t="s">
        <v>222</v>
      </c>
      <c r="H129" s="161" t="s">
        <v>223</v>
      </c>
      <c r="I129" s="161" t="s">
        <v>224</v>
      </c>
      <c r="J129" s="161" t="s">
        <v>208</v>
      </c>
      <c r="K129" s="162" t="s">
        <v>225</v>
      </c>
      <c r="L129" s="163"/>
      <c r="M129" s="86" t="s">
        <v>1</v>
      </c>
      <c r="N129" s="87" t="s">
        <v>39</v>
      </c>
      <c r="O129" s="87" t="s">
        <v>226</v>
      </c>
      <c r="P129" s="87" t="s">
        <v>227</v>
      </c>
      <c r="Q129" s="87" t="s">
        <v>228</v>
      </c>
      <c r="R129" s="87" t="s">
        <v>229</v>
      </c>
      <c r="S129" s="87" t="s">
        <v>230</v>
      </c>
      <c r="T129" s="88" t="s">
        <v>231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232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</f>
        <v>0</v>
      </c>
      <c r="Q130" s="90"/>
      <c r="R130" s="165">
        <f>R131</f>
        <v>13.2822</v>
      </c>
      <c r="S130" s="90"/>
      <c r="T130" s="166">
        <f>T131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233</v>
      </c>
      <c r="F131" s="170" t="s">
        <v>234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P132+P150+P155+P170+P183</f>
        <v>0</v>
      </c>
      <c r="Q131" s="174"/>
      <c r="R131" s="175">
        <f>R132+R150+R155+R170+R183</f>
        <v>13.2822</v>
      </c>
      <c r="S131" s="174"/>
      <c r="T131" s="176">
        <f>T132+T150+T155+T170+T183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235</v>
      </c>
      <c r="BK131" s="178">
        <f>BK132+BK150+BK155+BK170+BK183</f>
        <v>0</v>
      </c>
    </row>
    <row r="132" s="12" customFormat="1" ht="22.8" customHeight="1">
      <c r="A132" s="12"/>
      <c r="B132" s="168"/>
      <c r="C132" s="12"/>
      <c r="D132" s="169" t="s">
        <v>74</v>
      </c>
      <c r="E132" s="179" t="s">
        <v>82</v>
      </c>
      <c r="F132" s="179" t="s">
        <v>236</v>
      </c>
      <c r="G132" s="12"/>
      <c r="H132" s="12"/>
      <c r="I132" s="171"/>
      <c r="J132" s="180">
        <f>BK132</f>
        <v>0</v>
      </c>
      <c r="K132" s="12"/>
      <c r="L132" s="168"/>
      <c r="M132" s="173"/>
      <c r="N132" s="174"/>
      <c r="O132" s="174"/>
      <c r="P132" s="175">
        <f>SUM(P133:P149)</f>
        <v>0</v>
      </c>
      <c r="Q132" s="174"/>
      <c r="R132" s="175">
        <f>SUM(R133:R149)</f>
        <v>0</v>
      </c>
      <c r="S132" s="174"/>
      <c r="T132" s="176">
        <f>SUM(T133:T149)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82</v>
      </c>
      <c r="AY132" s="169" t="s">
        <v>235</v>
      </c>
      <c r="BK132" s="178">
        <f>SUM(BK133:BK149)</f>
        <v>0</v>
      </c>
    </row>
    <row r="133" s="2" customFormat="1" ht="37.8" customHeight="1">
      <c r="A133" s="38"/>
      <c r="B133" s="181"/>
      <c r="C133" s="182" t="s">
        <v>82</v>
      </c>
      <c r="D133" s="182" t="s">
        <v>237</v>
      </c>
      <c r="E133" s="183" t="s">
        <v>1047</v>
      </c>
      <c r="F133" s="184" t="s">
        <v>1048</v>
      </c>
      <c r="G133" s="185" t="s">
        <v>358</v>
      </c>
      <c r="H133" s="186">
        <v>25.199999999999999</v>
      </c>
      <c r="I133" s="187"/>
      <c r="J133" s="188">
        <f>ROUND(I133*H133,2)</f>
        <v>0</v>
      </c>
      <c r="K133" s="184" t="s">
        <v>246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96</v>
      </c>
      <c r="AT133" s="193" t="s">
        <v>237</v>
      </c>
      <c r="AU133" s="193" t="s">
        <v>84</v>
      </c>
      <c r="AY133" s="19" t="s">
        <v>235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96</v>
      </c>
      <c r="BM133" s="193" t="s">
        <v>1984</v>
      </c>
    </row>
    <row r="134" s="2" customFormat="1">
      <c r="A134" s="38"/>
      <c r="B134" s="39"/>
      <c r="C134" s="38"/>
      <c r="D134" s="195" t="s">
        <v>242</v>
      </c>
      <c r="E134" s="38"/>
      <c r="F134" s="196" t="s">
        <v>1050</v>
      </c>
      <c r="G134" s="38"/>
      <c r="H134" s="38"/>
      <c r="I134" s="197"/>
      <c r="J134" s="38"/>
      <c r="K134" s="38"/>
      <c r="L134" s="39"/>
      <c r="M134" s="198"/>
      <c r="N134" s="199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242</v>
      </c>
      <c r="AU134" s="19" t="s">
        <v>84</v>
      </c>
    </row>
    <row r="135" s="2" customFormat="1">
      <c r="A135" s="38"/>
      <c r="B135" s="39"/>
      <c r="C135" s="38"/>
      <c r="D135" s="195" t="s">
        <v>262</v>
      </c>
      <c r="E135" s="38"/>
      <c r="F135" s="223" t="s">
        <v>1891</v>
      </c>
      <c r="G135" s="38"/>
      <c r="H135" s="38"/>
      <c r="I135" s="197"/>
      <c r="J135" s="38"/>
      <c r="K135" s="38"/>
      <c r="L135" s="39"/>
      <c r="M135" s="198"/>
      <c r="N135" s="199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262</v>
      </c>
      <c r="AU135" s="19" t="s">
        <v>84</v>
      </c>
    </row>
    <row r="136" s="13" customFormat="1">
      <c r="A136" s="13"/>
      <c r="B136" s="200"/>
      <c r="C136" s="13"/>
      <c r="D136" s="195" t="s">
        <v>248</v>
      </c>
      <c r="E136" s="201" t="s">
        <v>1</v>
      </c>
      <c r="F136" s="202" t="s">
        <v>1985</v>
      </c>
      <c r="G136" s="13"/>
      <c r="H136" s="201" t="s">
        <v>1</v>
      </c>
      <c r="I136" s="203"/>
      <c r="J136" s="13"/>
      <c r="K136" s="13"/>
      <c r="L136" s="200"/>
      <c r="M136" s="204"/>
      <c r="N136" s="205"/>
      <c r="O136" s="205"/>
      <c r="P136" s="205"/>
      <c r="Q136" s="205"/>
      <c r="R136" s="205"/>
      <c r="S136" s="205"/>
      <c r="T136" s="206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1" t="s">
        <v>248</v>
      </c>
      <c r="AU136" s="201" t="s">
        <v>84</v>
      </c>
      <c r="AV136" s="13" t="s">
        <v>82</v>
      </c>
      <c r="AW136" s="13" t="s">
        <v>32</v>
      </c>
      <c r="AX136" s="13" t="s">
        <v>75</v>
      </c>
      <c r="AY136" s="201" t="s">
        <v>235</v>
      </c>
    </row>
    <row r="137" s="14" customFormat="1">
      <c r="A137" s="14"/>
      <c r="B137" s="207"/>
      <c r="C137" s="14"/>
      <c r="D137" s="195" t="s">
        <v>248</v>
      </c>
      <c r="E137" s="208" t="s">
        <v>1</v>
      </c>
      <c r="F137" s="209" t="s">
        <v>1986</v>
      </c>
      <c r="G137" s="14"/>
      <c r="H137" s="210">
        <v>25.199999999999999</v>
      </c>
      <c r="I137" s="211"/>
      <c r="J137" s="14"/>
      <c r="K137" s="14"/>
      <c r="L137" s="207"/>
      <c r="M137" s="212"/>
      <c r="N137" s="213"/>
      <c r="O137" s="213"/>
      <c r="P137" s="213"/>
      <c r="Q137" s="213"/>
      <c r="R137" s="213"/>
      <c r="S137" s="213"/>
      <c r="T137" s="2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08" t="s">
        <v>248</v>
      </c>
      <c r="AU137" s="208" t="s">
        <v>84</v>
      </c>
      <c r="AV137" s="14" t="s">
        <v>84</v>
      </c>
      <c r="AW137" s="14" t="s">
        <v>32</v>
      </c>
      <c r="AX137" s="14" t="s">
        <v>82</v>
      </c>
      <c r="AY137" s="208" t="s">
        <v>235</v>
      </c>
    </row>
    <row r="138" s="2" customFormat="1" ht="44.25" customHeight="1">
      <c r="A138" s="38"/>
      <c r="B138" s="181"/>
      <c r="C138" s="182" t="s">
        <v>84</v>
      </c>
      <c r="D138" s="182" t="s">
        <v>237</v>
      </c>
      <c r="E138" s="183" t="s">
        <v>397</v>
      </c>
      <c r="F138" s="184" t="s">
        <v>398</v>
      </c>
      <c r="G138" s="185" t="s">
        <v>358</v>
      </c>
      <c r="H138" s="186">
        <v>25.199999999999999</v>
      </c>
      <c r="I138" s="187"/>
      <c r="J138" s="188">
        <f>ROUND(I138*H138,2)</f>
        <v>0</v>
      </c>
      <c r="K138" s="184" t="s">
        <v>246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96</v>
      </c>
      <c r="AT138" s="193" t="s">
        <v>237</v>
      </c>
      <c r="AU138" s="193" t="s">
        <v>84</v>
      </c>
      <c r="AY138" s="19" t="s">
        <v>235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96</v>
      </c>
      <c r="BM138" s="193" t="s">
        <v>1987</v>
      </c>
    </row>
    <row r="139" s="2" customFormat="1">
      <c r="A139" s="38"/>
      <c r="B139" s="39"/>
      <c r="C139" s="38"/>
      <c r="D139" s="195" t="s">
        <v>242</v>
      </c>
      <c r="E139" s="38"/>
      <c r="F139" s="196" t="s">
        <v>400</v>
      </c>
      <c r="G139" s="38"/>
      <c r="H139" s="38"/>
      <c r="I139" s="197"/>
      <c r="J139" s="38"/>
      <c r="K139" s="38"/>
      <c r="L139" s="39"/>
      <c r="M139" s="198"/>
      <c r="N139" s="199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242</v>
      </c>
      <c r="AU139" s="19" t="s">
        <v>84</v>
      </c>
    </row>
    <row r="140" s="2" customFormat="1" ht="44.25" customHeight="1">
      <c r="A140" s="38"/>
      <c r="B140" s="181"/>
      <c r="C140" s="182" t="s">
        <v>91</v>
      </c>
      <c r="D140" s="182" t="s">
        <v>237</v>
      </c>
      <c r="E140" s="183" t="s">
        <v>410</v>
      </c>
      <c r="F140" s="184" t="s">
        <v>411</v>
      </c>
      <c r="G140" s="185" t="s">
        <v>358</v>
      </c>
      <c r="H140" s="186">
        <v>126</v>
      </c>
      <c r="I140" s="187"/>
      <c r="J140" s="188">
        <f>ROUND(I140*H140,2)</f>
        <v>0</v>
      </c>
      <c r="K140" s="184" t="s">
        <v>246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96</v>
      </c>
      <c r="AT140" s="193" t="s">
        <v>237</v>
      </c>
      <c r="AU140" s="193" t="s">
        <v>84</v>
      </c>
      <c r="AY140" s="19" t="s">
        <v>235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96</v>
      </c>
      <c r="BM140" s="193" t="s">
        <v>1988</v>
      </c>
    </row>
    <row r="141" s="2" customFormat="1">
      <c r="A141" s="38"/>
      <c r="B141" s="39"/>
      <c r="C141" s="38"/>
      <c r="D141" s="195" t="s">
        <v>242</v>
      </c>
      <c r="E141" s="38"/>
      <c r="F141" s="196" t="s">
        <v>413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242</v>
      </c>
      <c r="AU141" s="19" t="s">
        <v>84</v>
      </c>
    </row>
    <row r="142" s="14" customFormat="1">
      <c r="A142" s="14"/>
      <c r="B142" s="207"/>
      <c r="C142" s="14"/>
      <c r="D142" s="195" t="s">
        <v>248</v>
      </c>
      <c r="E142" s="14"/>
      <c r="F142" s="209" t="s">
        <v>1989</v>
      </c>
      <c r="G142" s="14"/>
      <c r="H142" s="210">
        <v>126</v>
      </c>
      <c r="I142" s="211"/>
      <c r="J142" s="14"/>
      <c r="K142" s="14"/>
      <c r="L142" s="207"/>
      <c r="M142" s="212"/>
      <c r="N142" s="213"/>
      <c r="O142" s="213"/>
      <c r="P142" s="213"/>
      <c r="Q142" s="213"/>
      <c r="R142" s="213"/>
      <c r="S142" s="213"/>
      <c r="T142" s="2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08" t="s">
        <v>248</v>
      </c>
      <c r="AU142" s="208" t="s">
        <v>84</v>
      </c>
      <c r="AV142" s="14" t="s">
        <v>84</v>
      </c>
      <c r="AW142" s="14" t="s">
        <v>3</v>
      </c>
      <c r="AX142" s="14" t="s">
        <v>82</v>
      </c>
      <c r="AY142" s="208" t="s">
        <v>235</v>
      </c>
    </row>
    <row r="143" s="2" customFormat="1" ht="24.15" customHeight="1">
      <c r="A143" s="38"/>
      <c r="B143" s="181"/>
      <c r="C143" s="182" t="s">
        <v>96</v>
      </c>
      <c r="D143" s="182" t="s">
        <v>237</v>
      </c>
      <c r="E143" s="183" t="s">
        <v>429</v>
      </c>
      <c r="F143" s="184" t="s">
        <v>430</v>
      </c>
      <c r="G143" s="185" t="s">
        <v>240</v>
      </c>
      <c r="H143" s="186">
        <v>72</v>
      </c>
      <c r="I143" s="187"/>
      <c r="J143" s="188">
        <f>ROUND(I143*H143,2)</f>
        <v>0</v>
      </c>
      <c r="K143" s="184" t="s">
        <v>246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96</v>
      </c>
      <c r="AT143" s="193" t="s">
        <v>237</v>
      </c>
      <c r="AU143" s="193" t="s">
        <v>84</v>
      </c>
      <c r="AY143" s="19" t="s">
        <v>235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96</v>
      </c>
      <c r="BM143" s="193" t="s">
        <v>1990</v>
      </c>
    </row>
    <row r="144" s="2" customFormat="1">
      <c r="A144" s="38"/>
      <c r="B144" s="39"/>
      <c r="C144" s="38"/>
      <c r="D144" s="195" t="s">
        <v>242</v>
      </c>
      <c r="E144" s="38"/>
      <c r="F144" s="196" t="s">
        <v>432</v>
      </c>
      <c r="G144" s="38"/>
      <c r="H144" s="38"/>
      <c r="I144" s="197"/>
      <c r="J144" s="38"/>
      <c r="K144" s="38"/>
      <c r="L144" s="39"/>
      <c r="M144" s="198"/>
      <c r="N144" s="199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242</v>
      </c>
      <c r="AU144" s="19" t="s">
        <v>84</v>
      </c>
    </row>
    <row r="145" s="2" customFormat="1">
      <c r="A145" s="38"/>
      <c r="B145" s="39"/>
      <c r="C145" s="38"/>
      <c r="D145" s="195" t="s">
        <v>262</v>
      </c>
      <c r="E145" s="38"/>
      <c r="F145" s="223" t="s">
        <v>1891</v>
      </c>
      <c r="G145" s="38"/>
      <c r="H145" s="38"/>
      <c r="I145" s="197"/>
      <c r="J145" s="38"/>
      <c r="K145" s="38"/>
      <c r="L145" s="39"/>
      <c r="M145" s="198"/>
      <c r="N145" s="199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262</v>
      </c>
      <c r="AU145" s="19" t="s">
        <v>84</v>
      </c>
    </row>
    <row r="146" s="14" customFormat="1">
      <c r="A146" s="14"/>
      <c r="B146" s="207"/>
      <c r="C146" s="14"/>
      <c r="D146" s="195" t="s">
        <v>248</v>
      </c>
      <c r="E146" s="208" t="s">
        <v>1</v>
      </c>
      <c r="F146" s="209" t="s">
        <v>681</v>
      </c>
      <c r="G146" s="14"/>
      <c r="H146" s="210">
        <v>72</v>
      </c>
      <c r="I146" s="211"/>
      <c r="J146" s="14"/>
      <c r="K146" s="14"/>
      <c r="L146" s="207"/>
      <c r="M146" s="212"/>
      <c r="N146" s="213"/>
      <c r="O146" s="213"/>
      <c r="P146" s="213"/>
      <c r="Q146" s="213"/>
      <c r="R146" s="213"/>
      <c r="S146" s="213"/>
      <c r="T146" s="2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08" t="s">
        <v>248</v>
      </c>
      <c r="AU146" s="208" t="s">
        <v>84</v>
      </c>
      <c r="AV146" s="14" t="s">
        <v>84</v>
      </c>
      <c r="AW146" s="14" t="s">
        <v>32</v>
      </c>
      <c r="AX146" s="14" t="s">
        <v>82</v>
      </c>
      <c r="AY146" s="208" t="s">
        <v>235</v>
      </c>
    </row>
    <row r="147" s="2" customFormat="1" ht="33" customHeight="1">
      <c r="A147" s="38"/>
      <c r="B147" s="181"/>
      <c r="C147" s="182" t="s">
        <v>269</v>
      </c>
      <c r="D147" s="182" t="s">
        <v>237</v>
      </c>
      <c r="E147" s="183" t="s">
        <v>436</v>
      </c>
      <c r="F147" s="184" t="s">
        <v>437</v>
      </c>
      <c r="G147" s="185" t="s">
        <v>438</v>
      </c>
      <c r="H147" s="186">
        <v>45.359999999999999</v>
      </c>
      <c r="I147" s="187"/>
      <c r="J147" s="188">
        <f>ROUND(I147*H147,2)</f>
        <v>0</v>
      </c>
      <c r="K147" s="184" t="s">
        <v>246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96</v>
      </c>
      <c r="AT147" s="193" t="s">
        <v>237</v>
      </c>
      <c r="AU147" s="193" t="s">
        <v>84</v>
      </c>
      <c r="AY147" s="19" t="s">
        <v>235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96</v>
      </c>
      <c r="BM147" s="193" t="s">
        <v>1991</v>
      </c>
    </row>
    <row r="148" s="2" customFormat="1">
      <c r="A148" s="38"/>
      <c r="B148" s="39"/>
      <c r="C148" s="38"/>
      <c r="D148" s="195" t="s">
        <v>242</v>
      </c>
      <c r="E148" s="38"/>
      <c r="F148" s="196" t="s">
        <v>440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242</v>
      </c>
      <c r="AU148" s="19" t="s">
        <v>84</v>
      </c>
    </row>
    <row r="149" s="14" customFormat="1">
      <c r="A149" s="14"/>
      <c r="B149" s="207"/>
      <c r="C149" s="14"/>
      <c r="D149" s="195" t="s">
        <v>248</v>
      </c>
      <c r="E149" s="14"/>
      <c r="F149" s="209" t="s">
        <v>1992</v>
      </c>
      <c r="G149" s="14"/>
      <c r="H149" s="210">
        <v>45.359999999999999</v>
      </c>
      <c r="I149" s="211"/>
      <c r="J149" s="14"/>
      <c r="K149" s="14"/>
      <c r="L149" s="207"/>
      <c r="M149" s="212"/>
      <c r="N149" s="213"/>
      <c r="O149" s="213"/>
      <c r="P149" s="213"/>
      <c r="Q149" s="213"/>
      <c r="R149" s="213"/>
      <c r="S149" s="213"/>
      <c r="T149" s="2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08" t="s">
        <v>248</v>
      </c>
      <c r="AU149" s="208" t="s">
        <v>84</v>
      </c>
      <c r="AV149" s="14" t="s">
        <v>84</v>
      </c>
      <c r="AW149" s="14" t="s">
        <v>3</v>
      </c>
      <c r="AX149" s="14" t="s">
        <v>82</v>
      </c>
      <c r="AY149" s="208" t="s">
        <v>235</v>
      </c>
    </row>
    <row r="150" s="12" customFormat="1" ht="22.8" customHeight="1">
      <c r="A150" s="12"/>
      <c r="B150" s="168"/>
      <c r="C150" s="12"/>
      <c r="D150" s="169" t="s">
        <v>74</v>
      </c>
      <c r="E150" s="179" t="s">
        <v>84</v>
      </c>
      <c r="F150" s="179" t="s">
        <v>501</v>
      </c>
      <c r="G150" s="12"/>
      <c r="H150" s="12"/>
      <c r="I150" s="171"/>
      <c r="J150" s="180">
        <f>BK150</f>
        <v>0</v>
      </c>
      <c r="K150" s="12"/>
      <c r="L150" s="168"/>
      <c r="M150" s="173"/>
      <c r="N150" s="174"/>
      <c r="O150" s="174"/>
      <c r="P150" s="175">
        <f>SUM(P151:P154)</f>
        <v>0</v>
      </c>
      <c r="Q150" s="174"/>
      <c r="R150" s="175">
        <f>SUM(R151:R154)</f>
        <v>4.0937999999999999</v>
      </c>
      <c r="S150" s="174"/>
      <c r="T150" s="176">
        <f>SUM(T151:T154)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169" t="s">
        <v>82</v>
      </c>
      <c r="AT150" s="177" t="s">
        <v>74</v>
      </c>
      <c r="AU150" s="177" t="s">
        <v>82</v>
      </c>
      <c r="AY150" s="169" t="s">
        <v>235</v>
      </c>
      <c r="BK150" s="178">
        <f>SUM(BK151:BK154)</f>
        <v>0</v>
      </c>
    </row>
    <row r="151" s="2" customFormat="1" ht="37.8" customHeight="1">
      <c r="A151" s="38"/>
      <c r="B151" s="181"/>
      <c r="C151" s="182" t="s">
        <v>276</v>
      </c>
      <c r="D151" s="182" t="s">
        <v>237</v>
      </c>
      <c r="E151" s="183" t="s">
        <v>503</v>
      </c>
      <c r="F151" s="184" t="s">
        <v>1993</v>
      </c>
      <c r="G151" s="185" t="s">
        <v>323</v>
      </c>
      <c r="H151" s="186">
        <v>20</v>
      </c>
      <c r="I151" s="187"/>
      <c r="J151" s="188">
        <f>ROUND(I151*H151,2)</f>
        <v>0</v>
      </c>
      <c r="K151" s="184" t="s">
        <v>246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0.20469000000000001</v>
      </c>
      <c r="R151" s="191">
        <f>Q151*H151</f>
        <v>4.0937999999999999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96</v>
      </c>
      <c r="AT151" s="193" t="s">
        <v>237</v>
      </c>
      <c r="AU151" s="193" t="s">
        <v>84</v>
      </c>
      <c r="AY151" s="19" t="s">
        <v>235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96</v>
      </c>
      <c r="BM151" s="193" t="s">
        <v>1994</v>
      </c>
    </row>
    <row r="152" s="2" customFormat="1">
      <c r="A152" s="38"/>
      <c r="B152" s="39"/>
      <c r="C152" s="38"/>
      <c r="D152" s="195" t="s">
        <v>242</v>
      </c>
      <c r="E152" s="38"/>
      <c r="F152" s="196" t="s">
        <v>1995</v>
      </c>
      <c r="G152" s="38"/>
      <c r="H152" s="38"/>
      <c r="I152" s="197"/>
      <c r="J152" s="38"/>
      <c r="K152" s="38"/>
      <c r="L152" s="39"/>
      <c r="M152" s="198"/>
      <c r="N152" s="199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242</v>
      </c>
      <c r="AU152" s="19" t="s">
        <v>84</v>
      </c>
    </row>
    <row r="153" s="2" customFormat="1">
      <c r="A153" s="38"/>
      <c r="B153" s="39"/>
      <c r="C153" s="38"/>
      <c r="D153" s="195" t="s">
        <v>262</v>
      </c>
      <c r="E153" s="38"/>
      <c r="F153" s="223" t="s">
        <v>1891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262</v>
      </c>
      <c r="AU153" s="19" t="s">
        <v>84</v>
      </c>
    </row>
    <row r="154" s="14" customFormat="1">
      <c r="A154" s="14"/>
      <c r="B154" s="207"/>
      <c r="C154" s="14"/>
      <c r="D154" s="195" t="s">
        <v>248</v>
      </c>
      <c r="E154" s="208" t="s">
        <v>1</v>
      </c>
      <c r="F154" s="209" t="s">
        <v>306</v>
      </c>
      <c r="G154" s="14"/>
      <c r="H154" s="210">
        <v>20</v>
      </c>
      <c r="I154" s="211"/>
      <c r="J154" s="14"/>
      <c r="K154" s="14"/>
      <c r="L154" s="207"/>
      <c r="M154" s="212"/>
      <c r="N154" s="213"/>
      <c r="O154" s="213"/>
      <c r="P154" s="213"/>
      <c r="Q154" s="213"/>
      <c r="R154" s="213"/>
      <c r="S154" s="213"/>
      <c r="T154" s="2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8" t="s">
        <v>248</v>
      </c>
      <c r="AU154" s="208" t="s">
        <v>84</v>
      </c>
      <c r="AV154" s="14" t="s">
        <v>84</v>
      </c>
      <c r="AW154" s="14" t="s">
        <v>32</v>
      </c>
      <c r="AX154" s="14" t="s">
        <v>82</v>
      </c>
      <c r="AY154" s="208" t="s">
        <v>235</v>
      </c>
    </row>
    <row r="155" s="12" customFormat="1" ht="22.8" customHeight="1">
      <c r="A155" s="12"/>
      <c r="B155" s="168"/>
      <c r="C155" s="12"/>
      <c r="D155" s="169" t="s">
        <v>74</v>
      </c>
      <c r="E155" s="179" t="s">
        <v>269</v>
      </c>
      <c r="F155" s="179" t="s">
        <v>562</v>
      </c>
      <c r="G155" s="12"/>
      <c r="H155" s="12"/>
      <c r="I155" s="171"/>
      <c r="J155" s="180">
        <f>BK155</f>
        <v>0</v>
      </c>
      <c r="K155" s="12"/>
      <c r="L155" s="168"/>
      <c r="M155" s="173"/>
      <c r="N155" s="174"/>
      <c r="O155" s="174"/>
      <c r="P155" s="175">
        <f>SUM(P156:P169)</f>
        <v>0</v>
      </c>
      <c r="Q155" s="174"/>
      <c r="R155" s="175">
        <f>SUM(R156:R169)</f>
        <v>0</v>
      </c>
      <c r="S155" s="174"/>
      <c r="T155" s="176">
        <f>SUM(T156:T169)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169" t="s">
        <v>82</v>
      </c>
      <c r="AT155" s="177" t="s">
        <v>74</v>
      </c>
      <c r="AU155" s="177" t="s">
        <v>82</v>
      </c>
      <c r="AY155" s="169" t="s">
        <v>235</v>
      </c>
      <c r="BK155" s="178">
        <f>SUM(BK156:BK169)</f>
        <v>0</v>
      </c>
    </row>
    <row r="156" s="2" customFormat="1" ht="24.15" customHeight="1">
      <c r="A156" s="38"/>
      <c r="B156" s="181"/>
      <c r="C156" s="182" t="s">
        <v>284</v>
      </c>
      <c r="D156" s="182" t="s">
        <v>237</v>
      </c>
      <c r="E156" s="183" t="s">
        <v>605</v>
      </c>
      <c r="F156" s="184" t="s">
        <v>606</v>
      </c>
      <c r="G156" s="185" t="s">
        <v>240</v>
      </c>
      <c r="H156" s="186">
        <v>72</v>
      </c>
      <c r="I156" s="187"/>
      <c r="J156" s="188">
        <f>ROUND(I156*H156,2)</f>
        <v>0</v>
      </c>
      <c r="K156" s="184" t="s">
        <v>246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1996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608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2" customFormat="1" ht="21.75" customHeight="1">
      <c r="A158" s="38"/>
      <c r="B158" s="181"/>
      <c r="C158" s="182" t="s">
        <v>291</v>
      </c>
      <c r="D158" s="182" t="s">
        <v>237</v>
      </c>
      <c r="E158" s="183" t="s">
        <v>610</v>
      </c>
      <c r="F158" s="184" t="s">
        <v>570</v>
      </c>
      <c r="G158" s="185" t="s">
        <v>240</v>
      </c>
      <c r="H158" s="186">
        <v>72</v>
      </c>
      <c r="I158" s="187"/>
      <c r="J158" s="188">
        <f>ROUND(I158*H158,2)</f>
        <v>0</v>
      </c>
      <c r="K158" s="184" t="s">
        <v>246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96</v>
      </c>
      <c r="AT158" s="193" t="s">
        <v>237</v>
      </c>
      <c r="AU158" s="193" t="s">
        <v>84</v>
      </c>
      <c r="AY158" s="19" t="s">
        <v>235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96</v>
      </c>
      <c r="BM158" s="193" t="s">
        <v>1997</v>
      </c>
    </row>
    <row r="159" s="2" customFormat="1">
      <c r="A159" s="38"/>
      <c r="B159" s="39"/>
      <c r="C159" s="38"/>
      <c r="D159" s="195" t="s">
        <v>242</v>
      </c>
      <c r="E159" s="38"/>
      <c r="F159" s="196" t="s">
        <v>572</v>
      </c>
      <c r="G159" s="38"/>
      <c r="H159" s="38"/>
      <c r="I159" s="197"/>
      <c r="J159" s="38"/>
      <c r="K159" s="38"/>
      <c r="L159" s="39"/>
      <c r="M159" s="198"/>
      <c r="N159" s="199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242</v>
      </c>
      <c r="AU159" s="19" t="s">
        <v>84</v>
      </c>
    </row>
    <row r="160" s="2" customFormat="1" ht="24.15" customHeight="1">
      <c r="A160" s="38"/>
      <c r="B160" s="181"/>
      <c r="C160" s="182" t="s">
        <v>297</v>
      </c>
      <c r="D160" s="182" t="s">
        <v>237</v>
      </c>
      <c r="E160" s="183" t="s">
        <v>613</v>
      </c>
      <c r="F160" s="184" t="s">
        <v>575</v>
      </c>
      <c r="G160" s="185" t="s">
        <v>240</v>
      </c>
      <c r="H160" s="186">
        <v>72</v>
      </c>
      <c r="I160" s="187"/>
      <c r="J160" s="188">
        <f>ROUND(I160*H160,2)</f>
        <v>0</v>
      </c>
      <c r="K160" s="184" t="s">
        <v>246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96</v>
      </c>
      <c r="AT160" s="193" t="s">
        <v>237</v>
      </c>
      <c r="AU160" s="193" t="s">
        <v>84</v>
      </c>
      <c r="AY160" s="19" t="s">
        <v>235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96</v>
      </c>
      <c r="BM160" s="193" t="s">
        <v>1998</v>
      </c>
    </row>
    <row r="161" s="2" customFormat="1">
      <c r="A161" s="38"/>
      <c r="B161" s="39"/>
      <c r="C161" s="38"/>
      <c r="D161" s="195" t="s">
        <v>242</v>
      </c>
      <c r="E161" s="38"/>
      <c r="F161" s="196" t="s">
        <v>577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242</v>
      </c>
      <c r="AU161" s="19" t="s">
        <v>84</v>
      </c>
    </row>
    <row r="162" s="2" customFormat="1" ht="33" customHeight="1">
      <c r="A162" s="38"/>
      <c r="B162" s="181"/>
      <c r="C162" s="182" t="s">
        <v>302</v>
      </c>
      <c r="D162" s="182" t="s">
        <v>237</v>
      </c>
      <c r="E162" s="183" t="s">
        <v>616</v>
      </c>
      <c r="F162" s="184" t="s">
        <v>995</v>
      </c>
      <c r="G162" s="185" t="s">
        <v>240</v>
      </c>
      <c r="H162" s="186">
        <v>72</v>
      </c>
      <c r="I162" s="187"/>
      <c r="J162" s="188">
        <f>ROUND(I162*H162,2)</f>
        <v>0</v>
      </c>
      <c r="K162" s="184" t="s">
        <v>246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1999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619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2" customFormat="1" ht="21.75" customHeight="1">
      <c r="A164" s="38"/>
      <c r="B164" s="181"/>
      <c r="C164" s="182" t="s">
        <v>307</v>
      </c>
      <c r="D164" s="182" t="s">
        <v>237</v>
      </c>
      <c r="E164" s="183" t="s">
        <v>622</v>
      </c>
      <c r="F164" s="184" t="s">
        <v>586</v>
      </c>
      <c r="G164" s="185" t="s">
        <v>240</v>
      </c>
      <c r="H164" s="186">
        <v>72</v>
      </c>
      <c r="I164" s="187"/>
      <c r="J164" s="188">
        <f>ROUND(I164*H164,2)</f>
        <v>0</v>
      </c>
      <c r="K164" s="184" t="s">
        <v>246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96</v>
      </c>
      <c r="AT164" s="193" t="s">
        <v>237</v>
      </c>
      <c r="AU164" s="193" t="s">
        <v>84</v>
      </c>
      <c r="AY164" s="19" t="s">
        <v>235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96</v>
      </c>
      <c r="BM164" s="193" t="s">
        <v>2000</v>
      </c>
    </row>
    <row r="165" s="2" customFormat="1">
      <c r="A165" s="38"/>
      <c r="B165" s="39"/>
      <c r="C165" s="38"/>
      <c r="D165" s="195" t="s">
        <v>242</v>
      </c>
      <c r="E165" s="38"/>
      <c r="F165" s="196" t="s">
        <v>588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242</v>
      </c>
      <c r="AU165" s="19" t="s">
        <v>84</v>
      </c>
    </row>
    <row r="166" s="2" customFormat="1" ht="33" customHeight="1">
      <c r="A166" s="38"/>
      <c r="B166" s="181"/>
      <c r="C166" s="182" t="s">
        <v>314</v>
      </c>
      <c r="D166" s="182" t="s">
        <v>237</v>
      </c>
      <c r="E166" s="183" t="s">
        <v>625</v>
      </c>
      <c r="F166" s="184" t="s">
        <v>998</v>
      </c>
      <c r="G166" s="185" t="s">
        <v>240</v>
      </c>
      <c r="H166" s="186">
        <v>72</v>
      </c>
      <c r="I166" s="187"/>
      <c r="J166" s="188">
        <f>ROUND(I166*H166,2)</f>
        <v>0</v>
      </c>
      <c r="K166" s="184" t="s">
        <v>246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96</v>
      </c>
      <c r="AT166" s="193" t="s">
        <v>237</v>
      </c>
      <c r="AU166" s="193" t="s">
        <v>84</v>
      </c>
      <c r="AY166" s="19" t="s">
        <v>235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96</v>
      </c>
      <c r="BM166" s="193" t="s">
        <v>2001</v>
      </c>
    </row>
    <row r="167" s="2" customFormat="1">
      <c r="A167" s="38"/>
      <c r="B167" s="39"/>
      <c r="C167" s="38"/>
      <c r="D167" s="195" t="s">
        <v>242</v>
      </c>
      <c r="E167" s="38"/>
      <c r="F167" s="196" t="s">
        <v>601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242</v>
      </c>
      <c r="AU167" s="19" t="s">
        <v>84</v>
      </c>
    </row>
    <row r="168" s="2" customFormat="1">
      <c r="A168" s="38"/>
      <c r="B168" s="39"/>
      <c r="C168" s="38"/>
      <c r="D168" s="195" t="s">
        <v>262</v>
      </c>
      <c r="E168" s="38"/>
      <c r="F168" s="223" t="s">
        <v>1891</v>
      </c>
      <c r="G168" s="38"/>
      <c r="H168" s="38"/>
      <c r="I168" s="197"/>
      <c r="J168" s="38"/>
      <c r="K168" s="38"/>
      <c r="L168" s="39"/>
      <c r="M168" s="198"/>
      <c r="N168" s="199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262</v>
      </c>
      <c r="AU168" s="19" t="s">
        <v>84</v>
      </c>
    </row>
    <row r="169" s="14" customFormat="1">
      <c r="A169" s="14"/>
      <c r="B169" s="207"/>
      <c r="C169" s="14"/>
      <c r="D169" s="195" t="s">
        <v>248</v>
      </c>
      <c r="E169" s="208" t="s">
        <v>1</v>
      </c>
      <c r="F169" s="209" t="s">
        <v>681</v>
      </c>
      <c r="G169" s="14"/>
      <c r="H169" s="210">
        <v>72</v>
      </c>
      <c r="I169" s="211"/>
      <c r="J169" s="14"/>
      <c r="K169" s="14"/>
      <c r="L169" s="207"/>
      <c r="M169" s="212"/>
      <c r="N169" s="213"/>
      <c r="O169" s="213"/>
      <c r="P169" s="213"/>
      <c r="Q169" s="213"/>
      <c r="R169" s="213"/>
      <c r="S169" s="213"/>
      <c r="T169" s="2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08" t="s">
        <v>248</v>
      </c>
      <c r="AU169" s="208" t="s">
        <v>84</v>
      </c>
      <c r="AV169" s="14" t="s">
        <v>84</v>
      </c>
      <c r="AW169" s="14" t="s">
        <v>32</v>
      </c>
      <c r="AX169" s="14" t="s">
        <v>82</v>
      </c>
      <c r="AY169" s="208" t="s">
        <v>235</v>
      </c>
    </row>
    <row r="170" s="12" customFormat="1" ht="22.8" customHeight="1">
      <c r="A170" s="12"/>
      <c r="B170" s="168"/>
      <c r="C170" s="12"/>
      <c r="D170" s="169" t="s">
        <v>74</v>
      </c>
      <c r="E170" s="179" t="s">
        <v>297</v>
      </c>
      <c r="F170" s="179" t="s">
        <v>805</v>
      </c>
      <c r="G170" s="12"/>
      <c r="H170" s="12"/>
      <c r="I170" s="171"/>
      <c r="J170" s="180">
        <f>BK170</f>
        <v>0</v>
      </c>
      <c r="K170" s="12"/>
      <c r="L170" s="168"/>
      <c r="M170" s="173"/>
      <c r="N170" s="174"/>
      <c r="O170" s="174"/>
      <c r="P170" s="175">
        <f>SUM(P171:P182)</f>
        <v>0</v>
      </c>
      <c r="Q170" s="174"/>
      <c r="R170" s="175">
        <f>SUM(R171:R182)</f>
        <v>9.1883999999999997</v>
      </c>
      <c r="S170" s="174"/>
      <c r="T170" s="176">
        <f>SUM(T171:T182)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169" t="s">
        <v>82</v>
      </c>
      <c r="AT170" s="177" t="s">
        <v>74</v>
      </c>
      <c r="AU170" s="177" t="s">
        <v>82</v>
      </c>
      <c r="AY170" s="169" t="s">
        <v>235</v>
      </c>
      <c r="BK170" s="178">
        <f>SUM(BK171:BK182)</f>
        <v>0</v>
      </c>
    </row>
    <row r="171" s="2" customFormat="1" ht="33" customHeight="1">
      <c r="A171" s="38"/>
      <c r="B171" s="181"/>
      <c r="C171" s="182" t="s">
        <v>320</v>
      </c>
      <c r="D171" s="182" t="s">
        <v>237</v>
      </c>
      <c r="E171" s="183" t="s">
        <v>2002</v>
      </c>
      <c r="F171" s="184" t="s">
        <v>2003</v>
      </c>
      <c r="G171" s="185" t="s">
        <v>323</v>
      </c>
      <c r="H171" s="186">
        <v>35</v>
      </c>
      <c r="I171" s="187"/>
      <c r="J171" s="188">
        <f>ROUND(I171*H171,2)</f>
        <v>0</v>
      </c>
      <c r="K171" s="184" t="s">
        <v>246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0.15540000000000001</v>
      </c>
      <c r="R171" s="191">
        <f>Q171*H171</f>
        <v>5.4390000000000001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96</v>
      </c>
      <c r="AT171" s="193" t="s">
        <v>237</v>
      </c>
      <c r="AU171" s="193" t="s">
        <v>84</v>
      </c>
      <c r="AY171" s="19" t="s">
        <v>235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96</v>
      </c>
      <c r="BM171" s="193" t="s">
        <v>2004</v>
      </c>
    </row>
    <row r="172" s="2" customFormat="1">
      <c r="A172" s="38"/>
      <c r="B172" s="39"/>
      <c r="C172" s="38"/>
      <c r="D172" s="195" t="s">
        <v>242</v>
      </c>
      <c r="E172" s="38"/>
      <c r="F172" s="196" t="s">
        <v>2005</v>
      </c>
      <c r="G172" s="38"/>
      <c r="H172" s="38"/>
      <c r="I172" s="197"/>
      <c r="J172" s="38"/>
      <c r="K172" s="38"/>
      <c r="L172" s="39"/>
      <c r="M172" s="198"/>
      <c r="N172" s="199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242</v>
      </c>
      <c r="AU172" s="19" t="s">
        <v>84</v>
      </c>
    </row>
    <row r="173" s="2" customFormat="1">
      <c r="A173" s="38"/>
      <c r="B173" s="39"/>
      <c r="C173" s="38"/>
      <c r="D173" s="195" t="s">
        <v>262</v>
      </c>
      <c r="E173" s="38"/>
      <c r="F173" s="223" t="s">
        <v>1891</v>
      </c>
      <c r="G173" s="38"/>
      <c r="H173" s="38"/>
      <c r="I173" s="197"/>
      <c r="J173" s="38"/>
      <c r="K173" s="38"/>
      <c r="L173" s="39"/>
      <c r="M173" s="198"/>
      <c r="N173" s="199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262</v>
      </c>
      <c r="AU173" s="19" t="s">
        <v>84</v>
      </c>
    </row>
    <row r="174" s="14" customFormat="1">
      <c r="A174" s="14"/>
      <c r="B174" s="207"/>
      <c r="C174" s="14"/>
      <c r="D174" s="195" t="s">
        <v>248</v>
      </c>
      <c r="E174" s="208" t="s">
        <v>1</v>
      </c>
      <c r="F174" s="209" t="s">
        <v>486</v>
      </c>
      <c r="G174" s="14"/>
      <c r="H174" s="210">
        <v>35</v>
      </c>
      <c r="I174" s="211"/>
      <c r="J174" s="14"/>
      <c r="K174" s="14"/>
      <c r="L174" s="207"/>
      <c r="M174" s="212"/>
      <c r="N174" s="213"/>
      <c r="O174" s="213"/>
      <c r="P174" s="213"/>
      <c r="Q174" s="213"/>
      <c r="R174" s="213"/>
      <c r="S174" s="213"/>
      <c r="T174" s="2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8" t="s">
        <v>248</v>
      </c>
      <c r="AU174" s="208" t="s">
        <v>84</v>
      </c>
      <c r="AV174" s="14" t="s">
        <v>84</v>
      </c>
      <c r="AW174" s="14" t="s">
        <v>32</v>
      </c>
      <c r="AX174" s="14" t="s">
        <v>82</v>
      </c>
      <c r="AY174" s="208" t="s">
        <v>235</v>
      </c>
    </row>
    <row r="175" s="2" customFormat="1" ht="16.5" customHeight="1">
      <c r="A175" s="38"/>
      <c r="B175" s="181"/>
      <c r="C175" s="232" t="s">
        <v>327</v>
      </c>
      <c r="D175" s="232" t="s">
        <v>465</v>
      </c>
      <c r="E175" s="233" t="s">
        <v>2006</v>
      </c>
      <c r="F175" s="234" t="s">
        <v>2007</v>
      </c>
      <c r="G175" s="235" t="s">
        <v>323</v>
      </c>
      <c r="H175" s="236">
        <v>36.75</v>
      </c>
      <c r="I175" s="237"/>
      <c r="J175" s="238">
        <f>ROUND(I175*H175,2)</f>
        <v>0</v>
      </c>
      <c r="K175" s="234" t="s">
        <v>246</v>
      </c>
      <c r="L175" s="239"/>
      <c r="M175" s="240" t="s">
        <v>1</v>
      </c>
      <c r="N175" s="241" t="s">
        <v>40</v>
      </c>
      <c r="O175" s="77"/>
      <c r="P175" s="191">
        <f>O175*H175</f>
        <v>0</v>
      </c>
      <c r="Q175" s="191">
        <v>0.10199999999999999</v>
      </c>
      <c r="R175" s="191">
        <f>Q175*H175</f>
        <v>3.7484999999999999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291</v>
      </c>
      <c r="AT175" s="193" t="s">
        <v>465</v>
      </c>
      <c r="AU175" s="193" t="s">
        <v>84</v>
      </c>
      <c r="AY175" s="19" t="s">
        <v>235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96</v>
      </c>
      <c r="BM175" s="193" t="s">
        <v>2008</v>
      </c>
    </row>
    <row r="176" s="2" customFormat="1">
      <c r="A176" s="38"/>
      <c r="B176" s="39"/>
      <c r="C176" s="38"/>
      <c r="D176" s="195" t="s">
        <v>242</v>
      </c>
      <c r="E176" s="38"/>
      <c r="F176" s="196" t="s">
        <v>2007</v>
      </c>
      <c r="G176" s="38"/>
      <c r="H176" s="38"/>
      <c r="I176" s="197"/>
      <c r="J176" s="38"/>
      <c r="K176" s="38"/>
      <c r="L176" s="39"/>
      <c r="M176" s="198"/>
      <c r="N176" s="199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242</v>
      </c>
      <c r="AU176" s="19" t="s">
        <v>84</v>
      </c>
    </row>
    <row r="177" s="14" customFormat="1">
      <c r="A177" s="14"/>
      <c r="B177" s="207"/>
      <c r="C177" s="14"/>
      <c r="D177" s="195" t="s">
        <v>248</v>
      </c>
      <c r="E177" s="14"/>
      <c r="F177" s="209" t="s">
        <v>2009</v>
      </c>
      <c r="G177" s="14"/>
      <c r="H177" s="210">
        <v>36.75</v>
      </c>
      <c r="I177" s="211"/>
      <c r="J177" s="14"/>
      <c r="K177" s="14"/>
      <c r="L177" s="207"/>
      <c r="M177" s="212"/>
      <c r="N177" s="213"/>
      <c r="O177" s="213"/>
      <c r="P177" s="213"/>
      <c r="Q177" s="213"/>
      <c r="R177" s="213"/>
      <c r="S177" s="213"/>
      <c r="T177" s="2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08" t="s">
        <v>248</v>
      </c>
      <c r="AU177" s="208" t="s">
        <v>84</v>
      </c>
      <c r="AV177" s="14" t="s">
        <v>84</v>
      </c>
      <c r="AW177" s="14" t="s">
        <v>3</v>
      </c>
      <c r="AX177" s="14" t="s">
        <v>82</v>
      </c>
      <c r="AY177" s="208" t="s">
        <v>235</v>
      </c>
    </row>
    <row r="178" s="2" customFormat="1" ht="24.15" customHeight="1">
      <c r="A178" s="38"/>
      <c r="B178" s="181"/>
      <c r="C178" s="182" t="s">
        <v>8</v>
      </c>
      <c r="D178" s="182" t="s">
        <v>237</v>
      </c>
      <c r="E178" s="183" t="s">
        <v>813</v>
      </c>
      <c r="F178" s="184" t="s">
        <v>814</v>
      </c>
      <c r="G178" s="185" t="s">
        <v>323</v>
      </c>
      <c r="H178" s="186">
        <v>10</v>
      </c>
      <c r="I178" s="187"/>
      <c r="J178" s="188">
        <f>ROUND(I178*H178,2)</f>
        <v>0</v>
      </c>
      <c r="K178" s="184" t="s">
        <v>246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9.0000000000000006E-05</v>
      </c>
      <c r="R178" s="191">
        <f>Q178*H178</f>
        <v>0.00090000000000000008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96</v>
      </c>
      <c r="AT178" s="193" t="s">
        <v>237</v>
      </c>
      <c r="AU178" s="193" t="s">
        <v>84</v>
      </c>
      <c r="AY178" s="19" t="s">
        <v>235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96</v>
      </c>
      <c r="BM178" s="193" t="s">
        <v>2010</v>
      </c>
    </row>
    <row r="179" s="2" customFormat="1">
      <c r="A179" s="38"/>
      <c r="B179" s="39"/>
      <c r="C179" s="38"/>
      <c r="D179" s="195" t="s">
        <v>242</v>
      </c>
      <c r="E179" s="38"/>
      <c r="F179" s="196" t="s">
        <v>816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242</v>
      </c>
      <c r="AU179" s="19" t="s">
        <v>84</v>
      </c>
    </row>
    <row r="180" s="2" customFormat="1">
      <c r="A180" s="38"/>
      <c r="B180" s="39"/>
      <c r="C180" s="38"/>
      <c r="D180" s="195" t="s">
        <v>262</v>
      </c>
      <c r="E180" s="38"/>
      <c r="F180" s="223" t="s">
        <v>1891</v>
      </c>
      <c r="G180" s="38"/>
      <c r="H180" s="38"/>
      <c r="I180" s="197"/>
      <c r="J180" s="38"/>
      <c r="K180" s="38"/>
      <c r="L180" s="39"/>
      <c r="M180" s="198"/>
      <c r="N180" s="199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262</v>
      </c>
      <c r="AU180" s="19" t="s">
        <v>84</v>
      </c>
    </row>
    <row r="181" s="13" customFormat="1">
      <c r="A181" s="13"/>
      <c r="B181" s="200"/>
      <c r="C181" s="13"/>
      <c r="D181" s="195" t="s">
        <v>248</v>
      </c>
      <c r="E181" s="201" t="s">
        <v>1</v>
      </c>
      <c r="F181" s="202" t="s">
        <v>1024</v>
      </c>
      <c r="G181" s="13"/>
      <c r="H181" s="201" t="s">
        <v>1</v>
      </c>
      <c r="I181" s="203"/>
      <c r="J181" s="13"/>
      <c r="K181" s="13"/>
      <c r="L181" s="200"/>
      <c r="M181" s="204"/>
      <c r="N181" s="205"/>
      <c r="O181" s="205"/>
      <c r="P181" s="205"/>
      <c r="Q181" s="205"/>
      <c r="R181" s="205"/>
      <c r="S181" s="205"/>
      <c r="T181" s="206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1" t="s">
        <v>248</v>
      </c>
      <c r="AU181" s="201" t="s">
        <v>84</v>
      </c>
      <c r="AV181" s="13" t="s">
        <v>82</v>
      </c>
      <c r="AW181" s="13" t="s">
        <v>32</v>
      </c>
      <c r="AX181" s="13" t="s">
        <v>75</v>
      </c>
      <c r="AY181" s="201" t="s">
        <v>235</v>
      </c>
    </row>
    <row r="182" s="14" customFormat="1">
      <c r="A182" s="14"/>
      <c r="B182" s="207"/>
      <c r="C182" s="14"/>
      <c r="D182" s="195" t="s">
        <v>248</v>
      </c>
      <c r="E182" s="208" t="s">
        <v>1</v>
      </c>
      <c r="F182" s="209" t="s">
        <v>302</v>
      </c>
      <c r="G182" s="14"/>
      <c r="H182" s="210">
        <v>10</v>
      </c>
      <c r="I182" s="211"/>
      <c r="J182" s="14"/>
      <c r="K182" s="14"/>
      <c r="L182" s="207"/>
      <c r="M182" s="212"/>
      <c r="N182" s="213"/>
      <c r="O182" s="213"/>
      <c r="P182" s="213"/>
      <c r="Q182" s="213"/>
      <c r="R182" s="213"/>
      <c r="S182" s="213"/>
      <c r="T182" s="2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08" t="s">
        <v>248</v>
      </c>
      <c r="AU182" s="208" t="s">
        <v>84</v>
      </c>
      <c r="AV182" s="14" t="s">
        <v>84</v>
      </c>
      <c r="AW182" s="14" t="s">
        <v>32</v>
      </c>
      <c r="AX182" s="14" t="s">
        <v>82</v>
      </c>
      <c r="AY182" s="208" t="s">
        <v>235</v>
      </c>
    </row>
    <row r="183" s="12" customFormat="1" ht="22.8" customHeight="1">
      <c r="A183" s="12"/>
      <c r="B183" s="168"/>
      <c r="C183" s="12"/>
      <c r="D183" s="169" t="s">
        <v>74</v>
      </c>
      <c r="E183" s="179" t="s">
        <v>866</v>
      </c>
      <c r="F183" s="179" t="s">
        <v>867</v>
      </c>
      <c r="G183" s="12"/>
      <c r="H183" s="12"/>
      <c r="I183" s="171"/>
      <c r="J183" s="180">
        <f>BK183</f>
        <v>0</v>
      </c>
      <c r="K183" s="12"/>
      <c r="L183" s="168"/>
      <c r="M183" s="173"/>
      <c r="N183" s="174"/>
      <c r="O183" s="174"/>
      <c r="P183" s="175">
        <f>SUM(P184:P185)</f>
        <v>0</v>
      </c>
      <c r="Q183" s="174"/>
      <c r="R183" s="175">
        <f>SUM(R184:R185)</f>
        <v>0</v>
      </c>
      <c r="S183" s="174"/>
      <c r="T183" s="176">
        <f>SUM(T184:T185)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169" t="s">
        <v>82</v>
      </c>
      <c r="AT183" s="177" t="s">
        <v>74</v>
      </c>
      <c r="AU183" s="177" t="s">
        <v>82</v>
      </c>
      <c r="AY183" s="169" t="s">
        <v>235</v>
      </c>
      <c r="BK183" s="178">
        <f>SUM(BK184:BK185)</f>
        <v>0</v>
      </c>
    </row>
    <row r="184" s="2" customFormat="1" ht="33" customHeight="1">
      <c r="A184" s="38"/>
      <c r="B184" s="181"/>
      <c r="C184" s="182" t="s">
        <v>338</v>
      </c>
      <c r="D184" s="182" t="s">
        <v>237</v>
      </c>
      <c r="E184" s="183" t="s">
        <v>496</v>
      </c>
      <c r="F184" s="184" t="s">
        <v>497</v>
      </c>
      <c r="G184" s="185" t="s">
        <v>438</v>
      </c>
      <c r="H184" s="186">
        <v>13.282</v>
      </c>
      <c r="I184" s="187"/>
      <c r="J184" s="188">
        <f>ROUND(I184*H184,2)</f>
        <v>0</v>
      </c>
      <c r="K184" s="184" t="s">
        <v>246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96</v>
      </c>
      <c r="AT184" s="193" t="s">
        <v>237</v>
      </c>
      <c r="AU184" s="193" t="s">
        <v>84</v>
      </c>
      <c r="AY184" s="19" t="s">
        <v>235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96</v>
      </c>
      <c r="BM184" s="193" t="s">
        <v>2011</v>
      </c>
    </row>
    <row r="185" s="2" customFormat="1">
      <c r="A185" s="38"/>
      <c r="B185" s="39"/>
      <c r="C185" s="38"/>
      <c r="D185" s="195" t="s">
        <v>242</v>
      </c>
      <c r="E185" s="38"/>
      <c r="F185" s="196" t="s">
        <v>499</v>
      </c>
      <c r="G185" s="38"/>
      <c r="H185" s="38"/>
      <c r="I185" s="197"/>
      <c r="J185" s="38"/>
      <c r="K185" s="38"/>
      <c r="L185" s="39"/>
      <c r="M185" s="245"/>
      <c r="N185" s="246"/>
      <c r="O185" s="247"/>
      <c r="P185" s="247"/>
      <c r="Q185" s="247"/>
      <c r="R185" s="247"/>
      <c r="S185" s="247"/>
      <c r="T185" s="24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242</v>
      </c>
      <c r="AU185" s="19" t="s">
        <v>84</v>
      </c>
    </row>
    <row r="186" s="2" customFormat="1" ht="6.96" customHeight="1">
      <c r="A186" s="38"/>
      <c r="B186" s="60"/>
      <c r="C186" s="61"/>
      <c r="D186" s="61"/>
      <c r="E186" s="61"/>
      <c r="F186" s="61"/>
      <c r="G186" s="61"/>
      <c r="H186" s="61"/>
      <c r="I186" s="61"/>
      <c r="J186" s="61"/>
      <c r="K186" s="61"/>
      <c r="L186" s="39"/>
      <c r="M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</row>
  </sheetData>
  <autoFilter ref="C129:K18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1883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2012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Město Petřvald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Sweco Hydroprojekt a.s., divize Morava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ROUND(J129,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ROUND((SUM(BE129:BE182)),  2)</f>
        <v>0</v>
      </c>
      <c r="G37" s="38"/>
      <c r="H37" s="38"/>
      <c r="I37" s="138">
        <v>0.20999999999999999</v>
      </c>
      <c r="J37" s="137">
        <f>ROUND(((SUM(BE129:BE182))*I37),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ROUND((SUM(BF129:BF182)),  2)</f>
        <v>0</v>
      </c>
      <c r="G38" s="38"/>
      <c r="H38" s="38"/>
      <c r="I38" s="138">
        <v>0.14999999999999999</v>
      </c>
      <c r="J38" s="137">
        <f>ROUND(((SUM(BF129:BF182))*I38),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ROUND((SUM(BG129:BG182)),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ROUND((SUM(BH129:BH182)),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ROUND((SUM(BI129:BI182)),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1883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0003 - DSO 03.3 Čerpací stanice ČS3 - přípojka NN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J129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2013</v>
      </c>
      <c r="E101" s="152"/>
      <c r="F101" s="152"/>
      <c r="G101" s="152"/>
      <c r="H101" s="152"/>
      <c r="I101" s="152"/>
      <c r="J101" s="153">
        <f>J130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2014</v>
      </c>
      <c r="E102" s="156"/>
      <c r="F102" s="156"/>
      <c r="G102" s="156"/>
      <c r="H102" s="156"/>
      <c r="I102" s="156"/>
      <c r="J102" s="157">
        <f>J131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2015</v>
      </c>
      <c r="E103" s="156"/>
      <c r="F103" s="156"/>
      <c r="G103" s="156"/>
      <c r="H103" s="156"/>
      <c r="I103" s="156"/>
      <c r="J103" s="157">
        <f>J134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2016</v>
      </c>
      <c r="E104" s="156"/>
      <c r="F104" s="156"/>
      <c r="G104" s="156"/>
      <c r="H104" s="156"/>
      <c r="I104" s="156"/>
      <c r="J104" s="157">
        <f>J153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2017</v>
      </c>
      <c r="E105" s="156"/>
      <c r="F105" s="156"/>
      <c r="G105" s="156"/>
      <c r="H105" s="156"/>
      <c r="I105" s="156"/>
      <c r="J105" s="157">
        <f>J174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220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30" t="str">
        <f>E7</f>
        <v>Kanalizace Podlesí - II.Etapa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197</v>
      </c>
      <c r="L116" s="22"/>
    </row>
    <row r="117" s="1" customFormat="1" ht="16.5" customHeight="1">
      <c r="B117" s="22"/>
      <c r="E117" s="130" t="s">
        <v>198</v>
      </c>
      <c r="F117" s="1"/>
      <c r="G117" s="1"/>
      <c r="H117" s="1"/>
      <c r="L117" s="22"/>
    </row>
    <row r="118" s="1" customFormat="1" ht="12" customHeight="1">
      <c r="B118" s="22"/>
      <c r="C118" s="32" t="s">
        <v>199</v>
      </c>
      <c r="L118" s="22"/>
    </row>
    <row r="119" s="2" customFormat="1" ht="16.5" customHeight="1">
      <c r="A119" s="38"/>
      <c r="B119" s="39"/>
      <c r="C119" s="38"/>
      <c r="D119" s="38"/>
      <c r="E119" s="131" t="s">
        <v>1883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1884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67" t="str">
        <f>E13</f>
        <v>0003 - DSO 03.3 Čerpací stanice ČS3 - přípojka NN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</v>
      </c>
      <c r="D123" s="38"/>
      <c r="E123" s="38"/>
      <c r="F123" s="27" t="str">
        <f>F16</f>
        <v xml:space="preserve"> </v>
      </c>
      <c r="G123" s="38"/>
      <c r="H123" s="38"/>
      <c r="I123" s="32" t="s">
        <v>22</v>
      </c>
      <c r="J123" s="69" t="str">
        <f>IF(J16="","",J16)</f>
        <v>13. 1. 2022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25.65" customHeight="1">
      <c r="A125" s="38"/>
      <c r="B125" s="39"/>
      <c r="C125" s="32" t="s">
        <v>24</v>
      </c>
      <c r="D125" s="38"/>
      <c r="E125" s="38"/>
      <c r="F125" s="27" t="str">
        <f>E19</f>
        <v>Město Petřvald</v>
      </c>
      <c r="G125" s="38"/>
      <c r="H125" s="38"/>
      <c r="I125" s="32" t="s">
        <v>30</v>
      </c>
      <c r="J125" s="36" t="str">
        <f>E25</f>
        <v>Sweco Hydroprojekt a.s., divize Morava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28</v>
      </c>
      <c r="D126" s="38"/>
      <c r="E126" s="38"/>
      <c r="F126" s="27" t="str">
        <f>IF(E22="","",E22)</f>
        <v>Vyplň údaj</v>
      </c>
      <c r="G126" s="38"/>
      <c r="H126" s="38"/>
      <c r="I126" s="32" t="s">
        <v>33</v>
      </c>
      <c r="J126" s="36" t="str">
        <f>E28</f>
        <v xml:space="preserve"> 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0.32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11" customFormat="1" ht="29.28" customHeight="1">
      <c r="A128" s="158"/>
      <c r="B128" s="159"/>
      <c r="C128" s="160" t="s">
        <v>221</v>
      </c>
      <c r="D128" s="161" t="s">
        <v>60</v>
      </c>
      <c r="E128" s="161" t="s">
        <v>56</v>
      </c>
      <c r="F128" s="161" t="s">
        <v>57</v>
      </c>
      <c r="G128" s="161" t="s">
        <v>222</v>
      </c>
      <c r="H128" s="161" t="s">
        <v>223</v>
      </c>
      <c r="I128" s="161" t="s">
        <v>224</v>
      </c>
      <c r="J128" s="161" t="s">
        <v>208</v>
      </c>
      <c r="K128" s="162" t="s">
        <v>225</v>
      </c>
      <c r="L128" s="163"/>
      <c r="M128" s="86" t="s">
        <v>1</v>
      </c>
      <c r="N128" s="87" t="s">
        <v>39</v>
      </c>
      <c r="O128" s="87" t="s">
        <v>226</v>
      </c>
      <c r="P128" s="87" t="s">
        <v>227</v>
      </c>
      <c r="Q128" s="87" t="s">
        <v>228</v>
      </c>
      <c r="R128" s="87" t="s">
        <v>229</v>
      </c>
      <c r="S128" s="87" t="s">
        <v>230</v>
      </c>
      <c r="T128" s="88" t="s">
        <v>231</v>
      </c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</row>
    <row r="129" s="2" customFormat="1" ht="22.8" customHeight="1">
      <c r="A129" s="38"/>
      <c r="B129" s="39"/>
      <c r="C129" s="93" t="s">
        <v>232</v>
      </c>
      <c r="D129" s="38"/>
      <c r="E129" s="38"/>
      <c r="F129" s="38"/>
      <c r="G129" s="38"/>
      <c r="H129" s="38"/>
      <c r="I129" s="38"/>
      <c r="J129" s="164">
        <f>BK129</f>
        <v>0</v>
      </c>
      <c r="K129" s="38"/>
      <c r="L129" s="39"/>
      <c r="M129" s="89"/>
      <c r="N129" s="73"/>
      <c r="O129" s="90"/>
      <c r="P129" s="165">
        <f>P130</f>
        <v>0</v>
      </c>
      <c r="Q129" s="90"/>
      <c r="R129" s="165">
        <f>R130</f>
        <v>0</v>
      </c>
      <c r="S129" s="90"/>
      <c r="T129" s="166">
        <f>T130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74</v>
      </c>
      <c r="AU129" s="19" t="s">
        <v>210</v>
      </c>
      <c r="BK129" s="167">
        <f>BK130</f>
        <v>0</v>
      </c>
    </row>
    <row r="130" s="12" customFormat="1" ht="25.92" customHeight="1">
      <c r="A130" s="12"/>
      <c r="B130" s="168"/>
      <c r="C130" s="12"/>
      <c r="D130" s="169" t="s">
        <v>74</v>
      </c>
      <c r="E130" s="170" t="s">
        <v>465</v>
      </c>
      <c r="F130" s="170" t="s">
        <v>2018</v>
      </c>
      <c r="G130" s="12"/>
      <c r="H130" s="12"/>
      <c r="I130" s="171"/>
      <c r="J130" s="172">
        <f>BK130</f>
        <v>0</v>
      </c>
      <c r="K130" s="12"/>
      <c r="L130" s="168"/>
      <c r="M130" s="173"/>
      <c r="N130" s="174"/>
      <c r="O130" s="174"/>
      <c r="P130" s="175">
        <f>P131+P134+P153+P174</f>
        <v>0</v>
      </c>
      <c r="Q130" s="174"/>
      <c r="R130" s="175">
        <f>R131+R134+R153+R174</f>
        <v>0</v>
      </c>
      <c r="S130" s="174"/>
      <c r="T130" s="176">
        <f>T131+T134+T153+T174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9" t="s">
        <v>91</v>
      </c>
      <c r="AT130" s="177" t="s">
        <v>74</v>
      </c>
      <c r="AU130" s="177" t="s">
        <v>75</v>
      </c>
      <c r="AY130" s="169" t="s">
        <v>235</v>
      </c>
      <c r="BK130" s="178">
        <f>BK131+BK134+BK153+BK174</f>
        <v>0</v>
      </c>
    </row>
    <row r="131" s="12" customFormat="1" ht="22.8" customHeight="1">
      <c r="A131" s="12"/>
      <c r="B131" s="168"/>
      <c r="C131" s="12"/>
      <c r="D131" s="169" t="s">
        <v>74</v>
      </c>
      <c r="E131" s="179" t="s">
        <v>2019</v>
      </c>
      <c r="F131" s="179" t="s">
        <v>2020</v>
      </c>
      <c r="G131" s="12"/>
      <c r="H131" s="12"/>
      <c r="I131" s="171"/>
      <c r="J131" s="180">
        <f>BK131</f>
        <v>0</v>
      </c>
      <c r="K131" s="12"/>
      <c r="L131" s="168"/>
      <c r="M131" s="173"/>
      <c r="N131" s="174"/>
      <c r="O131" s="174"/>
      <c r="P131" s="175">
        <f>SUM(P132:P133)</f>
        <v>0</v>
      </c>
      <c r="Q131" s="174"/>
      <c r="R131" s="175">
        <f>SUM(R132:R133)</f>
        <v>0</v>
      </c>
      <c r="S131" s="174"/>
      <c r="T131" s="176">
        <f>SUM(T132:T133)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82</v>
      </c>
      <c r="AY131" s="169" t="s">
        <v>235</v>
      </c>
      <c r="BK131" s="178">
        <f>SUM(BK132:BK133)</f>
        <v>0</v>
      </c>
    </row>
    <row r="132" s="2" customFormat="1" ht="44.25" customHeight="1">
      <c r="A132" s="38"/>
      <c r="B132" s="181"/>
      <c r="C132" s="182" t="s">
        <v>82</v>
      </c>
      <c r="D132" s="182" t="s">
        <v>237</v>
      </c>
      <c r="E132" s="183" t="s">
        <v>2021</v>
      </c>
      <c r="F132" s="184" t="s">
        <v>2022</v>
      </c>
      <c r="G132" s="185" t="s">
        <v>294</v>
      </c>
      <c r="H132" s="186">
        <v>1</v>
      </c>
      <c r="I132" s="187"/>
      <c r="J132" s="188">
        <f>ROUND(I132*H132,2)</f>
        <v>0</v>
      </c>
      <c r="K132" s="184" t="s">
        <v>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96</v>
      </c>
      <c r="AT132" s="193" t="s">
        <v>237</v>
      </c>
      <c r="AU132" s="193" t="s">
        <v>84</v>
      </c>
      <c r="AY132" s="19" t="s">
        <v>235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96</v>
      </c>
      <c r="BM132" s="193" t="s">
        <v>84</v>
      </c>
    </row>
    <row r="133" s="2" customFormat="1">
      <c r="A133" s="38"/>
      <c r="B133" s="39"/>
      <c r="C133" s="38"/>
      <c r="D133" s="195" t="s">
        <v>242</v>
      </c>
      <c r="E133" s="38"/>
      <c r="F133" s="196" t="s">
        <v>2023</v>
      </c>
      <c r="G133" s="38"/>
      <c r="H133" s="38"/>
      <c r="I133" s="197"/>
      <c r="J133" s="38"/>
      <c r="K133" s="38"/>
      <c r="L133" s="39"/>
      <c r="M133" s="198"/>
      <c r="N133" s="199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242</v>
      </c>
      <c r="AU133" s="19" t="s">
        <v>84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2024</v>
      </c>
      <c r="F134" s="179" t="s">
        <v>2025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SUM(P135:P152)</f>
        <v>0</v>
      </c>
      <c r="Q134" s="174"/>
      <c r="R134" s="175">
        <f>SUM(R135:R152)</f>
        <v>0</v>
      </c>
      <c r="S134" s="174"/>
      <c r="T134" s="176">
        <f>SUM(T135:T152)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SUM(BK135:BK152)</f>
        <v>0</v>
      </c>
    </row>
    <row r="135" s="2" customFormat="1" ht="16.5" customHeight="1">
      <c r="A135" s="38"/>
      <c r="B135" s="181"/>
      <c r="C135" s="182" t="s">
        <v>84</v>
      </c>
      <c r="D135" s="182" t="s">
        <v>237</v>
      </c>
      <c r="E135" s="183" t="s">
        <v>2026</v>
      </c>
      <c r="F135" s="184" t="s">
        <v>2027</v>
      </c>
      <c r="G135" s="185" t="s">
        <v>323</v>
      </c>
      <c r="H135" s="186">
        <v>20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276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2028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 ht="16.5" customHeight="1">
      <c r="A137" s="38"/>
      <c r="B137" s="181"/>
      <c r="C137" s="182" t="s">
        <v>91</v>
      </c>
      <c r="D137" s="182" t="s">
        <v>237</v>
      </c>
      <c r="E137" s="183" t="s">
        <v>2029</v>
      </c>
      <c r="F137" s="184" t="s">
        <v>2030</v>
      </c>
      <c r="G137" s="185" t="s">
        <v>323</v>
      </c>
      <c r="H137" s="186">
        <v>15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291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2031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2" customFormat="1" ht="24.15" customHeight="1">
      <c r="A139" s="38"/>
      <c r="B139" s="181"/>
      <c r="C139" s="182" t="s">
        <v>96</v>
      </c>
      <c r="D139" s="182" t="s">
        <v>237</v>
      </c>
      <c r="E139" s="183" t="s">
        <v>2032</v>
      </c>
      <c r="F139" s="184" t="s">
        <v>2033</v>
      </c>
      <c r="G139" s="185" t="s">
        <v>294</v>
      </c>
      <c r="H139" s="186">
        <v>2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302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2034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 ht="24.15" customHeight="1">
      <c r="A141" s="38"/>
      <c r="B141" s="181"/>
      <c r="C141" s="182" t="s">
        <v>269</v>
      </c>
      <c r="D141" s="182" t="s">
        <v>237</v>
      </c>
      <c r="E141" s="183" t="s">
        <v>2035</v>
      </c>
      <c r="F141" s="184" t="s">
        <v>2036</v>
      </c>
      <c r="G141" s="185" t="s">
        <v>323</v>
      </c>
      <c r="H141" s="186">
        <v>35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96</v>
      </c>
      <c r="AT141" s="193" t="s">
        <v>237</v>
      </c>
      <c r="AU141" s="193" t="s">
        <v>84</v>
      </c>
      <c r="AY141" s="19" t="s">
        <v>235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96</v>
      </c>
      <c r="BM141" s="193" t="s">
        <v>314</v>
      </c>
    </row>
    <row r="142" s="2" customFormat="1">
      <c r="A142" s="38"/>
      <c r="B142" s="39"/>
      <c r="C142" s="38"/>
      <c r="D142" s="195" t="s">
        <v>242</v>
      </c>
      <c r="E142" s="38"/>
      <c r="F142" s="196" t="s">
        <v>2037</v>
      </c>
      <c r="G142" s="38"/>
      <c r="H142" s="38"/>
      <c r="I142" s="197"/>
      <c r="J142" s="38"/>
      <c r="K142" s="38"/>
      <c r="L142" s="39"/>
      <c r="M142" s="198"/>
      <c r="N142" s="199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242</v>
      </c>
      <c r="AU142" s="19" t="s">
        <v>84</v>
      </c>
    </row>
    <row r="143" s="2" customFormat="1" ht="21.75" customHeight="1">
      <c r="A143" s="38"/>
      <c r="B143" s="181"/>
      <c r="C143" s="182" t="s">
        <v>276</v>
      </c>
      <c r="D143" s="182" t="s">
        <v>237</v>
      </c>
      <c r="E143" s="183" t="s">
        <v>2038</v>
      </c>
      <c r="F143" s="184" t="s">
        <v>2039</v>
      </c>
      <c r="G143" s="185" t="s">
        <v>323</v>
      </c>
      <c r="H143" s="186">
        <v>25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96</v>
      </c>
      <c r="AT143" s="193" t="s">
        <v>237</v>
      </c>
      <c r="AU143" s="193" t="s">
        <v>84</v>
      </c>
      <c r="AY143" s="19" t="s">
        <v>235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96</v>
      </c>
      <c r="BM143" s="193" t="s">
        <v>327</v>
      </c>
    </row>
    <row r="144" s="2" customFormat="1">
      <c r="A144" s="38"/>
      <c r="B144" s="39"/>
      <c r="C144" s="38"/>
      <c r="D144" s="195" t="s">
        <v>242</v>
      </c>
      <c r="E144" s="38"/>
      <c r="F144" s="196" t="s">
        <v>2040</v>
      </c>
      <c r="G144" s="38"/>
      <c r="H144" s="38"/>
      <c r="I144" s="197"/>
      <c r="J144" s="38"/>
      <c r="K144" s="38"/>
      <c r="L144" s="39"/>
      <c r="M144" s="198"/>
      <c r="N144" s="199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242</v>
      </c>
      <c r="AU144" s="19" t="s">
        <v>84</v>
      </c>
    </row>
    <row r="145" s="2" customFormat="1" ht="16.5" customHeight="1">
      <c r="A145" s="38"/>
      <c r="B145" s="181"/>
      <c r="C145" s="182" t="s">
        <v>284</v>
      </c>
      <c r="D145" s="182" t="s">
        <v>237</v>
      </c>
      <c r="E145" s="183" t="s">
        <v>2041</v>
      </c>
      <c r="F145" s="184" t="s">
        <v>2042</v>
      </c>
      <c r="G145" s="185" t="s">
        <v>323</v>
      </c>
      <c r="H145" s="186">
        <v>30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96</v>
      </c>
      <c r="AT145" s="193" t="s">
        <v>237</v>
      </c>
      <c r="AU145" s="193" t="s">
        <v>84</v>
      </c>
      <c r="AY145" s="19" t="s">
        <v>235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96</v>
      </c>
      <c r="BM145" s="193" t="s">
        <v>338</v>
      </c>
    </row>
    <row r="146" s="2" customFormat="1">
      <c r="A146" s="38"/>
      <c r="B146" s="39"/>
      <c r="C146" s="38"/>
      <c r="D146" s="195" t="s">
        <v>242</v>
      </c>
      <c r="E146" s="38"/>
      <c r="F146" s="196" t="s">
        <v>2043</v>
      </c>
      <c r="G146" s="38"/>
      <c r="H146" s="38"/>
      <c r="I146" s="197"/>
      <c r="J146" s="38"/>
      <c r="K146" s="38"/>
      <c r="L146" s="39"/>
      <c r="M146" s="198"/>
      <c r="N146" s="199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242</v>
      </c>
      <c r="AU146" s="19" t="s">
        <v>84</v>
      </c>
    </row>
    <row r="147" s="2" customFormat="1" ht="16.5" customHeight="1">
      <c r="A147" s="38"/>
      <c r="B147" s="181"/>
      <c r="C147" s="182" t="s">
        <v>291</v>
      </c>
      <c r="D147" s="182" t="s">
        <v>237</v>
      </c>
      <c r="E147" s="183" t="s">
        <v>2044</v>
      </c>
      <c r="F147" s="184" t="s">
        <v>2045</v>
      </c>
      <c r="G147" s="185" t="s">
        <v>294</v>
      </c>
      <c r="H147" s="186">
        <v>6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96</v>
      </c>
      <c r="AT147" s="193" t="s">
        <v>237</v>
      </c>
      <c r="AU147" s="193" t="s">
        <v>84</v>
      </c>
      <c r="AY147" s="19" t="s">
        <v>235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96</v>
      </c>
      <c r="BM147" s="193" t="s">
        <v>348</v>
      </c>
    </row>
    <row r="148" s="2" customFormat="1">
      <c r="A148" s="38"/>
      <c r="B148" s="39"/>
      <c r="C148" s="38"/>
      <c r="D148" s="195" t="s">
        <v>242</v>
      </c>
      <c r="E148" s="38"/>
      <c r="F148" s="196" t="s">
        <v>2046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242</v>
      </c>
      <c r="AU148" s="19" t="s">
        <v>84</v>
      </c>
    </row>
    <row r="149" s="2" customFormat="1" ht="16.5" customHeight="1">
      <c r="A149" s="38"/>
      <c r="B149" s="181"/>
      <c r="C149" s="182" t="s">
        <v>297</v>
      </c>
      <c r="D149" s="182" t="s">
        <v>237</v>
      </c>
      <c r="E149" s="183" t="s">
        <v>2047</v>
      </c>
      <c r="F149" s="184" t="s">
        <v>2048</v>
      </c>
      <c r="G149" s="185" t="s">
        <v>294</v>
      </c>
      <c r="H149" s="186">
        <v>4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96</v>
      </c>
      <c r="AT149" s="193" t="s">
        <v>237</v>
      </c>
      <c r="AU149" s="193" t="s">
        <v>84</v>
      </c>
      <c r="AY149" s="19" t="s">
        <v>235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96</v>
      </c>
      <c r="BM149" s="193" t="s">
        <v>306</v>
      </c>
    </row>
    <row r="150" s="2" customFormat="1">
      <c r="A150" s="38"/>
      <c r="B150" s="39"/>
      <c r="C150" s="38"/>
      <c r="D150" s="195" t="s">
        <v>242</v>
      </c>
      <c r="E150" s="38"/>
      <c r="F150" s="196" t="s">
        <v>2048</v>
      </c>
      <c r="G150" s="38"/>
      <c r="H150" s="38"/>
      <c r="I150" s="197"/>
      <c r="J150" s="38"/>
      <c r="K150" s="38"/>
      <c r="L150" s="39"/>
      <c r="M150" s="198"/>
      <c r="N150" s="199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242</v>
      </c>
      <c r="AU150" s="19" t="s">
        <v>84</v>
      </c>
    </row>
    <row r="151" s="2" customFormat="1" ht="16.5" customHeight="1">
      <c r="A151" s="38"/>
      <c r="B151" s="181"/>
      <c r="C151" s="182" t="s">
        <v>302</v>
      </c>
      <c r="D151" s="182" t="s">
        <v>237</v>
      </c>
      <c r="E151" s="183" t="s">
        <v>2049</v>
      </c>
      <c r="F151" s="184" t="s">
        <v>2050</v>
      </c>
      <c r="G151" s="185" t="s">
        <v>294</v>
      </c>
      <c r="H151" s="186">
        <v>18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96</v>
      </c>
      <c r="AT151" s="193" t="s">
        <v>237</v>
      </c>
      <c r="AU151" s="193" t="s">
        <v>84</v>
      </c>
      <c r="AY151" s="19" t="s">
        <v>235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96</v>
      </c>
      <c r="BM151" s="193" t="s">
        <v>385</v>
      </c>
    </row>
    <row r="152" s="2" customFormat="1">
      <c r="A152" s="38"/>
      <c r="B152" s="39"/>
      <c r="C152" s="38"/>
      <c r="D152" s="195" t="s">
        <v>242</v>
      </c>
      <c r="E152" s="38"/>
      <c r="F152" s="196" t="s">
        <v>2050</v>
      </c>
      <c r="G152" s="38"/>
      <c r="H152" s="38"/>
      <c r="I152" s="197"/>
      <c r="J152" s="38"/>
      <c r="K152" s="38"/>
      <c r="L152" s="39"/>
      <c r="M152" s="198"/>
      <c r="N152" s="199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242</v>
      </c>
      <c r="AU152" s="19" t="s">
        <v>84</v>
      </c>
    </row>
    <row r="153" s="12" customFormat="1" ht="22.8" customHeight="1">
      <c r="A153" s="12"/>
      <c r="B153" s="168"/>
      <c r="C153" s="12"/>
      <c r="D153" s="169" t="s">
        <v>74</v>
      </c>
      <c r="E153" s="179" t="s">
        <v>2051</v>
      </c>
      <c r="F153" s="179" t="s">
        <v>2052</v>
      </c>
      <c r="G153" s="12"/>
      <c r="H153" s="12"/>
      <c r="I153" s="171"/>
      <c r="J153" s="180">
        <f>BK153</f>
        <v>0</v>
      </c>
      <c r="K153" s="12"/>
      <c r="L153" s="168"/>
      <c r="M153" s="173"/>
      <c r="N153" s="174"/>
      <c r="O153" s="174"/>
      <c r="P153" s="175">
        <f>SUM(P154:P173)</f>
        <v>0</v>
      </c>
      <c r="Q153" s="174"/>
      <c r="R153" s="175">
        <f>SUM(R154:R173)</f>
        <v>0</v>
      </c>
      <c r="S153" s="174"/>
      <c r="T153" s="176">
        <f>SUM(T154:T173)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169" t="s">
        <v>82</v>
      </c>
      <c r="AT153" s="177" t="s">
        <v>74</v>
      </c>
      <c r="AU153" s="177" t="s">
        <v>82</v>
      </c>
      <c r="AY153" s="169" t="s">
        <v>235</v>
      </c>
      <c r="BK153" s="178">
        <f>SUM(BK154:BK173)</f>
        <v>0</v>
      </c>
    </row>
    <row r="154" s="2" customFormat="1" ht="16.5" customHeight="1">
      <c r="A154" s="38"/>
      <c r="B154" s="181"/>
      <c r="C154" s="182" t="s">
        <v>307</v>
      </c>
      <c r="D154" s="182" t="s">
        <v>237</v>
      </c>
      <c r="E154" s="183" t="s">
        <v>2053</v>
      </c>
      <c r="F154" s="184" t="s">
        <v>2054</v>
      </c>
      <c r="G154" s="185" t="s">
        <v>323</v>
      </c>
      <c r="H154" s="186">
        <v>20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96</v>
      </c>
      <c r="AT154" s="193" t="s">
        <v>237</v>
      </c>
      <c r="AU154" s="193" t="s">
        <v>84</v>
      </c>
      <c r="AY154" s="19" t="s">
        <v>235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96</v>
      </c>
      <c r="BM154" s="193" t="s">
        <v>396</v>
      </c>
    </row>
    <row r="155" s="2" customFormat="1">
      <c r="A155" s="38"/>
      <c r="B155" s="39"/>
      <c r="C155" s="38"/>
      <c r="D155" s="195" t="s">
        <v>242</v>
      </c>
      <c r="E155" s="38"/>
      <c r="F155" s="196" t="s">
        <v>2054</v>
      </c>
      <c r="G155" s="38"/>
      <c r="H155" s="38"/>
      <c r="I155" s="197"/>
      <c r="J155" s="38"/>
      <c r="K155" s="38"/>
      <c r="L155" s="39"/>
      <c r="M155" s="198"/>
      <c r="N155" s="199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242</v>
      </c>
      <c r="AU155" s="19" t="s">
        <v>84</v>
      </c>
    </row>
    <row r="156" s="2" customFormat="1" ht="16.5" customHeight="1">
      <c r="A156" s="38"/>
      <c r="B156" s="181"/>
      <c r="C156" s="182" t="s">
        <v>314</v>
      </c>
      <c r="D156" s="182" t="s">
        <v>237</v>
      </c>
      <c r="E156" s="183" t="s">
        <v>2055</v>
      </c>
      <c r="F156" s="184" t="s">
        <v>2056</v>
      </c>
      <c r="G156" s="185" t="s">
        <v>2057</v>
      </c>
      <c r="H156" s="186">
        <v>20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409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2056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2" customFormat="1" ht="24.15" customHeight="1">
      <c r="A158" s="38"/>
      <c r="B158" s="181"/>
      <c r="C158" s="182" t="s">
        <v>320</v>
      </c>
      <c r="D158" s="182" t="s">
        <v>237</v>
      </c>
      <c r="E158" s="183" t="s">
        <v>2058</v>
      </c>
      <c r="F158" s="184" t="s">
        <v>2059</v>
      </c>
      <c r="G158" s="185" t="s">
        <v>2057</v>
      </c>
      <c r="H158" s="186">
        <v>20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96</v>
      </c>
      <c r="AT158" s="193" t="s">
        <v>237</v>
      </c>
      <c r="AU158" s="193" t="s">
        <v>84</v>
      </c>
      <c r="AY158" s="19" t="s">
        <v>235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96</v>
      </c>
      <c r="BM158" s="193" t="s">
        <v>420</v>
      </c>
    </row>
    <row r="159" s="2" customFormat="1">
      <c r="A159" s="38"/>
      <c r="B159" s="39"/>
      <c r="C159" s="38"/>
      <c r="D159" s="195" t="s">
        <v>242</v>
      </c>
      <c r="E159" s="38"/>
      <c r="F159" s="196" t="s">
        <v>2059</v>
      </c>
      <c r="G159" s="38"/>
      <c r="H159" s="38"/>
      <c r="I159" s="197"/>
      <c r="J159" s="38"/>
      <c r="K159" s="38"/>
      <c r="L159" s="39"/>
      <c r="M159" s="198"/>
      <c r="N159" s="199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242</v>
      </c>
      <c r="AU159" s="19" t="s">
        <v>84</v>
      </c>
    </row>
    <row r="160" s="2" customFormat="1" ht="16.5" customHeight="1">
      <c r="A160" s="38"/>
      <c r="B160" s="181"/>
      <c r="C160" s="182" t="s">
        <v>327</v>
      </c>
      <c r="D160" s="182" t="s">
        <v>237</v>
      </c>
      <c r="E160" s="183" t="s">
        <v>2060</v>
      </c>
      <c r="F160" s="184" t="s">
        <v>2061</v>
      </c>
      <c r="G160" s="185" t="s">
        <v>2057</v>
      </c>
      <c r="H160" s="186">
        <v>20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96</v>
      </c>
      <c r="AT160" s="193" t="s">
        <v>237</v>
      </c>
      <c r="AU160" s="193" t="s">
        <v>84</v>
      </c>
      <c r="AY160" s="19" t="s">
        <v>235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96</v>
      </c>
      <c r="BM160" s="193" t="s">
        <v>435</v>
      </c>
    </row>
    <row r="161" s="2" customFormat="1">
      <c r="A161" s="38"/>
      <c r="B161" s="39"/>
      <c r="C161" s="38"/>
      <c r="D161" s="195" t="s">
        <v>242</v>
      </c>
      <c r="E161" s="38"/>
      <c r="F161" s="196" t="s">
        <v>2061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242</v>
      </c>
      <c r="AU161" s="19" t="s">
        <v>84</v>
      </c>
    </row>
    <row r="162" s="2" customFormat="1" ht="16.5" customHeight="1">
      <c r="A162" s="38"/>
      <c r="B162" s="181"/>
      <c r="C162" s="182" t="s">
        <v>8</v>
      </c>
      <c r="D162" s="182" t="s">
        <v>237</v>
      </c>
      <c r="E162" s="183" t="s">
        <v>2062</v>
      </c>
      <c r="F162" s="184" t="s">
        <v>2063</v>
      </c>
      <c r="G162" s="185" t="s">
        <v>2057</v>
      </c>
      <c r="H162" s="186">
        <v>20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464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2063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2" customFormat="1" ht="16.5" customHeight="1">
      <c r="A164" s="38"/>
      <c r="B164" s="181"/>
      <c r="C164" s="182" t="s">
        <v>338</v>
      </c>
      <c r="D164" s="182" t="s">
        <v>237</v>
      </c>
      <c r="E164" s="183" t="s">
        <v>2064</v>
      </c>
      <c r="F164" s="184" t="s">
        <v>2065</v>
      </c>
      <c r="G164" s="185" t="s">
        <v>2057</v>
      </c>
      <c r="H164" s="186">
        <v>20</v>
      </c>
      <c r="I164" s="187"/>
      <c r="J164" s="188">
        <f>ROUND(I164*H164,2)</f>
        <v>0</v>
      </c>
      <c r="K164" s="184" t="s">
        <v>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96</v>
      </c>
      <c r="AT164" s="193" t="s">
        <v>237</v>
      </c>
      <c r="AU164" s="193" t="s">
        <v>84</v>
      </c>
      <c r="AY164" s="19" t="s">
        <v>235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96</v>
      </c>
      <c r="BM164" s="193" t="s">
        <v>481</v>
      </c>
    </row>
    <row r="165" s="2" customFormat="1">
      <c r="A165" s="38"/>
      <c r="B165" s="39"/>
      <c r="C165" s="38"/>
      <c r="D165" s="195" t="s">
        <v>242</v>
      </c>
      <c r="E165" s="38"/>
      <c r="F165" s="196" t="s">
        <v>2065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242</v>
      </c>
      <c r="AU165" s="19" t="s">
        <v>84</v>
      </c>
    </row>
    <row r="166" s="2" customFormat="1" ht="16.5" customHeight="1">
      <c r="A166" s="38"/>
      <c r="B166" s="181"/>
      <c r="C166" s="182" t="s">
        <v>344</v>
      </c>
      <c r="D166" s="182" t="s">
        <v>237</v>
      </c>
      <c r="E166" s="183" t="s">
        <v>2066</v>
      </c>
      <c r="F166" s="184" t="s">
        <v>2067</v>
      </c>
      <c r="G166" s="185" t="s">
        <v>323</v>
      </c>
      <c r="H166" s="186">
        <v>5</v>
      </c>
      <c r="I166" s="187"/>
      <c r="J166" s="188">
        <f>ROUND(I166*H166,2)</f>
        <v>0</v>
      </c>
      <c r="K166" s="184" t="s">
        <v>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96</v>
      </c>
      <c r="AT166" s="193" t="s">
        <v>237</v>
      </c>
      <c r="AU166" s="193" t="s">
        <v>84</v>
      </c>
      <c r="AY166" s="19" t="s">
        <v>235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96</v>
      </c>
      <c r="BM166" s="193" t="s">
        <v>490</v>
      </c>
    </row>
    <row r="167" s="2" customFormat="1">
      <c r="A167" s="38"/>
      <c r="B167" s="39"/>
      <c r="C167" s="38"/>
      <c r="D167" s="195" t="s">
        <v>242</v>
      </c>
      <c r="E167" s="38"/>
      <c r="F167" s="196" t="s">
        <v>2067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242</v>
      </c>
      <c r="AU167" s="19" t="s">
        <v>84</v>
      </c>
    </row>
    <row r="168" s="2" customFormat="1" ht="16.5" customHeight="1">
      <c r="A168" s="38"/>
      <c r="B168" s="181"/>
      <c r="C168" s="182" t="s">
        <v>348</v>
      </c>
      <c r="D168" s="182" t="s">
        <v>237</v>
      </c>
      <c r="E168" s="183" t="s">
        <v>2068</v>
      </c>
      <c r="F168" s="184" t="s">
        <v>2069</v>
      </c>
      <c r="G168" s="185" t="s">
        <v>2057</v>
      </c>
      <c r="H168" s="186">
        <v>5</v>
      </c>
      <c r="I168" s="187"/>
      <c r="J168" s="188">
        <f>ROUND(I168*H168,2)</f>
        <v>0</v>
      </c>
      <c r="K168" s="184" t="s">
        <v>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96</v>
      </c>
      <c r="AT168" s="193" t="s">
        <v>237</v>
      </c>
      <c r="AU168" s="193" t="s">
        <v>84</v>
      </c>
      <c r="AY168" s="19" t="s">
        <v>235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96</v>
      </c>
      <c r="BM168" s="193" t="s">
        <v>502</v>
      </c>
    </row>
    <row r="169" s="2" customFormat="1">
      <c r="A169" s="38"/>
      <c r="B169" s="39"/>
      <c r="C169" s="38"/>
      <c r="D169" s="195" t="s">
        <v>242</v>
      </c>
      <c r="E169" s="38"/>
      <c r="F169" s="196" t="s">
        <v>2069</v>
      </c>
      <c r="G169" s="38"/>
      <c r="H169" s="38"/>
      <c r="I169" s="197"/>
      <c r="J169" s="38"/>
      <c r="K169" s="38"/>
      <c r="L169" s="39"/>
      <c r="M169" s="198"/>
      <c r="N169" s="199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242</v>
      </c>
      <c r="AU169" s="19" t="s">
        <v>84</v>
      </c>
    </row>
    <row r="170" s="2" customFormat="1" ht="24.15" customHeight="1">
      <c r="A170" s="38"/>
      <c r="B170" s="181"/>
      <c r="C170" s="182" t="s">
        <v>355</v>
      </c>
      <c r="D170" s="182" t="s">
        <v>237</v>
      </c>
      <c r="E170" s="183" t="s">
        <v>2070</v>
      </c>
      <c r="F170" s="184" t="s">
        <v>2071</v>
      </c>
      <c r="G170" s="185" t="s">
        <v>2057</v>
      </c>
      <c r="H170" s="186">
        <v>5</v>
      </c>
      <c r="I170" s="187"/>
      <c r="J170" s="188">
        <f>ROUND(I170*H170,2)</f>
        <v>0</v>
      </c>
      <c r="K170" s="184" t="s">
        <v>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96</v>
      </c>
      <c r="AT170" s="193" t="s">
        <v>237</v>
      </c>
      <c r="AU170" s="193" t="s">
        <v>84</v>
      </c>
      <c r="AY170" s="19" t="s">
        <v>235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96</v>
      </c>
      <c r="BM170" s="193" t="s">
        <v>516</v>
      </c>
    </row>
    <row r="171" s="2" customFormat="1">
      <c r="A171" s="38"/>
      <c r="B171" s="39"/>
      <c r="C171" s="38"/>
      <c r="D171" s="195" t="s">
        <v>242</v>
      </c>
      <c r="E171" s="38"/>
      <c r="F171" s="196" t="s">
        <v>2071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242</v>
      </c>
      <c r="AU171" s="19" t="s">
        <v>84</v>
      </c>
    </row>
    <row r="172" s="2" customFormat="1" ht="16.5" customHeight="1">
      <c r="A172" s="38"/>
      <c r="B172" s="181"/>
      <c r="C172" s="182" t="s">
        <v>306</v>
      </c>
      <c r="D172" s="182" t="s">
        <v>237</v>
      </c>
      <c r="E172" s="183" t="s">
        <v>2072</v>
      </c>
      <c r="F172" s="184" t="s">
        <v>2065</v>
      </c>
      <c r="G172" s="185" t="s">
        <v>2057</v>
      </c>
      <c r="H172" s="186">
        <v>5</v>
      </c>
      <c r="I172" s="187"/>
      <c r="J172" s="188">
        <f>ROUND(I172*H172,2)</f>
        <v>0</v>
      </c>
      <c r="K172" s="184" t="s">
        <v>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96</v>
      </c>
      <c r="AT172" s="193" t="s">
        <v>237</v>
      </c>
      <c r="AU172" s="193" t="s">
        <v>84</v>
      </c>
      <c r="AY172" s="19" t="s">
        <v>235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96</v>
      </c>
      <c r="BM172" s="193" t="s">
        <v>531</v>
      </c>
    </row>
    <row r="173" s="2" customFormat="1">
      <c r="A173" s="38"/>
      <c r="B173" s="39"/>
      <c r="C173" s="38"/>
      <c r="D173" s="195" t="s">
        <v>242</v>
      </c>
      <c r="E173" s="38"/>
      <c r="F173" s="196" t="s">
        <v>2065</v>
      </c>
      <c r="G173" s="38"/>
      <c r="H173" s="38"/>
      <c r="I173" s="197"/>
      <c r="J173" s="38"/>
      <c r="K173" s="38"/>
      <c r="L173" s="39"/>
      <c r="M173" s="198"/>
      <c r="N173" s="199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242</v>
      </c>
      <c r="AU173" s="19" t="s">
        <v>84</v>
      </c>
    </row>
    <row r="174" s="12" customFormat="1" ht="22.8" customHeight="1">
      <c r="A174" s="12"/>
      <c r="B174" s="168"/>
      <c r="C174" s="12"/>
      <c r="D174" s="169" t="s">
        <v>74</v>
      </c>
      <c r="E174" s="179" t="s">
        <v>2073</v>
      </c>
      <c r="F174" s="179" t="s">
        <v>2074</v>
      </c>
      <c r="G174" s="12"/>
      <c r="H174" s="12"/>
      <c r="I174" s="171"/>
      <c r="J174" s="180">
        <f>BK174</f>
        <v>0</v>
      </c>
      <c r="K174" s="12"/>
      <c r="L174" s="168"/>
      <c r="M174" s="173"/>
      <c r="N174" s="174"/>
      <c r="O174" s="174"/>
      <c r="P174" s="175">
        <f>SUM(P175:P182)</f>
        <v>0</v>
      </c>
      <c r="Q174" s="174"/>
      <c r="R174" s="175">
        <f>SUM(R175:R182)</f>
        <v>0</v>
      </c>
      <c r="S174" s="174"/>
      <c r="T174" s="176">
        <f>SUM(T175:T182)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169" t="s">
        <v>82</v>
      </c>
      <c r="AT174" s="177" t="s">
        <v>74</v>
      </c>
      <c r="AU174" s="177" t="s">
        <v>82</v>
      </c>
      <c r="AY174" s="169" t="s">
        <v>235</v>
      </c>
      <c r="BK174" s="178">
        <f>SUM(BK175:BK182)</f>
        <v>0</v>
      </c>
    </row>
    <row r="175" s="2" customFormat="1" ht="16.5" customHeight="1">
      <c r="A175" s="38"/>
      <c r="B175" s="181"/>
      <c r="C175" s="182" t="s">
        <v>7</v>
      </c>
      <c r="D175" s="182" t="s">
        <v>237</v>
      </c>
      <c r="E175" s="183" t="s">
        <v>2075</v>
      </c>
      <c r="F175" s="184" t="s">
        <v>2076</v>
      </c>
      <c r="G175" s="185" t="s">
        <v>310</v>
      </c>
      <c r="H175" s="186">
        <v>12</v>
      </c>
      <c r="I175" s="187"/>
      <c r="J175" s="188">
        <f>ROUND(I175*H175,2)</f>
        <v>0</v>
      </c>
      <c r="K175" s="184" t="s">
        <v>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96</v>
      </c>
      <c r="AT175" s="193" t="s">
        <v>237</v>
      </c>
      <c r="AU175" s="193" t="s">
        <v>84</v>
      </c>
      <c r="AY175" s="19" t="s">
        <v>235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96</v>
      </c>
      <c r="BM175" s="193" t="s">
        <v>539</v>
      </c>
    </row>
    <row r="176" s="2" customFormat="1">
      <c r="A176" s="38"/>
      <c r="B176" s="39"/>
      <c r="C176" s="38"/>
      <c r="D176" s="195" t="s">
        <v>242</v>
      </c>
      <c r="E176" s="38"/>
      <c r="F176" s="196" t="s">
        <v>2076</v>
      </c>
      <c r="G176" s="38"/>
      <c r="H176" s="38"/>
      <c r="I176" s="197"/>
      <c r="J176" s="38"/>
      <c r="K176" s="38"/>
      <c r="L176" s="39"/>
      <c r="M176" s="198"/>
      <c r="N176" s="199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242</v>
      </c>
      <c r="AU176" s="19" t="s">
        <v>84</v>
      </c>
    </row>
    <row r="177" s="2" customFormat="1" ht="16.5" customHeight="1">
      <c r="A177" s="38"/>
      <c r="B177" s="181"/>
      <c r="C177" s="182" t="s">
        <v>385</v>
      </c>
      <c r="D177" s="182" t="s">
        <v>237</v>
      </c>
      <c r="E177" s="183" t="s">
        <v>2077</v>
      </c>
      <c r="F177" s="184" t="s">
        <v>2078</v>
      </c>
      <c r="G177" s="185" t="s">
        <v>310</v>
      </c>
      <c r="H177" s="186">
        <v>10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96</v>
      </c>
      <c r="AT177" s="193" t="s">
        <v>237</v>
      </c>
      <c r="AU177" s="193" t="s">
        <v>84</v>
      </c>
      <c r="AY177" s="19" t="s">
        <v>235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96</v>
      </c>
      <c r="BM177" s="193" t="s">
        <v>547</v>
      </c>
    </row>
    <row r="178" s="2" customFormat="1">
      <c r="A178" s="38"/>
      <c r="B178" s="39"/>
      <c r="C178" s="38"/>
      <c r="D178" s="195" t="s">
        <v>242</v>
      </c>
      <c r="E178" s="38"/>
      <c r="F178" s="196" t="s">
        <v>2078</v>
      </c>
      <c r="G178" s="38"/>
      <c r="H178" s="38"/>
      <c r="I178" s="197"/>
      <c r="J178" s="38"/>
      <c r="K178" s="38"/>
      <c r="L178" s="39"/>
      <c r="M178" s="198"/>
      <c r="N178" s="199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242</v>
      </c>
      <c r="AU178" s="19" t="s">
        <v>84</v>
      </c>
    </row>
    <row r="179" s="2" customFormat="1" ht="16.5" customHeight="1">
      <c r="A179" s="38"/>
      <c r="B179" s="181"/>
      <c r="C179" s="182" t="s">
        <v>391</v>
      </c>
      <c r="D179" s="182" t="s">
        <v>237</v>
      </c>
      <c r="E179" s="183" t="s">
        <v>2079</v>
      </c>
      <c r="F179" s="184" t="s">
        <v>2080</v>
      </c>
      <c r="G179" s="185" t="s">
        <v>310</v>
      </c>
      <c r="H179" s="186">
        <v>5</v>
      </c>
      <c r="I179" s="187"/>
      <c r="J179" s="188">
        <f>ROUND(I179*H179,2)</f>
        <v>0</v>
      </c>
      <c r="K179" s="184" t="s">
        <v>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96</v>
      </c>
      <c r="AT179" s="193" t="s">
        <v>237</v>
      </c>
      <c r="AU179" s="193" t="s">
        <v>84</v>
      </c>
      <c r="AY179" s="19" t="s">
        <v>235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96</v>
      </c>
      <c r="BM179" s="193" t="s">
        <v>556</v>
      </c>
    </row>
    <row r="180" s="2" customFormat="1">
      <c r="A180" s="38"/>
      <c r="B180" s="39"/>
      <c r="C180" s="38"/>
      <c r="D180" s="195" t="s">
        <v>242</v>
      </c>
      <c r="E180" s="38"/>
      <c r="F180" s="196" t="s">
        <v>2080</v>
      </c>
      <c r="G180" s="38"/>
      <c r="H180" s="38"/>
      <c r="I180" s="197"/>
      <c r="J180" s="38"/>
      <c r="K180" s="38"/>
      <c r="L180" s="39"/>
      <c r="M180" s="198"/>
      <c r="N180" s="199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242</v>
      </c>
      <c r="AU180" s="19" t="s">
        <v>84</v>
      </c>
    </row>
    <row r="181" s="2" customFormat="1" ht="16.5" customHeight="1">
      <c r="A181" s="38"/>
      <c r="B181" s="181"/>
      <c r="C181" s="182" t="s">
        <v>396</v>
      </c>
      <c r="D181" s="182" t="s">
        <v>237</v>
      </c>
      <c r="E181" s="183" t="s">
        <v>2081</v>
      </c>
      <c r="F181" s="184" t="s">
        <v>2082</v>
      </c>
      <c r="G181" s="185" t="s">
        <v>1973</v>
      </c>
      <c r="H181" s="186">
        <v>1</v>
      </c>
      <c r="I181" s="187"/>
      <c r="J181" s="188">
        <f>ROUND(I181*H181,2)</f>
        <v>0</v>
      </c>
      <c r="K181" s="184" t="s">
        <v>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96</v>
      </c>
      <c r="AT181" s="193" t="s">
        <v>237</v>
      </c>
      <c r="AU181" s="193" t="s">
        <v>84</v>
      </c>
      <c r="AY181" s="19" t="s">
        <v>235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96</v>
      </c>
      <c r="BM181" s="193" t="s">
        <v>2083</v>
      </c>
    </row>
    <row r="182" s="2" customFormat="1">
      <c r="A182" s="38"/>
      <c r="B182" s="39"/>
      <c r="C182" s="38"/>
      <c r="D182" s="195" t="s">
        <v>242</v>
      </c>
      <c r="E182" s="38"/>
      <c r="F182" s="196" t="s">
        <v>2084</v>
      </c>
      <c r="G182" s="38"/>
      <c r="H182" s="38"/>
      <c r="I182" s="197"/>
      <c r="J182" s="38"/>
      <c r="K182" s="38"/>
      <c r="L182" s="39"/>
      <c r="M182" s="245"/>
      <c r="N182" s="246"/>
      <c r="O182" s="247"/>
      <c r="P182" s="247"/>
      <c r="Q182" s="247"/>
      <c r="R182" s="247"/>
      <c r="S182" s="247"/>
      <c r="T182" s="24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242</v>
      </c>
      <c r="AU182" s="19" t="s">
        <v>84</v>
      </c>
    </row>
    <row r="183" s="2" customFormat="1" ht="6.96" customHeight="1">
      <c r="A183" s="38"/>
      <c r="B183" s="60"/>
      <c r="C183" s="61"/>
      <c r="D183" s="61"/>
      <c r="E183" s="61"/>
      <c r="F183" s="61"/>
      <c r="G183" s="61"/>
      <c r="H183" s="61"/>
      <c r="I183" s="61"/>
      <c r="J183" s="61"/>
      <c r="K183" s="61"/>
      <c r="L183" s="39"/>
      <c r="M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</sheetData>
  <autoFilter ref="C128:K18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2085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2086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ROUND((SUM(BE130:BE291)),  2)</f>
        <v>0</v>
      </c>
      <c r="G37" s="38"/>
      <c r="H37" s="38"/>
      <c r="I37" s="138">
        <v>0.20999999999999999</v>
      </c>
      <c r="J37" s="137">
        <f>ROUND(((SUM(BE130:BE291))*I37),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ROUND((SUM(BF130:BF291)),  2)</f>
        <v>0</v>
      </c>
      <c r="G38" s="38"/>
      <c r="H38" s="38"/>
      <c r="I38" s="138">
        <v>0.14999999999999999</v>
      </c>
      <c r="J38" s="137">
        <f>ROUND(((SUM(BF130:BF291))*I38),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ROUND((SUM(BG130:BG291)),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ROUND((SUM(BH130:BH291)),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ROUND((SUM(BI130:BI291)),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2085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0001 - DSO 08.1 Čerpací stanice ČS10 - stavební část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J132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J228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J267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217</v>
      </c>
      <c r="E105" s="156"/>
      <c r="F105" s="156"/>
      <c r="G105" s="156"/>
      <c r="H105" s="156"/>
      <c r="I105" s="156"/>
      <c r="J105" s="157">
        <f>J277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219</v>
      </c>
      <c r="E106" s="156"/>
      <c r="F106" s="156"/>
      <c r="G106" s="156"/>
      <c r="H106" s="156"/>
      <c r="I106" s="156"/>
      <c r="J106" s="157">
        <f>J287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220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0" t="str">
        <f>E7</f>
        <v>Kanalizace Podlesí - II.Etapa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197</v>
      </c>
      <c r="L117" s="22"/>
    </row>
    <row r="118" s="1" customFormat="1" ht="16.5" customHeight="1">
      <c r="B118" s="22"/>
      <c r="E118" s="130" t="s">
        <v>198</v>
      </c>
      <c r="F118" s="1"/>
      <c r="G118" s="1"/>
      <c r="H118" s="1"/>
      <c r="L118" s="22"/>
    </row>
    <row r="119" s="1" customFormat="1" ht="12" customHeight="1">
      <c r="B119" s="22"/>
      <c r="C119" s="32" t="s">
        <v>199</v>
      </c>
      <c r="L119" s="22"/>
    </row>
    <row r="120" s="2" customFormat="1" ht="16.5" customHeight="1">
      <c r="A120" s="38"/>
      <c r="B120" s="39"/>
      <c r="C120" s="38"/>
      <c r="D120" s="38"/>
      <c r="E120" s="131" t="s">
        <v>2085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1884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0001 - DSO 08.1 Čerpací stanice ČS10 - stavební část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13. 1. 2022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25.65" customHeight="1">
      <c r="A126" s="38"/>
      <c r="B126" s="39"/>
      <c r="C126" s="32" t="s">
        <v>24</v>
      </c>
      <c r="D126" s="38"/>
      <c r="E126" s="38"/>
      <c r="F126" s="27" t="str">
        <f>E19</f>
        <v>Město Petřvald</v>
      </c>
      <c r="G126" s="38"/>
      <c r="H126" s="38"/>
      <c r="I126" s="32" t="s">
        <v>30</v>
      </c>
      <c r="J126" s="36" t="str">
        <f>E25</f>
        <v>Sweco Hydroprojekt a.s., divize Morava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221</v>
      </c>
      <c r="D129" s="161" t="s">
        <v>60</v>
      </c>
      <c r="E129" s="161" t="s">
        <v>56</v>
      </c>
      <c r="F129" s="161" t="s">
        <v>57</v>
      </c>
      <c r="G129" s="161" t="s">
        <v>222</v>
      </c>
      <c r="H129" s="161" t="s">
        <v>223</v>
      </c>
      <c r="I129" s="161" t="s">
        <v>224</v>
      </c>
      <c r="J129" s="161" t="s">
        <v>208</v>
      </c>
      <c r="K129" s="162" t="s">
        <v>225</v>
      </c>
      <c r="L129" s="163"/>
      <c r="M129" s="86" t="s">
        <v>1</v>
      </c>
      <c r="N129" s="87" t="s">
        <v>39</v>
      </c>
      <c r="O129" s="87" t="s">
        <v>226</v>
      </c>
      <c r="P129" s="87" t="s">
        <v>227</v>
      </c>
      <c r="Q129" s="87" t="s">
        <v>228</v>
      </c>
      <c r="R129" s="87" t="s">
        <v>229</v>
      </c>
      <c r="S129" s="87" t="s">
        <v>230</v>
      </c>
      <c r="T129" s="88" t="s">
        <v>231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232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</f>
        <v>0</v>
      </c>
      <c r="Q130" s="90"/>
      <c r="R130" s="165">
        <f>R131</f>
        <v>95.979341669999997</v>
      </c>
      <c r="S130" s="90"/>
      <c r="T130" s="166">
        <f>T131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233</v>
      </c>
      <c r="F131" s="170" t="s">
        <v>234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P132+P228+P267+P277+P287</f>
        <v>0</v>
      </c>
      <c r="Q131" s="174"/>
      <c r="R131" s="175">
        <f>R132+R228+R267+R277+R287</f>
        <v>95.979341669999997</v>
      </c>
      <c r="S131" s="174"/>
      <c r="T131" s="176">
        <f>T132+T228+T267+T277+T287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235</v>
      </c>
      <c r="BK131" s="178">
        <f>BK132+BK228+BK267+BK277+BK287</f>
        <v>0</v>
      </c>
    </row>
    <row r="132" s="12" customFormat="1" ht="22.8" customHeight="1">
      <c r="A132" s="12"/>
      <c r="B132" s="168"/>
      <c r="C132" s="12"/>
      <c r="D132" s="169" t="s">
        <v>74</v>
      </c>
      <c r="E132" s="179" t="s">
        <v>82</v>
      </c>
      <c r="F132" s="179" t="s">
        <v>236</v>
      </c>
      <c r="G132" s="12"/>
      <c r="H132" s="12"/>
      <c r="I132" s="171"/>
      <c r="J132" s="180">
        <f>BK132</f>
        <v>0</v>
      </c>
      <c r="K132" s="12"/>
      <c r="L132" s="168"/>
      <c r="M132" s="173"/>
      <c r="N132" s="174"/>
      <c r="O132" s="174"/>
      <c r="P132" s="175">
        <f>SUM(P133:P227)</f>
        <v>0</v>
      </c>
      <c r="Q132" s="174"/>
      <c r="R132" s="175">
        <f>SUM(R133:R227)</f>
        <v>75.69578018</v>
      </c>
      <c r="S132" s="174"/>
      <c r="T132" s="176">
        <f>SUM(T133:T227)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82</v>
      </c>
      <c r="AY132" s="169" t="s">
        <v>235</v>
      </c>
      <c r="BK132" s="178">
        <f>SUM(BK133:BK227)</f>
        <v>0</v>
      </c>
    </row>
    <row r="133" s="2" customFormat="1" ht="24.15" customHeight="1">
      <c r="A133" s="38"/>
      <c r="B133" s="181"/>
      <c r="C133" s="182" t="s">
        <v>82</v>
      </c>
      <c r="D133" s="182" t="s">
        <v>237</v>
      </c>
      <c r="E133" s="183" t="s">
        <v>885</v>
      </c>
      <c r="F133" s="184" t="s">
        <v>886</v>
      </c>
      <c r="G133" s="185" t="s">
        <v>294</v>
      </c>
      <c r="H133" s="186">
        <v>1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96</v>
      </c>
      <c r="AT133" s="193" t="s">
        <v>237</v>
      </c>
      <c r="AU133" s="193" t="s">
        <v>84</v>
      </c>
      <c r="AY133" s="19" t="s">
        <v>235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96</v>
      </c>
      <c r="BM133" s="193" t="s">
        <v>2087</v>
      </c>
    </row>
    <row r="134" s="2" customFormat="1">
      <c r="A134" s="38"/>
      <c r="B134" s="39"/>
      <c r="C134" s="38"/>
      <c r="D134" s="195" t="s">
        <v>242</v>
      </c>
      <c r="E134" s="38"/>
      <c r="F134" s="196" t="s">
        <v>886</v>
      </c>
      <c r="G134" s="38"/>
      <c r="H134" s="38"/>
      <c r="I134" s="197"/>
      <c r="J134" s="38"/>
      <c r="K134" s="38"/>
      <c r="L134" s="39"/>
      <c r="M134" s="198"/>
      <c r="N134" s="199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242</v>
      </c>
      <c r="AU134" s="19" t="s">
        <v>84</v>
      </c>
    </row>
    <row r="135" s="2" customFormat="1">
      <c r="A135" s="38"/>
      <c r="B135" s="39"/>
      <c r="C135" s="38"/>
      <c r="D135" s="195" t="s">
        <v>262</v>
      </c>
      <c r="E135" s="38"/>
      <c r="F135" s="223" t="s">
        <v>2088</v>
      </c>
      <c r="G135" s="38"/>
      <c r="H135" s="38"/>
      <c r="I135" s="197"/>
      <c r="J135" s="38"/>
      <c r="K135" s="38"/>
      <c r="L135" s="39"/>
      <c r="M135" s="198"/>
      <c r="N135" s="199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262</v>
      </c>
      <c r="AU135" s="19" t="s">
        <v>84</v>
      </c>
    </row>
    <row r="136" s="14" customFormat="1">
      <c r="A136" s="14"/>
      <c r="B136" s="207"/>
      <c r="C136" s="14"/>
      <c r="D136" s="195" t="s">
        <v>248</v>
      </c>
      <c r="E136" s="208" t="s">
        <v>1</v>
      </c>
      <c r="F136" s="209" t="s">
        <v>82</v>
      </c>
      <c r="G136" s="14"/>
      <c r="H136" s="210">
        <v>1</v>
      </c>
      <c r="I136" s="211"/>
      <c r="J136" s="14"/>
      <c r="K136" s="14"/>
      <c r="L136" s="207"/>
      <c r="M136" s="212"/>
      <c r="N136" s="213"/>
      <c r="O136" s="213"/>
      <c r="P136" s="213"/>
      <c r="Q136" s="213"/>
      <c r="R136" s="213"/>
      <c r="S136" s="213"/>
      <c r="T136" s="2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08" t="s">
        <v>248</v>
      </c>
      <c r="AU136" s="208" t="s">
        <v>84</v>
      </c>
      <c r="AV136" s="14" t="s">
        <v>84</v>
      </c>
      <c r="AW136" s="14" t="s">
        <v>32</v>
      </c>
      <c r="AX136" s="14" t="s">
        <v>82</v>
      </c>
      <c r="AY136" s="208" t="s">
        <v>235</v>
      </c>
    </row>
    <row r="137" s="2" customFormat="1" ht="24.15" customHeight="1">
      <c r="A137" s="38"/>
      <c r="B137" s="181"/>
      <c r="C137" s="182" t="s">
        <v>84</v>
      </c>
      <c r="D137" s="182" t="s">
        <v>237</v>
      </c>
      <c r="E137" s="183" t="s">
        <v>308</v>
      </c>
      <c r="F137" s="184" t="s">
        <v>309</v>
      </c>
      <c r="G137" s="185" t="s">
        <v>310</v>
      </c>
      <c r="H137" s="186">
        <v>360</v>
      </c>
      <c r="I137" s="187"/>
      <c r="J137" s="188">
        <f>ROUND(I137*H137,2)</f>
        <v>0</v>
      </c>
      <c r="K137" s="184" t="s">
        <v>246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3.0000000000000001E-05</v>
      </c>
      <c r="R137" s="191">
        <f>Q137*H137</f>
        <v>0.010800000000000001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2089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312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14" customFormat="1">
      <c r="A139" s="14"/>
      <c r="B139" s="207"/>
      <c r="C139" s="14"/>
      <c r="D139" s="195" t="s">
        <v>248</v>
      </c>
      <c r="E139" s="208" t="s">
        <v>1</v>
      </c>
      <c r="F139" s="209" t="s">
        <v>1609</v>
      </c>
      <c r="G139" s="14"/>
      <c r="H139" s="210">
        <v>360</v>
      </c>
      <c r="I139" s="211"/>
      <c r="J139" s="14"/>
      <c r="K139" s="14"/>
      <c r="L139" s="207"/>
      <c r="M139" s="212"/>
      <c r="N139" s="213"/>
      <c r="O139" s="213"/>
      <c r="P139" s="213"/>
      <c r="Q139" s="213"/>
      <c r="R139" s="213"/>
      <c r="S139" s="213"/>
      <c r="T139" s="2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08" t="s">
        <v>248</v>
      </c>
      <c r="AU139" s="208" t="s">
        <v>84</v>
      </c>
      <c r="AV139" s="14" t="s">
        <v>84</v>
      </c>
      <c r="AW139" s="14" t="s">
        <v>32</v>
      </c>
      <c r="AX139" s="14" t="s">
        <v>82</v>
      </c>
      <c r="AY139" s="208" t="s">
        <v>235</v>
      </c>
    </row>
    <row r="140" s="2" customFormat="1" ht="24.15" customHeight="1">
      <c r="A140" s="38"/>
      <c r="B140" s="181"/>
      <c r="C140" s="182" t="s">
        <v>91</v>
      </c>
      <c r="D140" s="182" t="s">
        <v>237</v>
      </c>
      <c r="E140" s="183" t="s">
        <v>315</v>
      </c>
      <c r="F140" s="184" t="s">
        <v>316</v>
      </c>
      <c r="G140" s="185" t="s">
        <v>317</v>
      </c>
      <c r="H140" s="186">
        <v>45</v>
      </c>
      <c r="I140" s="187"/>
      <c r="J140" s="188">
        <f>ROUND(I140*H140,2)</f>
        <v>0</v>
      </c>
      <c r="K140" s="184" t="s">
        <v>246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96</v>
      </c>
      <c r="AT140" s="193" t="s">
        <v>237</v>
      </c>
      <c r="AU140" s="193" t="s">
        <v>84</v>
      </c>
      <c r="AY140" s="19" t="s">
        <v>235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96</v>
      </c>
      <c r="BM140" s="193" t="s">
        <v>2090</v>
      </c>
    </row>
    <row r="141" s="2" customFormat="1">
      <c r="A141" s="38"/>
      <c r="B141" s="39"/>
      <c r="C141" s="38"/>
      <c r="D141" s="195" t="s">
        <v>242</v>
      </c>
      <c r="E141" s="38"/>
      <c r="F141" s="196" t="s">
        <v>319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242</v>
      </c>
      <c r="AU141" s="19" t="s">
        <v>84</v>
      </c>
    </row>
    <row r="142" s="2" customFormat="1" ht="24.15" customHeight="1">
      <c r="A142" s="38"/>
      <c r="B142" s="181"/>
      <c r="C142" s="182" t="s">
        <v>96</v>
      </c>
      <c r="D142" s="182" t="s">
        <v>237</v>
      </c>
      <c r="E142" s="183" t="s">
        <v>2091</v>
      </c>
      <c r="F142" s="184" t="s">
        <v>2092</v>
      </c>
      <c r="G142" s="185" t="s">
        <v>323</v>
      </c>
      <c r="H142" s="186">
        <v>16.800000000000001</v>
      </c>
      <c r="I142" s="187"/>
      <c r="J142" s="188">
        <f>ROUND(I142*H142,2)</f>
        <v>0</v>
      </c>
      <c r="K142" s="184" t="s">
        <v>246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0.00014999999999999999</v>
      </c>
      <c r="R142" s="191">
        <f>Q142*H142</f>
        <v>0.0025199999999999997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96</v>
      </c>
      <c r="AT142" s="193" t="s">
        <v>237</v>
      </c>
      <c r="AU142" s="193" t="s">
        <v>84</v>
      </c>
      <c r="AY142" s="19" t="s">
        <v>235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96</v>
      </c>
      <c r="BM142" s="193" t="s">
        <v>2093</v>
      </c>
    </row>
    <row r="143" s="2" customFormat="1">
      <c r="A143" s="38"/>
      <c r="B143" s="39"/>
      <c r="C143" s="38"/>
      <c r="D143" s="195" t="s">
        <v>242</v>
      </c>
      <c r="E143" s="38"/>
      <c r="F143" s="196" t="s">
        <v>2094</v>
      </c>
      <c r="G143" s="38"/>
      <c r="H143" s="38"/>
      <c r="I143" s="197"/>
      <c r="J143" s="38"/>
      <c r="K143" s="38"/>
      <c r="L143" s="39"/>
      <c r="M143" s="198"/>
      <c r="N143" s="199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242</v>
      </c>
      <c r="AU143" s="19" t="s">
        <v>84</v>
      </c>
    </row>
    <row r="144" s="2" customFormat="1">
      <c r="A144" s="38"/>
      <c r="B144" s="39"/>
      <c r="C144" s="38"/>
      <c r="D144" s="195" t="s">
        <v>262</v>
      </c>
      <c r="E144" s="38"/>
      <c r="F144" s="223" t="s">
        <v>2088</v>
      </c>
      <c r="G144" s="38"/>
      <c r="H144" s="38"/>
      <c r="I144" s="197"/>
      <c r="J144" s="38"/>
      <c r="K144" s="38"/>
      <c r="L144" s="39"/>
      <c r="M144" s="198"/>
      <c r="N144" s="199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262</v>
      </c>
      <c r="AU144" s="19" t="s">
        <v>84</v>
      </c>
    </row>
    <row r="145" s="14" customFormat="1">
      <c r="A145" s="14"/>
      <c r="B145" s="207"/>
      <c r="C145" s="14"/>
      <c r="D145" s="195" t="s">
        <v>248</v>
      </c>
      <c r="E145" s="208" t="s">
        <v>1</v>
      </c>
      <c r="F145" s="209" t="s">
        <v>2095</v>
      </c>
      <c r="G145" s="14"/>
      <c r="H145" s="210">
        <v>16.800000000000001</v>
      </c>
      <c r="I145" s="211"/>
      <c r="J145" s="14"/>
      <c r="K145" s="14"/>
      <c r="L145" s="207"/>
      <c r="M145" s="212"/>
      <c r="N145" s="213"/>
      <c r="O145" s="213"/>
      <c r="P145" s="213"/>
      <c r="Q145" s="213"/>
      <c r="R145" s="213"/>
      <c r="S145" s="213"/>
      <c r="T145" s="2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08" t="s">
        <v>248</v>
      </c>
      <c r="AU145" s="208" t="s">
        <v>84</v>
      </c>
      <c r="AV145" s="14" t="s">
        <v>84</v>
      </c>
      <c r="AW145" s="14" t="s">
        <v>32</v>
      </c>
      <c r="AX145" s="14" t="s">
        <v>82</v>
      </c>
      <c r="AY145" s="208" t="s">
        <v>235</v>
      </c>
    </row>
    <row r="146" s="2" customFormat="1" ht="33" customHeight="1">
      <c r="A146" s="38"/>
      <c r="B146" s="181"/>
      <c r="C146" s="182" t="s">
        <v>269</v>
      </c>
      <c r="D146" s="182" t="s">
        <v>237</v>
      </c>
      <c r="E146" s="183" t="s">
        <v>2096</v>
      </c>
      <c r="F146" s="184" t="s">
        <v>2097</v>
      </c>
      <c r="G146" s="185" t="s">
        <v>323</v>
      </c>
      <c r="H146" s="186">
        <v>16.800000000000001</v>
      </c>
      <c r="I146" s="187"/>
      <c r="J146" s="188">
        <f>ROUND(I146*H146,2)</f>
        <v>0</v>
      </c>
      <c r="K146" s="184" t="s">
        <v>246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96</v>
      </c>
      <c r="AT146" s="193" t="s">
        <v>237</v>
      </c>
      <c r="AU146" s="193" t="s">
        <v>84</v>
      </c>
      <c r="AY146" s="19" t="s">
        <v>235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96</v>
      </c>
      <c r="BM146" s="193" t="s">
        <v>2098</v>
      </c>
    </row>
    <row r="147" s="2" customFormat="1">
      <c r="A147" s="38"/>
      <c r="B147" s="39"/>
      <c r="C147" s="38"/>
      <c r="D147" s="195" t="s">
        <v>242</v>
      </c>
      <c r="E147" s="38"/>
      <c r="F147" s="196" t="s">
        <v>2099</v>
      </c>
      <c r="G147" s="38"/>
      <c r="H147" s="38"/>
      <c r="I147" s="197"/>
      <c r="J147" s="38"/>
      <c r="K147" s="38"/>
      <c r="L147" s="39"/>
      <c r="M147" s="198"/>
      <c r="N147" s="199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242</v>
      </c>
      <c r="AU147" s="19" t="s">
        <v>84</v>
      </c>
    </row>
    <row r="148" s="2" customFormat="1" ht="24.15" customHeight="1">
      <c r="A148" s="38"/>
      <c r="B148" s="181"/>
      <c r="C148" s="182" t="s">
        <v>276</v>
      </c>
      <c r="D148" s="182" t="s">
        <v>237</v>
      </c>
      <c r="E148" s="183" t="s">
        <v>2100</v>
      </c>
      <c r="F148" s="184" t="s">
        <v>2101</v>
      </c>
      <c r="G148" s="185" t="s">
        <v>323</v>
      </c>
      <c r="H148" s="186">
        <v>3.3900000000000001</v>
      </c>
      <c r="I148" s="187"/>
      <c r="J148" s="188">
        <f>ROUND(I148*H148,2)</f>
        <v>0</v>
      </c>
      <c r="K148" s="184" t="s">
        <v>246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0.00046999999999999999</v>
      </c>
      <c r="R148" s="191">
        <f>Q148*H148</f>
        <v>0.0015933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96</v>
      </c>
      <c r="AT148" s="193" t="s">
        <v>237</v>
      </c>
      <c r="AU148" s="193" t="s">
        <v>84</v>
      </c>
      <c r="AY148" s="19" t="s">
        <v>235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96</v>
      </c>
      <c r="BM148" s="193" t="s">
        <v>2102</v>
      </c>
    </row>
    <row r="149" s="2" customFormat="1">
      <c r="A149" s="38"/>
      <c r="B149" s="39"/>
      <c r="C149" s="38"/>
      <c r="D149" s="195" t="s">
        <v>242</v>
      </c>
      <c r="E149" s="38"/>
      <c r="F149" s="196" t="s">
        <v>2103</v>
      </c>
      <c r="G149" s="38"/>
      <c r="H149" s="38"/>
      <c r="I149" s="197"/>
      <c r="J149" s="38"/>
      <c r="K149" s="38"/>
      <c r="L149" s="39"/>
      <c r="M149" s="198"/>
      <c r="N149" s="199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242</v>
      </c>
      <c r="AU149" s="19" t="s">
        <v>84</v>
      </c>
    </row>
    <row r="150" s="2" customFormat="1">
      <c r="A150" s="38"/>
      <c r="B150" s="39"/>
      <c r="C150" s="38"/>
      <c r="D150" s="195" t="s">
        <v>262</v>
      </c>
      <c r="E150" s="38"/>
      <c r="F150" s="223" t="s">
        <v>2088</v>
      </c>
      <c r="G150" s="38"/>
      <c r="H150" s="38"/>
      <c r="I150" s="197"/>
      <c r="J150" s="38"/>
      <c r="K150" s="38"/>
      <c r="L150" s="39"/>
      <c r="M150" s="198"/>
      <c r="N150" s="199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262</v>
      </c>
      <c r="AU150" s="19" t="s">
        <v>84</v>
      </c>
    </row>
    <row r="151" s="14" customFormat="1">
      <c r="A151" s="14"/>
      <c r="B151" s="207"/>
      <c r="C151" s="14"/>
      <c r="D151" s="195" t="s">
        <v>248</v>
      </c>
      <c r="E151" s="208" t="s">
        <v>1</v>
      </c>
      <c r="F151" s="209" t="s">
        <v>2104</v>
      </c>
      <c r="G151" s="14"/>
      <c r="H151" s="210">
        <v>3.3900000000000001</v>
      </c>
      <c r="I151" s="211"/>
      <c r="J151" s="14"/>
      <c r="K151" s="14"/>
      <c r="L151" s="207"/>
      <c r="M151" s="212"/>
      <c r="N151" s="213"/>
      <c r="O151" s="213"/>
      <c r="P151" s="213"/>
      <c r="Q151" s="213"/>
      <c r="R151" s="213"/>
      <c r="S151" s="213"/>
      <c r="T151" s="2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08" t="s">
        <v>248</v>
      </c>
      <c r="AU151" s="208" t="s">
        <v>84</v>
      </c>
      <c r="AV151" s="14" t="s">
        <v>84</v>
      </c>
      <c r="AW151" s="14" t="s">
        <v>32</v>
      </c>
      <c r="AX151" s="14" t="s">
        <v>82</v>
      </c>
      <c r="AY151" s="208" t="s">
        <v>235</v>
      </c>
    </row>
    <row r="152" s="2" customFormat="1" ht="24.15" customHeight="1">
      <c r="A152" s="38"/>
      <c r="B152" s="181"/>
      <c r="C152" s="182" t="s">
        <v>284</v>
      </c>
      <c r="D152" s="182" t="s">
        <v>237</v>
      </c>
      <c r="E152" s="183" t="s">
        <v>2105</v>
      </c>
      <c r="F152" s="184" t="s">
        <v>2106</v>
      </c>
      <c r="G152" s="185" t="s">
        <v>323</v>
      </c>
      <c r="H152" s="186">
        <v>3.3900000000000001</v>
      </c>
      <c r="I152" s="187"/>
      <c r="J152" s="188">
        <f>ROUND(I152*H152,2)</f>
        <v>0</v>
      </c>
      <c r="K152" s="184" t="s">
        <v>246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96</v>
      </c>
      <c r="AT152" s="193" t="s">
        <v>237</v>
      </c>
      <c r="AU152" s="193" t="s">
        <v>84</v>
      </c>
      <c r="AY152" s="19" t="s">
        <v>235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96</v>
      </c>
      <c r="BM152" s="193" t="s">
        <v>2107</v>
      </c>
    </row>
    <row r="153" s="2" customFormat="1">
      <c r="A153" s="38"/>
      <c r="B153" s="39"/>
      <c r="C153" s="38"/>
      <c r="D153" s="195" t="s">
        <v>242</v>
      </c>
      <c r="E153" s="38"/>
      <c r="F153" s="196" t="s">
        <v>2108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242</v>
      </c>
      <c r="AU153" s="19" t="s">
        <v>84</v>
      </c>
    </row>
    <row r="154" s="2" customFormat="1" ht="24.15" customHeight="1">
      <c r="A154" s="38"/>
      <c r="B154" s="181"/>
      <c r="C154" s="182" t="s">
        <v>291</v>
      </c>
      <c r="D154" s="182" t="s">
        <v>237</v>
      </c>
      <c r="E154" s="183" t="s">
        <v>349</v>
      </c>
      <c r="F154" s="184" t="s">
        <v>350</v>
      </c>
      <c r="G154" s="185" t="s">
        <v>240</v>
      </c>
      <c r="H154" s="186">
        <v>150</v>
      </c>
      <c r="I154" s="187"/>
      <c r="J154" s="188">
        <f>ROUND(I154*H154,2)</f>
        <v>0</v>
      </c>
      <c r="K154" s="184" t="s">
        <v>246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96</v>
      </c>
      <c r="AT154" s="193" t="s">
        <v>237</v>
      </c>
      <c r="AU154" s="193" t="s">
        <v>84</v>
      </c>
      <c r="AY154" s="19" t="s">
        <v>235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96</v>
      </c>
      <c r="BM154" s="193" t="s">
        <v>2109</v>
      </c>
    </row>
    <row r="155" s="2" customFormat="1">
      <c r="A155" s="38"/>
      <c r="B155" s="39"/>
      <c r="C155" s="38"/>
      <c r="D155" s="195" t="s">
        <v>242</v>
      </c>
      <c r="E155" s="38"/>
      <c r="F155" s="196" t="s">
        <v>352</v>
      </c>
      <c r="G155" s="38"/>
      <c r="H155" s="38"/>
      <c r="I155" s="197"/>
      <c r="J155" s="38"/>
      <c r="K155" s="38"/>
      <c r="L155" s="39"/>
      <c r="M155" s="198"/>
      <c r="N155" s="199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242</v>
      </c>
      <c r="AU155" s="19" t="s">
        <v>84</v>
      </c>
    </row>
    <row r="156" s="2" customFormat="1">
      <c r="A156" s="38"/>
      <c r="B156" s="39"/>
      <c r="C156" s="38"/>
      <c r="D156" s="195" t="s">
        <v>262</v>
      </c>
      <c r="E156" s="38"/>
      <c r="F156" s="223" t="s">
        <v>2088</v>
      </c>
      <c r="G156" s="38"/>
      <c r="H156" s="38"/>
      <c r="I156" s="197"/>
      <c r="J156" s="38"/>
      <c r="K156" s="38"/>
      <c r="L156" s="39"/>
      <c r="M156" s="198"/>
      <c r="N156" s="199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262</v>
      </c>
      <c r="AU156" s="19" t="s">
        <v>84</v>
      </c>
    </row>
    <row r="157" s="13" customFormat="1">
      <c r="A157" s="13"/>
      <c r="B157" s="200"/>
      <c r="C157" s="13"/>
      <c r="D157" s="195" t="s">
        <v>248</v>
      </c>
      <c r="E157" s="201" t="s">
        <v>1</v>
      </c>
      <c r="F157" s="202" t="s">
        <v>1892</v>
      </c>
      <c r="G157" s="13"/>
      <c r="H157" s="201" t="s">
        <v>1</v>
      </c>
      <c r="I157" s="203"/>
      <c r="J157" s="13"/>
      <c r="K157" s="13"/>
      <c r="L157" s="200"/>
      <c r="M157" s="204"/>
      <c r="N157" s="205"/>
      <c r="O157" s="205"/>
      <c r="P157" s="205"/>
      <c r="Q157" s="205"/>
      <c r="R157" s="205"/>
      <c r="S157" s="205"/>
      <c r="T157" s="206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1" t="s">
        <v>248</v>
      </c>
      <c r="AU157" s="201" t="s">
        <v>84</v>
      </c>
      <c r="AV157" s="13" t="s">
        <v>82</v>
      </c>
      <c r="AW157" s="13" t="s">
        <v>32</v>
      </c>
      <c r="AX157" s="13" t="s">
        <v>75</v>
      </c>
      <c r="AY157" s="201" t="s">
        <v>235</v>
      </c>
    </row>
    <row r="158" s="14" customFormat="1">
      <c r="A158" s="14"/>
      <c r="B158" s="207"/>
      <c r="C158" s="14"/>
      <c r="D158" s="195" t="s">
        <v>248</v>
      </c>
      <c r="E158" s="208" t="s">
        <v>1</v>
      </c>
      <c r="F158" s="209" t="s">
        <v>2110</v>
      </c>
      <c r="G158" s="14"/>
      <c r="H158" s="210">
        <v>150</v>
      </c>
      <c r="I158" s="211"/>
      <c r="J158" s="14"/>
      <c r="K158" s="14"/>
      <c r="L158" s="207"/>
      <c r="M158" s="212"/>
      <c r="N158" s="213"/>
      <c r="O158" s="213"/>
      <c r="P158" s="213"/>
      <c r="Q158" s="213"/>
      <c r="R158" s="213"/>
      <c r="S158" s="213"/>
      <c r="T158" s="2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08" t="s">
        <v>248</v>
      </c>
      <c r="AU158" s="208" t="s">
        <v>84</v>
      </c>
      <c r="AV158" s="14" t="s">
        <v>84</v>
      </c>
      <c r="AW158" s="14" t="s">
        <v>32</v>
      </c>
      <c r="AX158" s="14" t="s">
        <v>82</v>
      </c>
      <c r="AY158" s="208" t="s">
        <v>235</v>
      </c>
    </row>
    <row r="159" s="2" customFormat="1" ht="33" customHeight="1">
      <c r="A159" s="38"/>
      <c r="B159" s="181"/>
      <c r="C159" s="182" t="s">
        <v>297</v>
      </c>
      <c r="D159" s="182" t="s">
        <v>237</v>
      </c>
      <c r="E159" s="183" t="s">
        <v>890</v>
      </c>
      <c r="F159" s="184" t="s">
        <v>891</v>
      </c>
      <c r="G159" s="185" t="s">
        <v>358</v>
      </c>
      <c r="H159" s="186">
        <v>29.018000000000001</v>
      </c>
      <c r="I159" s="187"/>
      <c r="J159" s="188">
        <f>ROUND(I159*H159,2)</f>
        <v>0</v>
      </c>
      <c r="K159" s="184" t="s">
        <v>246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96</v>
      </c>
      <c r="AT159" s="193" t="s">
        <v>237</v>
      </c>
      <c r="AU159" s="193" t="s">
        <v>84</v>
      </c>
      <c r="AY159" s="19" t="s">
        <v>235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96</v>
      </c>
      <c r="BM159" s="193" t="s">
        <v>2111</v>
      </c>
    </row>
    <row r="160" s="2" customFormat="1">
      <c r="A160" s="38"/>
      <c r="B160" s="39"/>
      <c r="C160" s="38"/>
      <c r="D160" s="195" t="s">
        <v>242</v>
      </c>
      <c r="E160" s="38"/>
      <c r="F160" s="196" t="s">
        <v>893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242</v>
      </c>
      <c r="AU160" s="19" t="s">
        <v>84</v>
      </c>
    </row>
    <row r="161" s="2" customFormat="1">
      <c r="A161" s="38"/>
      <c r="B161" s="39"/>
      <c r="C161" s="38"/>
      <c r="D161" s="195" t="s">
        <v>262</v>
      </c>
      <c r="E161" s="38"/>
      <c r="F161" s="223" t="s">
        <v>2112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262</v>
      </c>
      <c r="AU161" s="19" t="s">
        <v>84</v>
      </c>
    </row>
    <row r="162" s="13" customFormat="1">
      <c r="A162" s="13"/>
      <c r="B162" s="200"/>
      <c r="C162" s="13"/>
      <c r="D162" s="195" t="s">
        <v>248</v>
      </c>
      <c r="E162" s="201" t="s">
        <v>1</v>
      </c>
      <c r="F162" s="202" t="s">
        <v>1616</v>
      </c>
      <c r="G162" s="13"/>
      <c r="H162" s="201" t="s">
        <v>1</v>
      </c>
      <c r="I162" s="203"/>
      <c r="J162" s="13"/>
      <c r="K162" s="13"/>
      <c r="L162" s="200"/>
      <c r="M162" s="204"/>
      <c r="N162" s="205"/>
      <c r="O162" s="205"/>
      <c r="P162" s="205"/>
      <c r="Q162" s="205"/>
      <c r="R162" s="205"/>
      <c r="S162" s="205"/>
      <c r="T162" s="206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1" t="s">
        <v>248</v>
      </c>
      <c r="AU162" s="201" t="s">
        <v>84</v>
      </c>
      <c r="AV162" s="13" t="s">
        <v>82</v>
      </c>
      <c r="AW162" s="13" t="s">
        <v>32</v>
      </c>
      <c r="AX162" s="13" t="s">
        <v>75</v>
      </c>
      <c r="AY162" s="201" t="s">
        <v>235</v>
      </c>
    </row>
    <row r="163" s="14" customFormat="1">
      <c r="A163" s="14"/>
      <c r="B163" s="207"/>
      <c r="C163" s="14"/>
      <c r="D163" s="195" t="s">
        <v>248</v>
      </c>
      <c r="E163" s="208" t="s">
        <v>1</v>
      </c>
      <c r="F163" s="209" t="s">
        <v>2113</v>
      </c>
      <c r="G163" s="14"/>
      <c r="H163" s="210">
        <v>58.036000000000001</v>
      </c>
      <c r="I163" s="211"/>
      <c r="J163" s="14"/>
      <c r="K163" s="14"/>
      <c r="L163" s="207"/>
      <c r="M163" s="212"/>
      <c r="N163" s="213"/>
      <c r="O163" s="213"/>
      <c r="P163" s="213"/>
      <c r="Q163" s="213"/>
      <c r="R163" s="213"/>
      <c r="S163" s="213"/>
      <c r="T163" s="2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08" t="s">
        <v>248</v>
      </c>
      <c r="AU163" s="208" t="s">
        <v>84</v>
      </c>
      <c r="AV163" s="14" t="s">
        <v>84</v>
      </c>
      <c r="AW163" s="14" t="s">
        <v>32</v>
      </c>
      <c r="AX163" s="14" t="s">
        <v>75</v>
      </c>
      <c r="AY163" s="208" t="s">
        <v>235</v>
      </c>
    </row>
    <row r="164" s="16" customFormat="1">
      <c r="A164" s="16"/>
      <c r="B164" s="224"/>
      <c r="C164" s="16"/>
      <c r="D164" s="195" t="s">
        <v>248</v>
      </c>
      <c r="E164" s="225" t="s">
        <v>1</v>
      </c>
      <c r="F164" s="226" t="s">
        <v>373</v>
      </c>
      <c r="G164" s="16"/>
      <c r="H164" s="227">
        <v>58.036000000000001</v>
      </c>
      <c r="I164" s="228"/>
      <c r="J164" s="16"/>
      <c r="K164" s="16"/>
      <c r="L164" s="224"/>
      <c r="M164" s="229"/>
      <c r="N164" s="230"/>
      <c r="O164" s="230"/>
      <c r="P164" s="230"/>
      <c r="Q164" s="230"/>
      <c r="R164" s="230"/>
      <c r="S164" s="230"/>
      <c r="T164" s="231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T164" s="225" t="s">
        <v>248</v>
      </c>
      <c r="AU164" s="225" t="s">
        <v>84</v>
      </c>
      <c r="AV164" s="16" t="s">
        <v>91</v>
      </c>
      <c r="AW164" s="16" t="s">
        <v>32</v>
      </c>
      <c r="AX164" s="16" t="s">
        <v>75</v>
      </c>
      <c r="AY164" s="225" t="s">
        <v>235</v>
      </c>
    </row>
    <row r="165" s="14" customFormat="1">
      <c r="A165" s="14"/>
      <c r="B165" s="207"/>
      <c r="C165" s="14"/>
      <c r="D165" s="195" t="s">
        <v>248</v>
      </c>
      <c r="E165" s="208" t="s">
        <v>1</v>
      </c>
      <c r="F165" s="209" t="s">
        <v>2114</v>
      </c>
      <c r="G165" s="14"/>
      <c r="H165" s="210">
        <v>29.018000000000001</v>
      </c>
      <c r="I165" s="211"/>
      <c r="J165" s="14"/>
      <c r="K165" s="14"/>
      <c r="L165" s="207"/>
      <c r="M165" s="212"/>
      <c r="N165" s="213"/>
      <c r="O165" s="213"/>
      <c r="P165" s="213"/>
      <c r="Q165" s="213"/>
      <c r="R165" s="213"/>
      <c r="S165" s="213"/>
      <c r="T165" s="2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08" t="s">
        <v>248</v>
      </c>
      <c r="AU165" s="208" t="s">
        <v>84</v>
      </c>
      <c r="AV165" s="14" t="s">
        <v>84</v>
      </c>
      <c r="AW165" s="14" t="s">
        <v>32</v>
      </c>
      <c r="AX165" s="14" t="s">
        <v>82</v>
      </c>
      <c r="AY165" s="208" t="s">
        <v>235</v>
      </c>
    </row>
    <row r="166" s="2" customFormat="1" ht="33" customHeight="1">
      <c r="A166" s="38"/>
      <c r="B166" s="181"/>
      <c r="C166" s="182" t="s">
        <v>302</v>
      </c>
      <c r="D166" s="182" t="s">
        <v>237</v>
      </c>
      <c r="E166" s="183" t="s">
        <v>897</v>
      </c>
      <c r="F166" s="184" t="s">
        <v>898</v>
      </c>
      <c r="G166" s="185" t="s">
        <v>358</v>
      </c>
      <c r="H166" s="186">
        <v>29.018000000000001</v>
      </c>
      <c r="I166" s="187"/>
      <c r="J166" s="188">
        <f>ROUND(I166*H166,2)</f>
        <v>0</v>
      </c>
      <c r="K166" s="184" t="s">
        <v>246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96</v>
      </c>
      <c r="AT166" s="193" t="s">
        <v>237</v>
      </c>
      <c r="AU166" s="193" t="s">
        <v>84</v>
      </c>
      <c r="AY166" s="19" t="s">
        <v>235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96</v>
      </c>
      <c r="BM166" s="193" t="s">
        <v>2115</v>
      </c>
    </row>
    <row r="167" s="2" customFormat="1">
      <c r="A167" s="38"/>
      <c r="B167" s="39"/>
      <c r="C167" s="38"/>
      <c r="D167" s="195" t="s">
        <v>242</v>
      </c>
      <c r="E167" s="38"/>
      <c r="F167" s="196" t="s">
        <v>900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242</v>
      </c>
      <c r="AU167" s="19" t="s">
        <v>84</v>
      </c>
    </row>
    <row r="168" s="2" customFormat="1">
      <c r="A168" s="38"/>
      <c r="B168" s="39"/>
      <c r="C168" s="38"/>
      <c r="D168" s="195" t="s">
        <v>262</v>
      </c>
      <c r="E168" s="38"/>
      <c r="F168" s="223" t="s">
        <v>2112</v>
      </c>
      <c r="G168" s="38"/>
      <c r="H168" s="38"/>
      <c r="I168" s="197"/>
      <c r="J168" s="38"/>
      <c r="K168" s="38"/>
      <c r="L168" s="39"/>
      <c r="M168" s="198"/>
      <c r="N168" s="199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262</v>
      </c>
      <c r="AU168" s="19" t="s">
        <v>84</v>
      </c>
    </row>
    <row r="169" s="2" customFormat="1" ht="16.5" customHeight="1">
      <c r="A169" s="38"/>
      <c r="B169" s="181"/>
      <c r="C169" s="182" t="s">
        <v>307</v>
      </c>
      <c r="D169" s="182" t="s">
        <v>237</v>
      </c>
      <c r="E169" s="183" t="s">
        <v>1637</v>
      </c>
      <c r="F169" s="184" t="s">
        <v>1638</v>
      </c>
      <c r="G169" s="185" t="s">
        <v>240</v>
      </c>
      <c r="H169" s="186">
        <v>56.951999999999998</v>
      </c>
      <c r="I169" s="187"/>
      <c r="J169" s="188">
        <f>ROUND(I169*H169,2)</f>
        <v>0</v>
      </c>
      <c r="K169" s="184" t="s">
        <v>246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0.0044400000000000004</v>
      </c>
      <c r="R169" s="191">
        <f>Q169*H169</f>
        <v>0.25286688000000002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2116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1640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2" customFormat="1">
      <c r="A171" s="38"/>
      <c r="B171" s="39"/>
      <c r="C171" s="38"/>
      <c r="D171" s="195" t="s">
        <v>262</v>
      </c>
      <c r="E171" s="38"/>
      <c r="F171" s="223" t="s">
        <v>2088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262</v>
      </c>
      <c r="AU171" s="19" t="s">
        <v>84</v>
      </c>
    </row>
    <row r="172" s="14" customFormat="1">
      <c r="A172" s="14"/>
      <c r="B172" s="207"/>
      <c r="C172" s="14"/>
      <c r="D172" s="195" t="s">
        <v>248</v>
      </c>
      <c r="E172" s="208" t="s">
        <v>1</v>
      </c>
      <c r="F172" s="209" t="s">
        <v>2117</v>
      </c>
      <c r="G172" s="14"/>
      <c r="H172" s="210">
        <v>56.951999999999998</v>
      </c>
      <c r="I172" s="211"/>
      <c r="J172" s="14"/>
      <c r="K172" s="14"/>
      <c r="L172" s="207"/>
      <c r="M172" s="212"/>
      <c r="N172" s="213"/>
      <c r="O172" s="213"/>
      <c r="P172" s="213"/>
      <c r="Q172" s="213"/>
      <c r="R172" s="213"/>
      <c r="S172" s="213"/>
      <c r="T172" s="2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08" t="s">
        <v>248</v>
      </c>
      <c r="AU172" s="208" t="s">
        <v>84</v>
      </c>
      <c r="AV172" s="14" t="s">
        <v>84</v>
      </c>
      <c r="AW172" s="14" t="s">
        <v>32</v>
      </c>
      <c r="AX172" s="14" t="s">
        <v>82</v>
      </c>
      <c r="AY172" s="208" t="s">
        <v>235</v>
      </c>
    </row>
    <row r="173" s="2" customFormat="1" ht="16.5" customHeight="1">
      <c r="A173" s="38"/>
      <c r="B173" s="181"/>
      <c r="C173" s="182" t="s">
        <v>314</v>
      </c>
      <c r="D173" s="182" t="s">
        <v>237</v>
      </c>
      <c r="E173" s="183" t="s">
        <v>1642</v>
      </c>
      <c r="F173" s="184" t="s">
        <v>1643</v>
      </c>
      <c r="G173" s="185" t="s">
        <v>240</v>
      </c>
      <c r="H173" s="186">
        <v>56.951999999999998</v>
      </c>
      <c r="I173" s="187"/>
      <c r="J173" s="188">
        <f>ROUND(I173*H173,2)</f>
        <v>0</v>
      </c>
      <c r="K173" s="184" t="s">
        <v>246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96</v>
      </c>
      <c r="AT173" s="193" t="s">
        <v>237</v>
      </c>
      <c r="AU173" s="193" t="s">
        <v>84</v>
      </c>
      <c r="AY173" s="19" t="s">
        <v>235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96</v>
      </c>
      <c r="BM173" s="193" t="s">
        <v>2118</v>
      </c>
    </row>
    <row r="174" s="2" customFormat="1">
      <c r="A174" s="38"/>
      <c r="B174" s="39"/>
      <c r="C174" s="38"/>
      <c r="D174" s="195" t="s">
        <v>242</v>
      </c>
      <c r="E174" s="38"/>
      <c r="F174" s="196" t="s">
        <v>1645</v>
      </c>
      <c r="G174" s="38"/>
      <c r="H174" s="38"/>
      <c r="I174" s="197"/>
      <c r="J174" s="38"/>
      <c r="K174" s="38"/>
      <c r="L174" s="39"/>
      <c r="M174" s="198"/>
      <c r="N174" s="199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242</v>
      </c>
      <c r="AU174" s="19" t="s">
        <v>84</v>
      </c>
    </row>
    <row r="175" s="2" customFormat="1">
      <c r="A175" s="38"/>
      <c r="B175" s="39"/>
      <c r="C175" s="38"/>
      <c r="D175" s="195" t="s">
        <v>262</v>
      </c>
      <c r="E175" s="38"/>
      <c r="F175" s="223" t="s">
        <v>296</v>
      </c>
      <c r="G175" s="38"/>
      <c r="H175" s="38"/>
      <c r="I175" s="197"/>
      <c r="J175" s="38"/>
      <c r="K175" s="38"/>
      <c r="L175" s="39"/>
      <c r="M175" s="198"/>
      <c r="N175" s="199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262</v>
      </c>
      <c r="AU175" s="19" t="s">
        <v>84</v>
      </c>
    </row>
    <row r="176" s="2" customFormat="1" ht="44.25" customHeight="1">
      <c r="A176" s="38"/>
      <c r="B176" s="181"/>
      <c r="C176" s="182" t="s">
        <v>320</v>
      </c>
      <c r="D176" s="182" t="s">
        <v>237</v>
      </c>
      <c r="E176" s="183" t="s">
        <v>397</v>
      </c>
      <c r="F176" s="184" t="s">
        <v>398</v>
      </c>
      <c r="G176" s="185" t="s">
        <v>358</v>
      </c>
      <c r="H176" s="186">
        <v>73.036000000000001</v>
      </c>
      <c r="I176" s="187"/>
      <c r="J176" s="188">
        <f>ROUND(I176*H176,2)</f>
        <v>0</v>
      </c>
      <c r="K176" s="184" t="s">
        <v>246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96</v>
      </c>
      <c r="AT176" s="193" t="s">
        <v>237</v>
      </c>
      <c r="AU176" s="193" t="s">
        <v>84</v>
      </c>
      <c r="AY176" s="19" t="s">
        <v>235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96</v>
      </c>
      <c r="BM176" s="193" t="s">
        <v>2119</v>
      </c>
    </row>
    <row r="177" s="2" customFormat="1">
      <c r="A177" s="38"/>
      <c r="B177" s="39"/>
      <c r="C177" s="38"/>
      <c r="D177" s="195" t="s">
        <v>242</v>
      </c>
      <c r="E177" s="38"/>
      <c r="F177" s="196" t="s">
        <v>400</v>
      </c>
      <c r="G177" s="38"/>
      <c r="H177" s="38"/>
      <c r="I177" s="197"/>
      <c r="J177" s="38"/>
      <c r="K177" s="38"/>
      <c r="L177" s="39"/>
      <c r="M177" s="198"/>
      <c r="N177" s="199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242</v>
      </c>
      <c r="AU177" s="19" t="s">
        <v>84</v>
      </c>
    </row>
    <row r="178" s="13" customFormat="1">
      <c r="A178" s="13"/>
      <c r="B178" s="200"/>
      <c r="C178" s="13"/>
      <c r="D178" s="195" t="s">
        <v>248</v>
      </c>
      <c r="E178" s="201" t="s">
        <v>1</v>
      </c>
      <c r="F178" s="202" t="s">
        <v>403</v>
      </c>
      <c r="G178" s="13"/>
      <c r="H178" s="201" t="s">
        <v>1</v>
      </c>
      <c r="I178" s="203"/>
      <c r="J178" s="13"/>
      <c r="K178" s="13"/>
      <c r="L178" s="200"/>
      <c r="M178" s="204"/>
      <c r="N178" s="205"/>
      <c r="O178" s="205"/>
      <c r="P178" s="205"/>
      <c r="Q178" s="205"/>
      <c r="R178" s="205"/>
      <c r="S178" s="205"/>
      <c r="T178" s="206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1" t="s">
        <v>248</v>
      </c>
      <c r="AU178" s="201" t="s">
        <v>84</v>
      </c>
      <c r="AV178" s="13" t="s">
        <v>82</v>
      </c>
      <c r="AW178" s="13" t="s">
        <v>32</v>
      </c>
      <c r="AX178" s="13" t="s">
        <v>75</v>
      </c>
      <c r="AY178" s="201" t="s">
        <v>235</v>
      </c>
    </row>
    <row r="179" s="14" customFormat="1">
      <c r="A179" s="14"/>
      <c r="B179" s="207"/>
      <c r="C179" s="14"/>
      <c r="D179" s="195" t="s">
        <v>248</v>
      </c>
      <c r="E179" s="208" t="s">
        <v>1</v>
      </c>
      <c r="F179" s="209" t="s">
        <v>2120</v>
      </c>
      <c r="G179" s="14"/>
      <c r="H179" s="210">
        <v>15</v>
      </c>
      <c r="I179" s="211"/>
      <c r="J179" s="14"/>
      <c r="K179" s="14"/>
      <c r="L179" s="207"/>
      <c r="M179" s="212"/>
      <c r="N179" s="213"/>
      <c r="O179" s="213"/>
      <c r="P179" s="213"/>
      <c r="Q179" s="213"/>
      <c r="R179" s="213"/>
      <c r="S179" s="213"/>
      <c r="T179" s="2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8" t="s">
        <v>248</v>
      </c>
      <c r="AU179" s="208" t="s">
        <v>84</v>
      </c>
      <c r="AV179" s="14" t="s">
        <v>84</v>
      </c>
      <c r="AW179" s="14" t="s">
        <v>32</v>
      </c>
      <c r="AX179" s="14" t="s">
        <v>75</v>
      </c>
      <c r="AY179" s="208" t="s">
        <v>235</v>
      </c>
    </row>
    <row r="180" s="13" customFormat="1">
      <c r="A180" s="13"/>
      <c r="B180" s="200"/>
      <c r="C180" s="13"/>
      <c r="D180" s="195" t="s">
        <v>248</v>
      </c>
      <c r="E180" s="201" t="s">
        <v>1</v>
      </c>
      <c r="F180" s="202" t="s">
        <v>930</v>
      </c>
      <c r="G180" s="13"/>
      <c r="H180" s="201" t="s">
        <v>1</v>
      </c>
      <c r="I180" s="203"/>
      <c r="J180" s="13"/>
      <c r="K180" s="13"/>
      <c r="L180" s="200"/>
      <c r="M180" s="204"/>
      <c r="N180" s="205"/>
      <c r="O180" s="205"/>
      <c r="P180" s="205"/>
      <c r="Q180" s="205"/>
      <c r="R180" s="205"/>
      <c r="S180" s="205"/>
      <c r="T180" s="206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1" t="s">
        <v>248</v>
      </c>
      <c r="AU180" s="201" t="s">
        <v>84</v>
      </c>
      <c r="AV180" s="13" t="s">
        <v>82</v>
      </c>
      <c r="AW180" s="13" t="s">
        <v>32</v>
      </c>
      <c r="AX180" s="13" t="s">
        <v>75</v>
      </c>
      <c r="AY180" s="201" t="s">
        <v>235</v>
      </c>
    </row>
    <row r="181" s="14" customFormat="1">
      <c r="A181" s="14"/>
      <c r="B181" s="207"/>
      <c r="C181" s="14"/>
      <c r="D181" s="195" t="s">
        <v>248</v>
      </c>
      <c r="E181" s="208" t="s">
        <v>1</v>
      </c>
      <c r="F181" s="209" t="s">
        <v>2121</v>
      </c>
      <c r="G181" s="14"/>
      <c r="H181" s="210">
        <v>58.036000000000001</v>
      </c>
      <c r="I181" s="211"/>
      <c r="J181" s="14"/>
      <c r="K181" s="14"/>
      <c r="L181" s="207"/>
      <c r="M181" s="212"/>
      <c r="N181" s="213"/>
      <c r="O181" s="213"/>
      <c r="P181" s="213"/>
      <c r="Q181" s="213"/>
      <c r="R181" s="213"/>
      <c r="S181" s="213"/>
      <c r="T181" s="2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08" t="s">
        <v>248</v>
      </c>
      <c r="AU181" s="208" t="s">
        <v>84</v>
      </c>
      <c r="AV181" s="14" t="s">
        <v>84</v>
      </c>
      <c r="AW181" s="14" t="s">
        <v>32</v>
      </c>
      <c r="AX181" s="14" t="s">
        <v>75</v>
      </c>
      <c r="AY181" s="208" t="s">
        <v>235</v>
      </c>
    </row>
    <row r="182" s="15" customFormat="1">
      <c r="A182" s="15"/>
      <c r="B182" s="215"/>
      <c r="C182" s="15"/>
      <c r="D182" s="195" t="s">
        <v>248</v>
      </c>
      <c r="E182" s="216" t="s">
        <v>1</v>
      </c>
      <c r="F182" s="217" t="s">
        <v>253</v>
      </c>
      <c r="G182" s="15"/>
      <c r="H182" s="218">
        <v>73.036000000000001</v>
      </c>
      <c r="I182" s="219"/>
      <c r="J182" s="15"/>
      <c r="K182" s="15"/>
      <c r="L182" s="215"/>
      <c r="M182" s="220"/>
      <c r="N182" s="221"/>
      <c r="O182" s="221"/>
      <c r="P182" s="221"/>
      <c r="Q182" s="221"/>
      <c r="R182" s="221"/>
      <c r="S182" s="221"/>
      <c r="T182" s="222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16" t="s">
        <v>248</v>
      </c>
      <c r="AU182" s="216" t="s">
        <v>84</v>
      </c>
      <c r="AV182" s="15" t="s">
        <v>96</v>
      </c>
      <c r="AW182" s="15" t="s">
        <v>32</v>
      </c>
      <c r="AX182" s="15" t="s">
        <v>82</v>
      </c>
      <c r="AY182" s="216" t="s">
        <v>235</v>
      </c>
    </row>
    <row r="183" s="2" customFormat="1" ht="37.8" customHeight="1">
      <c r="A183" s="38"/>
      <c r="B183" s="181"/>
      <c r="C183" s="182" t="s">
        <v>327</v>
      </c>
      <c r="D183" s="182" t="s">
        <v>237</v>
      </c>
      <c r="E183" s="183" t="s">
        <v>406</v>
      </c>
      <c r="F183" s="184" t="s">
        <v>407</v>
      </c>
      <c r="G183" s="185" t="s">
        <v>358</v>
      </c>
      <c r="H183" s="186">
        <v>15</v>
      </c>
      <c r="I183" s="187"/>
      <c r="J183" s="188">
        <f>ROUND(I183*H183,2)</f>
        <v>0</v>
      </c>
      <c r="K183" s="184" t="s">
        <v>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96</v>
      </c>
      <c r="AT183" s="193" t="s">
        <v>237</v>
      </c>
      <c r="AU183" s="193" t="s">
        <v>84</v>
      </c>
      <c r="AY183" s="19" t="s">
        <v>235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96</v>
      </c>
      <c r="BM183" s="193" t="s">
        <v>2122</v>
      </c>
    </row>
    <row r="184" s="2" customFormat="1">
      <c r="A184" s="38"/>
      <c r="B184" s="39"/>
      <c r="C184" s="38"/>
      <c r="D184" s="195" t="s">
        <v>242</v>
      </c>
      <c r="E184" s="38"/>
      <c r="F184" s="196" t="s">
        <v>400</v>
      </c>
      <c r="G184" s="38"/>
      <c r="H184" s="38"/>
      <c r="I184" s="197"/>
      <c r="J184" s="38"/>
      <c r="K184" s="38"/>
      <c r="L184" s="39"/>
      <c r="M184" s="198"/>
      <c r="N184" s="199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242</v>
      </c>
      <c r="AU184" s="19" t="s">
        <v>84</v>
      </c>
    </row>
    <row r="185" s="2" customFormat="1" ht="44.25" customHeight="1">
      <c r="A185" s="38"/>
      <c r="B185" s="181"/>
      <c r="C185" s="182" t="s">
        <v>8</v>
      </c>
      <c r="D185" s="182" t="s">
        <v>237</v>
      </c>
      <c r="E185" s="183" t="s">
        <v>410</v>
      </c>
      <c r="F185" s="184" t="s">
        <v>411</v>
      </c>
      <c r="G185" s="185" t="s">
        <v>358</v>
      </c>
      <c r="H185" s="186">
        <v>365.18000000000001</v>
      </c>
      <c r="I185" s="187"/>
      <c r="J185" s="188">
        <f>ROUND(I185*H185,2)</f>
        <v>0</v>
      </c>
      <c r="K185" s="184" t="s">
        <v>246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96</v>
      </c>
      <c r="AT185" s="193" t="s">
        <v>237</v>
      </c>
      <c r="AU185" s="193" t="s">
        <v>84</v>
      </c>
      <c r="AY185" s="19" t="s">
        <v>235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96</v>
      </c>
      <c r="BM185" s="193" t="s">
        <v>2123</v>
      </c>
    </row>
    <row r="186" s="2" customFormat="1">
      <c r="A186" s="38"/>
      <c r="B186" s="39"/>
      <c r="C186" s="38"/>
      <c r="D186" s="195" t="s">
        <v>242</v>
      </c>
      <c r="E186" s="38"/>
      <c r="F186" s="196" t="s">
        <v>413</v>
      </c>
      <c r="G186" s="38"/>
      <c r="H186" s="38"/>
      <c r="I186" s="197"/>
      <c r="J186" s="38"/>
      <c r="K186" s="38"/>
      <c r="L186" s="39"/>
      <c r="M186" s="198"/>
      <c r="N186" s="199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242</v>
      </c>
      <c r="AU186" s="19" t="s">
        <v>84</v>
      </c>
    </row>
    <row r="187" s="14" customFormat="1">
      <c r="A187" s="14"/>
      <c r="B187" s="207"/>
      <c r="C187" s="14"/>
      <c r="D187" s="195" t="s">
        <v>248</v>
      </c>
      <c r="E187" s="14"/>
      <c r="F187" s="209" t="s">
        <v>2124</v>
      </c>
      <c r="G187" s="14"/>
      <c r="H187" s="210">
        <v>365.18000000000001</v>
      </c>
      <c r="I187" s="211"/>
      <c r="J187" s="14"/>
      <c r="K187" s="14"/>
      <c r="L187" s="207"/>
      <c r="M187" s="212"/>
      <c r="N187" s="213"/>
      <c r="O187" s="213"/>
      <c r="P187" s="213"/>
      <c r="Q187" s="213"/>
      <c r="R187" s="213"/>
      <c r="S187" s="213"/>
      <c r="T187" s="2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08" t="s">
        <v>248</v>
      </c>
      <c r="AU187" s="208" t="s">
        <v>84</v>
      </c>
      <c r="AV187" s="14" t="s">
        <v>84</v>
      </c>
      <c r="AW187" s="14" t="s">
        <v>3</v>
      </c>
      <c r="AX187" s="14" t="s">
        <v>82</v>
      </c>
      <c r="AY187" s="208" t="s">
        <v>235</v>
      </c>
    </row>
    <row r="188" s="2" customFormat="1" ht="44.25" customHeight="1">
      <c r="A188" s="38"/>
      <c r="B188" s="181"/>
      <c r="C188" s="182" t="s">
        <v>338</v>
      </c>
      <c r="D188" s="182" t="s">
        <v>237</v>
      </c>
      <c r="E188" s="183" t="s">
        <v>416</v>
      </c>
      <c r="F188" s="184" t="s">
        <v>417</v>
      </c>
      <c r="G188" s="185" t="s">
        <v>358</v>
      </c>
      <c r="H188" s="186">
        <v>75</v>
      </c>
      <c r="I188" s="187"/>
      <c r="J188" s="188">
        <f>ROUND(I188*H188,2)</f>
        <v>0</v>
      </c>
      <c r="K188" s="184" t="s">
        <v>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96</v>
      </c>
      <c r="AT188" s="193" t="s">
        <v>237</v>
      </c>
      <c r="AU188" s="193" t="s">
        <v>84</v>
      </c>
      <c r="AY188" s="19" t="s">
        <v>235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96</v>
      </c>
      <c r="BM188" s="193" t="s">
        <v>2125</v>
      </c>
    </row>
    <row r="189" s="2" customFormat="1">
      <c r="A189" s="38"/>
      <c r="B189" s="39"/>
      <c r="C189" s="38"/>
      <c r="D189" s="195" t="s">
        <v>242</v>
      </c>
      <c r="E189" s="38"/>
      <c r="F189" s="196" t="s">
        <v>413</v>
      </c>
      <c r="G189" s="38"/>
      <c r="H189" s="38"/>
      <c r="I189" s="197"/>
      <c r="J189" s="38"/>
      <c r="K189" s="38"/>
      <c r="L189" s="39"/>
      <c r="M189" s="198"/>
      <c r="N189" s="199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242</v>
      </c>
      <c r="AU189" s="19" t="s">
        <v>84</v>
      </c>
    </row>
    <row r="190" s="14" customFormat="1">
      <c r="A190" s="14"/>
      <c r="B190" s="207"/>
      <c r="C190" s="14"/>
      <c r="D190" s="195" t="s">
        <v>248</v>
      </c>
      <c r="E190" s="14"/>
      <c r="F190" s="209" t="s">
        <v>2126</v>
      </c>
      <c r="G190" s="14"/>
      <c r="H190" s="210">
        <v>75</v>
      </c>
      <c r="I190" s="211"/>
      <c r="J190" s="14"/>
      <c r="K190" s="14"/>
      <c r="L190" s="207"/>
      <c r="M190" s="212"/>
      <c r="N190" s="213"/>
      <c r="O190" s="213"/>
      <c r="P190" s="213"/>
      <c r="Q190" s="213"/>
      <c r="R190" s="213"/>
      <c r="S190" s="213"/>
      <c r="T190" s="2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8" t="s">
        <v>248</v>
      </c>
      <c r="AU190" s="208" t="s">
        <v>84</v>
      </c>
      <c r="AV190" s="14" t="s">
        <v>84</v>
      </c>
      <c r="AW190" s="14" t="s">
        <v>3</v>
      </c>
      <c r="AX190" s="14" t="s">
        <v>82</v>
      </c>
      <c r="AY190" s="208" t="s">
        <v>235</v>
      </c>
    </row>
    <row r="191" s="2" customFormat="1" ht="24.15" customHeight="1">
      <c r="A191" s="38"/>
      <c r="B191" s="181"/>
      <c r="C191" s="182" t="s">
        <v>344</v>
      </c>
      <c r="D191" s="182" t="s">
        <v>237</v>
      </c>
      <c r="E191" s="183" t="s">
        <v>421</v>
      </c>
      <c r="F191" s="184" t="s">
        <v>422</v>
      </c>
      <c r="G191" s="185" t="s">
        <v>358</v>
      </c>
      <c r="H191" s="186">
        <v>15</v>
      </c>
      <c r="I191" s="187"/>
      <c r="J191" s="188">
        <f>ROUND(I191*H191,2)</f>
        <v>0</v>
      </c>
      <c r="K191" s="184" t="s">
        <v>246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96</v>
      </c>
      <c r="AT191" s="193" t="s">
        <v>237</v>
      </c>
      <c r="AU191" s="193" t="s">
        <v>84</v>
      </c>
      <c r="AY191" s="19" t="s">
        <v>235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96</v>
      </c>
      <c r="BM191" s="193" t="s">
        <v>2127</v>
      </c>
    </row>
    <row r="192" s="2" customFormat="1">
      <c r="A192" s="38"/>
      <c r="B192" s="39"/>
      <c r="C192" s="38"/>
      <c r="D192" s="195" t="s">
        <v>242</v>
      </c>
      <c r="E192" s="38"/>
      <c r="F192" s="196" t="s">
        <v>424</v>
      </c>
      <c r="G192" s="38"/>
      <c r="H192" s="38"/>
      <c r="I192" s="197"/>
      <c r="J192" s="38"/>
      <c r="K192" s="38"/>
      <c r="L192" s="39"/>
      <c r="M192" s="198"/>
      <c r="N192" s="199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242</v>
      </c>
      <c r="AU192" s="19" t="s">
        <v>84</v>
      </c>
    </row>
    <row r="193" s="13" customFormat="1">
      <c r="A193" s="13"/>
      <c r="B193" s="200"/>
      <c r="C193" s="13"/>
      <c r="D193" s="195" t="s">
        <v>248</v>
      </c>
      <c r="E193" s="201" t="s">
        <v>1</v>
      </c>
      <c r="F193" s="202" t="s">
        <v>403</v>
      </c>
      <c r="G193" s="13"/>
      <c r="H193" s="201" t="s">
        <v>1</v>
      </c>
      <c r="I193" s="203"/>
      <c r="J193" s="13"/>
      <c r="K193" s="13"/>
      <c r="L193" s="200"/>
      <c r="M193" s="204"/>
      <c r="N193" s="205"/>
      <c r="O193" s="205"/>
      <c r="P193" s="205"/>
      <c r="Q193" s="205"/>
      <c r="R193" s="205"/>
      <c r="S193" s="205"/>
      <c r="T193" s="206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1" t="s">
        <v>248</v>
      </c>
      <c r="AU193" s="201" t="s">
        <v>84</v>
      </c>
      <c r="AV193" s="13" t="s">
        <v>82</v>
      </c>
      <c r="AW193" s="13" t="s">
        <v>32</v>
      </c>
      <c r="AX193" s="13" t="s">
        <v>75</v>
      </c>
      <c r="AY193" s="201" t="s">
        <v>235</v>
      </c>
    </row>
    <row r="194" s="14" customFormat="1">
      <c r="A194" s="14"/>
      <c r="B194" s="207"/>
      <c r="C194" s="14"/>
      <c r="D194" s="195" t="s">
        <v>248</v>
      </c>
      <c r="E194" s="208" t="s">
        <v>1</v>
      </c>
      <c r="F194" s="209" t="s">
        <v>2120</v>
      </c>
      <c r="G194" s="14"/>
      <c r="H194" s="210">
        <v>15</v>
      </c>
      <c r="I194" s="211"/>
      <c r="J194" s="14"/>
      <c r="K194" s="14"/>
      <c r="L194" s="207"/>
      <c r="M194" s="212"/>
      <c r="N194" s="213"/>
      <c r="O194" s="213"/>
      <c r="P194" s="213"/>
      <c r="Q194" s="213"/>
      <c r="R194" s="213"/>
      <c r="S194" s="213"/>
      <c r="T194" s="2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8" t="s">
        <v>248</v>
      </c>
      <c r="AU194" s="208" t="s">
        <v>84</v>
      </c>
      <c r="AV194" s="14" t="s">
        <v>84</v>
      </c>
      <c r="AW194" s="14" t="s">
        <v>32</v>
      </c>
      <c r="AX194" s="14" t="s">
        <v>82</v>
      </c>
      <c r="AY194" s="208" t="s">
        <v>235</v>
      </c>
    </row>
    <row r="195" s="2" customFormat="1" ht="24.15" customHeight="1">
      <c r="A195" s="38"/>
      <c r="B195" s="181"/>
      <c r="C195" s="182" t="s">
        <v>348</v>
      </c>
      <c r="D195" s="182" t="s">
        <v>237</v>
      </c>
      <c r="E195" s="183" t="s">
        <v>429</v>
      </c>
      <c r="F195" s="184" t="s">
        <v>430</v>
      </c>
      <c r="G195" s="185" t="s">
        <v>240</v>
      </c>
      <c r="H195" s="186">
        <v>17.640000000000001</v>
      </c>
      <c r="I195" s="187"/>
      <c r="J195" s="188">
        <f>ROUND(I195*H195,2)</f>
        <v>0</v>
      </c>
      <c r="K195" s="184" t="s">
        <v>246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96</v>
      </c>
      <c r="AT195" s="193" t="s">
        <v>237</v>
      </c>
      <c r="AU195" s="193" t="s">
        <v>84</v>
      </c>
      <c r="AY195" s="19" t="s">
        <v>235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96</v>
      </c>
      <c r="BM195" s="193" t="s">
        <v>2128</v>
      </c>
    </row>
    <row r="196" s="2" customFormat="1">
      <c r="A196" s="38"/>
      <c r="B196" s="39"/>
      <c r="C196" s="38"/>
      <c r="D196" s="195" t="s">
        <v>242</v>
      </c>
      <c r="E196" s="38"/>
      <c r="F196" s="196" t="s">
        <v>432</v>
      </c>
      <c r="G196" s="38"/>
      <c r="H196" s="38"/>
      <c r="I196" s="197"/>
      <c r="J196" s="38"/>
      <c r="K196" s="38"/>
      <c r="L196" s="39"/>
      <c r="M196" s="198"/>
      <c r="N196" s="199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242</v>
      </c>
      <c r="AU196" s="19" t="s">
        <v>84</v>
      </c>
    </row>
    <row r="197" s="2" customFormat="1">
      <c r="A197" s="38"/>
      <c r="B197" s="39"/>
      <c r="C197" s="38"/>
      <c r="D197" s="195" t="s">
        <v>262</v>
      </c>
      <c r="E197" s="38"/>
      <c r="F197" s="223" t="s">
        <v>2088</v>
      </c>
      <c r="G197" s="38"/>
      <c r="H197" s="38"/>
      <c r="I197" s="197"/>
      <c r="J197" s="38"/>
      <c r="K197" s="38"/>
      <c r="L197" s="39"/>
      <c r="M197" s="198"/>
      <c r="N197" s="199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262</v>
      </c>
      <c r="AU197" s="19" t="s">
        <v>84</v>
      </c>
    </row>
    <row r="198" s="14" customFormat="1">
      <c r="A198" s="14"/>
      <c r="B198" s="207"/>
      <c r="C198" s="14"/>
      <c r="D198" s="195" t="s">
        <v>248</v>
      </c>
      <c r="E198" s="208" t="s">
        <v>1</v>
      </c>
      <c r="F198" s="209" t="s">
        <v>2129</v>
      </c>
      <c r="G198" s="14"/>
      <c r="H198" s="210">
        <v>17.640000000000001</v>
      </c>
      <c r="I198" s="211"/>
      <c r="J198" s="14"/>
      <c r="K198" s="14"/>
      <c r="L198" s="207"/>
      <c r="M198" s="212"/>
      <c r="N198" s="213"/>
      <c r="O198" s="213"/>
      <c r="P198" s="213"/>
      <c r="Q198" s="213"/>
      <c r="R198" s="213"/>
      <c r="S198" s="213"/>
      <c r="T198" s="2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8" t="s">
        <v>248</v>
      </c>
      <c r="AU198" s="208" t="s">
        <v>84</v>
      </c>
      <c r="AV198" s="14" t="s">
        <v>84</v>
      </c>
      <c r="AW198" s="14" t="s">
        <v>32</v>
      </c>
      <c r="AX198" s="14" t="s">
        <v>82</v>
      </c>
      <c r="AY198" s="208" t="s">
        <v>235</v>
      </c>
    </row>
    <row r="199" s="2" customFormat="1" ht="33" customHeight="1">
      <c r="A199" s="38"/>
      <c r="B199" s="181"/>
      <c r="C199" s="182" t="s">
        <v>355</v>
      </c>
      <c r="D199" s="182" t="s">
        <v>237</v>
      </c>
      <c r="E199" s="183" t="s">
        <v>436</v>
      </c>
      <c r="F199" s="184" t="s">
        <v>437</v>
      </c>
      <c r="G199" s="185" t="s">
        <v>438</v>
      </c>
      <c r="H199" s="186">
        <v>104.465</v>
      </c>
      <c r="I199" s="187"/>
      <c r="J199" s="188">
        <f>ROUND(I199*H199,2)</f>
        <v>0</v>
      </c>
      <c r="K199" s="184" t="s">
        <v>246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96</v>
      </c>
      <c r="AT199" s="193" t="s">
        <v>237</v>
      </c>
      <c r="AU199" s="193" t="s">
        <v>84</v>
      </c>
      <c r="AY199" s="19" t="s">
        <v>235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96</v>
      </c>
      <c r="BM199" s="193" t="s">
        <v>2130</v>
      </c>
    </row>
    <row r="200" s="2" customFormat="1">
      <c r="A200" s="38"/>
      <c r="B200" s="39"/>
      <c r="C200" s="38"/>
      <c r="D200" s="195" t="s">
        <v>242</v>
      </c>
      <c r="E200" s="38"/>
      <c r="F200" s="196" t="s">
        <v>440</v>
      </c>
      <c r="G200" s="38"/>
      <c r="H200" s="38"/>
      <c r="I200" s="197"/>
      <c r="J200" s="38"/>
      <c r="K200" s="38"/>
      <c r="L200" s="39"/>
      <c r="M200" s="198"/>
      <c r="N200" s="199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242</v>
      </c>
      <c r="AU200" s="19" t="s">
        <v>84</v>
      </c>
    </row>
    <row r="201" s="13" customFormat="1">
      <c r="A201" s="13"/>
      <c r="B201" s="200"/>
      <c r="C201" s="13"/>
      <c r="D201" s="195" t="s">
        <v>248</v>
      </c>
      <c r="E201" s="201" t="s">
        <v>1</v>
      </c>
      <c r="F201" s="202" t="s">
        <v>930</v>
      </c>
      <c r="G201" s="13"/>
      <c r="H201" s="201" t="s">
        <v>1</v>
      </c>
      <c r="I201" s="203"/>
      <c r="J201" s="13"/>
      <c r="K201" s="13"/>
      <c r="L201" s="200"/>
      <c r="M201" s="204"/>
      <c r="N201" s="205"/>
      <c r="O201" s="205"/>
      <c r="P201" s="205"/>
      <c r="Q201" s="205"/>
      <c r="R201" s="205"/>
      <c r="S201" s="205"/>
      <c r="T201" s="206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1" t="s">
        <v>248</v>
      </c>
      <c r="AU201" s="201" t="s">
        <v>84</v>
      </c>
      <c r="AV201" s="13" t="s">
        <v>82</v>
      </c>
      <c r="AW201" s="13" t="s">
        <v>32</v>
      </c>
      <c r="AX201" s="13" t="s">
        <v>75</v>
      </c>
      <c r="AY201" s="201" t="s">
        <v>235</v>
      </c>
    </row>
    <row r="202" s="14" customFormat="1">
      <c r="A202" s="14"/>
      <c r="B202" s="207"/>
      <c r="C202" s="14"/>
      <c r="D202" s="195" t="s">
        <v>248</v>
      </c>
      <c r="E202" s="208" t="s">
        <v>1</v>
      </c>
      <c r="F202" s="209" t="s">
        <v>2121</v>
      </c>
      <c r="G202" s="14"/>
      <c r="H202" s="210">
        <v>58.036000000000001</v>
      </c>
      <c r="I202" s="211"/>
      <c r="J202" s="14"/>
      <c r="K202" s="14"/>
      <c r="L202" s="207"/>
      <c r="M202" s="212"/>
      <c r="N202" s="213"/>
      <c r="O202" s="213"/>
      <c r="P202" s="213"/>
      <c r="Q202" s="213"/>
      <c r="R202" s="213"/>
      <c r="S202" s="213"/>
      <c r="T202" s="2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8" t="s">
        <v>248</v>
      </c>
      <c r="AU202" s="208" t="s">
        <v>84</v>
      </c>
      <c r="AV202" s="14" t="s">
        <v>84</v>
      </c>
      <c r="AW202" s="14" t="s">
        <v>32</v>
      </c>
      <c r="AX202" s="14" t="s">
        <v>82</v>
      </c>
      <c r="AY202" s="208" t="s">
        <v>235</v>
      </c>
    </row>
    <row r="203" s="14" customFormat="1">
      <c r="A203" s="14"/>
      <c r="B203" s="207"/>
      <c r="C203" s="14"/>
      <c r="D203" s="195" t="s">
        <v>248</v>
      </c>
      <c r="E203" s="14"/>
      <c r="F203" s="209" t="s">
        <v>2131</v>
      </c>
      <c r="G203" s="14"/>
      <c r="H203" s="210">
        <v>104.465</v>
      </c>
      <c r="I203" s="211"/>
      <c r="J203" s="14"/>
      <c r="K203" s="14"/>
      <c r="L203" s="207"/>
      <c r="M203" s="212"/>
      <c r="N203" s="213"/>
      <c r="O203" s="213"/>
      <c r="P203" s="213"/>
      <c r="Q203" s="213"/>
      <c r="R203" s="213"/>
      <c r="S203" s="213"/>
      <c r="T203" s="2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8" t="s">
        <v>248</v>
      </c>
      <c r="AU203" s="208" t="s">
        <v>84</v>
      </c>
      <c r="AV203" s="14" t="s">
        <v>84</v>
      </c>
      <c r="AW203" s="14" t="s">
        <v>3</v>
      </c>
      <c r="AX203" s="14" t="s">
        <v>82</v>
      </c>
      <c r="AY203" s="208" t="s">
        <v>235</v>
      </c>
    </row>
    <row r="204" s="2" customFormat="1" ht="24.15" customHeight="1">
      <c r="A204" s="38"/>
      <c r="B204" s="181"/>
      <c r="C204" s="182" t="s">
        <v>306</v>
      </c>
      <c r="D204" s="182" t="s">
        <v>237</v>
      </c>
      <c r="E204" s="183" t="s">
        <v>447</v>
      </c>
      <c r="F204" s="184" t="s">
        <v>448</v>
      </c>
      <c r="G204" s="185" t="s">
        <v>358</v>
      </c>
      <c r="H204" s="186">
        <v>37.713999999999999</v>
      </c>
      <c r="I204" s="187"/>
      <c r="J204" s="188">
        <f>ROUND(I204*H204,2)</f>
        <v>0</v>
      </c>
      <c r="K204" s="184" t="s">
        <v>246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96</v>
      </c>
      <c r="AT204" s="193" t="s">
        <v>237</v>
      </c>
      <c r="AU204" s="193" t="s">
        <v>84</v>
      </c>
      <c r="AY204" s="19" t="s">
        <v>235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96</v>
      </c>
      <c r="BM204" s="193" t="s">
        <v>2132</v>
      </c>
    </row>
    <row r="205" s="2" customFormat="1">
      <c r="A205" s="38"/>
      <c r="B205" s="39"/>
      <c r="C205" s="38"/>
      <c r="D205" s="195" t="s">
        <v>242</v>
      </c>
      <c r="E205" s="38"/>
      <c r="F205" s="196" t="s">
        <v>450</v>
      </c>
      <c r="G205" s="38"/>
      <c r="H205" s="38"/>
      <c r="I205" s="197"/>
      <c r="J205" s="38"/>
      <c r="K205" s="38"/>
      <c r="L205" s="39"/>
      <c r="M205" s="198"/>
      <c r="N205" s="199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242</v>
      </c>
      <c r="AU205" s="19" t="s">
        <v>84</v>
      </c>
    </row>
    <row r="206" s="13" customFormat="1">
      <c r="A206" s="13"/>
      <c r="B206" s="200"/>
      <c r="C206" s="13"/>
      <c r="D206" s="195" t="s">
        <v>248</v>
      </c>
      <c r="E206" s="201" t="s">
        <v>1</v>
      </c>
      <c r="F206" s="202" t="s">
        <v>1920</v>
      </c>
      <c r="G206" s="13"/>
      <c r="H206" s="201" t="s">
        <v>1</v>
      </c>
      <c r="I206" s="203"/>
      <c r="J206" s="13"/>
      <c r="K206" s="13"/>
      <c r="L206" s="200"/>
      <c r="M206" s="204"/>
      <c r="N206" s="205"/>
      <c r="O206" s="205"/>
      <c r="P206" s="205"/>
      <c r="Q206" s="205"/>
      <c r="R206" s="205"/>
      <c r="S206" s="205"/>
      <c r="T206" s="206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1" t="s">
        <v>248</v>
      </c>
      <c r="AU206" s="201" t="s">
        <v>84</v>
      </c>
      <c r="AV206" s="13" t="s">
        <v>82</v>
      </c>
      <c r="AW206" s="13" t="s">
        <v>32</v>
      </c>
      <c r="AX206" s="13" t="s">
        <v>75</v>
      </c>
      <c r="AY206" s="201" t="s">
        <v>235</v>
      </c>
    </row>
    <row r="207" s="14" customFormat="1">
      <c r="A207" s="14"/>
      <c r="B207" s="207"/>
      <c r="C207" s="14"/>
      <c r="D207" s="195" t="s">
        <v>248</v>
      </c>
      <c r="E207" s="208" t="s">
        <v>1</v>
      </c>
      <c r="F207" s="209" t="s">
        <v>2133</v>
      </c>
      <c r="G207" s="14"/>
      <c r="H207" s="210">
        <v>51.862000000000002</v>
      </c>
      <c r="I207" s="211"/>
      <c r="J207" s="14"/>
      <c r="K207" s="14"/>
      <c r="L207" s="207"/>
      <c r="M207" s="212"/>
      <c r="N207" s="213"/>
      <c r="O207" s="213"/>
      <c r="P207" s="213"/>
      <c r="Q207" s="213"/>
      <c r="R207" s="213"/>
      <c r="S207" s="213"/>
      <c r="T207" s="2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8" t="s">
        <v>248</v>
      </c>
      <c r="AU207" s="208" t="s">
        <v>84</v>
      </c>
      <c r="AV207" s="14" t="s">
        <v>84</v>
      </c>
      <c r="AW207" s="14" t="s">
        <v>32</v>
      </c>
      <c r="AX207" s="14" t="s">
        <v>75</v>
      </c>
      <c r="AY207" s="208" t="s">
        <v>235</v>
      </c>
    </row>
    <row r="208" s="13" customFormat="1">
      <c r="A208" s="13"/>
      <c r="B208" s="200"/>
      <c r="C208" s="13"/>
      <c r="D208" s="195" t="s">
        <v>248</v>
      </c>
      <c r="E208" s="201" t="s">
        <v>1</v>
      </c>
      <c r="F208" s="202" t="s">
        <v>1922</v>
      </c>
      <c r="G208" s="13"/>
      <c r="H208" s="201" t="s">
        <v>1</v>
      </c>
      <c r="I208" s="203"/>
      <c r="J208" s="13"/>
      <c r="K208" s="13"/>
      <c r="L208" s="200"/>
      <c r="M208" s="204"/>
      <c r="N208" s="205"/>
      <c r="O208" s="205"/>
      <c r="P208" s="205"/>
      <c r="Q208" s="205"/>
      <c r="R208" s="205"/>
      <c r="S208" s="205"/>
      <c r="T208" s="206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1" t="s">
        <v>248</v>
      </c>
      <c r="AU208" s="201" t="s">
        <v>84</v>
      </c>
      <c r="AV208" s="13" t="s">
        <v>82</v>
      </c>
      <c r="AW208" s="13" t="s">
        <v>32</v>
      </c>
      <c r="AX208" s="13" t="s">
        <v>75</v>
      </c>
      <c r="AY208" s="201" t="s">
        <v>235</v>
      </c>
    </row>
    <row r="209" s="14" customFormat="1">
      <c r="A209" s="14"/>
      <c r="B209" s="207"/>
      <c r="C209" s="14"/>
      <c r="D209" s="195" t="s">
        <v>248</v>
      </c>
      <c r="E209" s="208" t="s">
        <v>1</v>
      </c>
      <c r="F209" s="209" t="s">
        <v>2134</v>
      </c>
      <c r="G209" s="14"/>
      <c r="H209" s="210">
        <v>-3.528</v>
      </c>
      <c r="I209" s="211"/>
      <c r="J209" s="14"/>
      <c r="K209" s="14"/>
      <c r="L209" s="207"/>
      <c r="M209" s="212"/>
      <c r="N209" s="213"/>
      <c r="O209" s="213"/>
      <c r="P209" s="213"/>
      <c r="Q209" s="213"/>
      <c r="R209" s="213"/>
      <c r="S209" s="213"/>
      <c r="T209" s="2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08" t="s">
        <v>248</v>
      </c>
      <c r="AU209" s="208" t="s">
        <v>84</v>
      </c>
      <c r="AV209" s="14" t="s">
        <v>84</v>
      </c>
      <c r="AW209" s="14" t="s">
        <v>32</v>
      </c>
      <c r="AX209" s="14" t="s">
        <v>75</v>
      </c>
      <c r="AY209" s="208" t="s">
        <v>235</v>
      </c>
    </row>
    <row r="210" s="13" customFormat="1">
      <c r="A210" s="13"/>
      <c r="B210" s="200"/>
      <c r="C210" s="13"/>
      <c r="D210" s="195" t="s">
        <v>248</v>
      </c>
      <c r="E210" s="201" t="s">
        <v>1</v>
      </c>
      <c r="F210" s="202" t="s">
        <v>1924</v>
      </c>
      <c r="G210" s="13"/>
      <c r="H210" s="201" t="s">
        <v>1</v>
      </c>
      <c r="I210" s="203"/>
      <c r="J210" s="13"/>
      <c r="K210" s="13"/>
      <c r="L210" s="200"/>
      <c r="M210" s="204"/>
      <c r="N210" s="205"/>
      <c r="O210" s="205"/>
      <c r="P210" s="205"/>
      <c r="Q210" s="205"/>
      <c r="R210" s="205"/>
      <c r="S210" s="205"/>
      <c r="T210" s="206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1" t="s">
        <v>248</v>
      </c>
      <c r="AU210" s="201" t="s">
        <v>84</v>
      </c>
      <c r="AV210" s="13" t="s">
        <v>82</v>
      </c>
      <c r="AW210" s="13" t="s">
        <v>32</v>
      </c>
      <c r="AX210" s="13" t="s">
        <v>75</v>
      </c>
      <c r="AY210" s="201" t="s">
        <v>235</v>
      </c>
    </row>
    <row r="211" s="14" customFormat="1">
      <c r="A211" s="14"/>
      <c r="B211" s="207"/>
      <c r="C211" s="14"/>
      <c r="D211" s="195" t="s">
        <v>248</v>
      </c>
      <c r="E211" s="208" t="s">
        <v>1</v>
      </c>
      <c r="F211" s="209" t="s">
        <v>2135</v>
      </c>
      <c r="G211" s="14"/>
      <c r="H211" s="210">
        <v>-1.0609999999999999</v>
      </c>
      <c r="I211" s="211"/>
      <c r="J211" s="14"/>
      <c r="K211" s="14"/>
      <c r="L211" s="207"/>
      <c r="M211" s="212"/>
      <c r="N211" s="213"/>
      <c r="O211" s="213"/>
      <c r="P211" s="213"/>
      <c r="Q211" s="213"/>
      <c r="R211" s="213"/>
      <c r="S211" s="213"/>
      <c r="T211" s="2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8" t="s">
        <v>248</v>
      </c>
      <c r="AU211" s="208" t="s">
        <v>84</v>
      </c>
      <c r="AV211" s="14" t="s">
        <v>84</v>
      </c>
      <c r="AW211" s="14" t="s">
        <v>32</v>
      </c>
      <c r="AX211" s="14" t="s">
        <v>75</v>
      </c>
      <c r="AY211" s="208" t="s">
        <v>235</v>
      </c>
    </row>
    <row r="212" s="14" customFormat="1">
      <c r="A212" s="14"/>
      <c r="B212" s="207"/>
      <c r="C212" s="14"/>
      <c r="D212" s="195" t="s">
        <v>248</v>
      </c>
      <c r="E212" s="208" t="s">
        <v>1</v>
      </c>
      <c r="F212" s="209" t="s">
        <v>2136</v>
      </c>
      <c r="G212" s="14"/>
      <c r="H212" s="210">
        <v>-9.5589999999999993</v>
      </c>
      <c r="I212" s="211"/>
      <c r="J212" s="14"/>
      <c r="K212" s="14"/>
      <c r="L212" s="207"/>
      <c r="M212" s="212"/>
      <c r="N212" s="213"/>
      <c r="O212" s="213"/>
      <c r="P212" s="213"/>
      <c r="Q212" s="213"/>
      <c r="R212" s="213"/>
      <c r="S212" s="213"/>
      <c r="T212" s="2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8" t="s">
        <v>248</v>
      </c>
      <c r="AU212" s="208" t="s">
        <v>84</v>
      </c>
      <c r="AV212" s="14" t="s">
        <v>84</v>
      </c>
      <c r="AW212" s="14" t="s">
        <v>32</v>
      </c>
      <c r="AX212" s="14" t="s">
        <v>75</v>
      </c>
      <c r="AY212" s="208" t="s">
        <v>235</v>
      </c>
    </row>
    <row r="213" s="15" customFormat="1">
      <c r="A213" s="15"/>
      <c r="B213" s="215"/>
      <c r="C213" s="15"/>
      <c r="D213" s="195" t="s">
        <v>248</v>
      </c>
      <c r="E213" s="216" t="s">
        <v>1</v>
      </c>
      <c r="F213" s="217" t="s">
        <v>253</v>
      </c>
      <c r="G213" s="15"/>
      <c r="H213" s="218">
        <v>37.714000000000006</v>
      </c>
      <c r="I213" s="219"/>
      <c r="J213" s="15"/>
      <c r="K213" s="15"/>
      <c r="L213" s="215"/>
      <c r="M213" s="220"/>
      <c r="N213" s="221"/>
      <c r="O213" s="221"/>
      <c r="P213" s="221"/>
      <c r="Q213" s="221"/>
      <c r="R213" s="221"/>
      <c r="S213" s="221"/>
      <c r="T213" s="222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16" t="s">
        <v>248</v>
      </c>
      <c r="AU213" s="216" t="s">
        <v>84</v>
      </c>
      <c r="AV213" s="15" t="s">
        <v>96</v>
      </c>
      <c r="AW213" s="15" t="s">
        <v>32</v>
      </c>
      <c r="AX213" s="15" t="s">
        <v>82</v>
      </c>
      <c r="AY213" s="216" t="s">
        <v>235</v>
      </c>
    </row>
    <row r="214" s="2" customFormat="1" ht="21.75" customHeight="1">
      <c r="A214" s="38"/>
      <c r="B214" s="181"/>
      <c r="C214" s="232" t="s">
        <v>7</v>
      </c>
      <c r="D214" s="232" t="s">
        <v>465</v>
      </c>
      <c r="E214" s="233" t="s">
        <v>466</v>
      </c>
      <c r="F214" s="234" t="s">
        <v>467</v>
      </c>
      <c r="G214" s="235" t="s">
        <v>438</v>
      </c>
      <c r="H214" s="236">
        <v>75.427999999999997</v>
      </c>
      <c r="I214" s="237"/>
      <c r="J214" s="238">
        <f>ROUND(I214*H214,2)</f>
        <v>0</v>
      </c>
      <c r="K214" s="234" t="s">
        <v>246</v>
      </c>
      <c r="L214" s="239"/>
      <c r="M214" s="240" t="s">
        <v>1</v>
      </c>
      <c r="N214" s="241" t="s">
        <v>40</v>
      </c>
      <c r="O214" s="77"/>
      <c r="P214" s="191">
        <f>O214*H214</f>
        <v>0</v>
      </c>
      <c r="Q214" s="191">
        <v>1</v>
      </c>
      <c r="R214" s="191">
        <f>Q214*H214</f>
        <v>75.427999999999997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291</v>
      </c>
      <c r="AT214" s="193" t="s">
        <v>465</v>
      </c>
      <c r="AU214" s="193" t="s">
        <v>84</v>
      </c>
      <c r="AY214" s="19" t="s">
        <v>235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96</v>
      </c>
      <c r="BM214" s="193" t="s">
        <v>2137</v>
      </c>
    </row>
    <row r="215" s="2" customFormat="1">
      <c r="A215" s="38"/>
      <c r="B215" s="39"/>
      <c r="C215" s="38"/>
      <c r="D215" s="195" t="s">
        <v>242</v>
      </c>
      <c r="E215" s="38"/>
      <c r="F215" s="196" t="s">
        <v>467</v>
      </c>
      <c r="G215" s="38"/>
      <c r="H215" s="38"/>
      <c r="I215" s="197"/>
      <c r="J215" s="38"/>
      <c r="K215" s="38"/>
      <c r="L215" s="39"/>
      <c r="M215" s="198"/>
      <c r="N215" s="199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242</v>
      </c>
      <c r="AU215" s="19" t="s">
        <v>84</v>
      </c>
    </row>
    <row r="216" s="2" customFormat="1">
      <c r="A216" s="38"/>
      <c r="B216" s="39"/>
      <c r="C216" s="38"/>
      <c r="D216" s="195" t="s">
        <v>262</v>
      </c>
      <c r="E216" s="38"/>
      <c r="F216" s="223" t="s">
        <v>469</v>
      </c>
      <c r="G216" s="38"/>
      <c r="H216" s="38"/>
      <c r="I216" s="197"/>
      <c r="J216" s="38"/>
      <c r="K216" s="38"/>
      <c r="L216" s="39"/>
      <c r="M216" s="198"/>
      <c r="N216" s="199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262</v>
      </c>
      <c r="AU216" s="19" t="s">
        <v>84</v>
      </c>
    </row>
    <row r="217" s="14" customFormat="1">
      <c r="A217" s="14"/>
      <c r="B217" s="207"/>
      <c r="C217" s="14"/>
      <c r="D217" s="195" t="s">
        <v>248</v>
      </c>
      <c r="E217" s="14"/>
      <c r="F217" s="209" t="s">
        <v>2138</v>
      </c>
      <c r="G217" s="14"/>
      <c r="H217" s="210">
        <v>75.427999999999997</v>
      </c>
      <c r="I217" s="211"/>
      <c r="J217" s="14"/>
      <c r="K217" s="14"/>
      <c r="L217" s="207"/>
      <c r="M217" s="212"/>
      <c r="N217" s="213"/>
      <c r="O217" s="213"/>
      <c r="P217" s="213"/>
      <c r="Q217" s="213"/>
      <c r="R217" s="213"/>
      <c r="S217" s="213"/>
      <c r="T217" s="2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8" t="s">
        <v>248</v>
      </c>
      <c r="AU217" s="208" t="s">
        <v>84</v>
      </c>
      <c r="AV217" s="14" t="s">
        <v>84</v>
      </c>
      <c r="AW217" s="14" t="s">
        <v>3</v>
      </c>
      <c r="AX217" s="14" t="s">
        <v>82</v>
      </c>
      <c r="AY217" s="208" t="s">
        <v>235</v>
      </c>
    </row>
    <row r="218" s="2" customFormat="1" ht="24.15" customHeight="1">
      <c r="A218" s="38"/>
      <c r="B218" s="181"/>
      <c r="C218" s="182" t="s">
        <v>385</v>
      </c>
      <c r="D218" s="182" t="s">
        <v>237</v>
      </c>
      <c r="E218" s="183" t="s">
        <v>487</v>
      </c>
      <c r="F218" s="184" t="s">
        <v>488</v>
      </c>
      <c r="G218" s="185" t="s">
        <v>240</v>
      </c>
      <c r="H218" s="186">
        <v>150</v>
      </c>
      <c r="I218" s="187"/>
      <c r="J218" s="188">
        <f>ROUND(I218*H218,2)</f>
        <v>0</v>
      </c>
      <c r="K218" s="184" t="s">
        <v>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96</v>
      </c>
      <c r="AT218" s="193" t="s">
        <v>237</v>
      </c>
      <c r="AU218" s="193" t="s">
        <v>84</v>
      </c>
      <c r="AY218" s="19" t="s">
        <v>235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96</v>
      </c>
      <c r="BM218" s="193" t="s">
        <v>2139</v>
      </c>
    </row>
    <row r="219" s="2" customFormat="1">
      <c r="A219" s="38"/>
      <c r="B219" s="39"/>
      <c r="C219" s="38"/>
      <c r="D219" s="195" t="s">
        <v>242</v>
      </c>
      <c r="E219" s="38"/>
      <c r="F219" s="196" t="s">
        <v>488</v>
      </c>
      <c r="G219" s="38"/>
      <c r="H219" s="38"/>
      <c r="I219" s="197"/>
      <c r="J219" s="38"/>
      <c r="K219" s="38"/>
      <c r="L219" s="39"/>
      <c r="M219" s="198"/>
      <c r="N219" s="199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242</v>
      </c>
      <c r="AU219" s="19" t="s">
        <v>84</v>
      </c>
    </row>
    <row r="220" s="2" customFormat="1" ht="24.15" customHeight="1">
      <c r="A220" s="38"/>
      <c r="B220" s="181"/>
      <c r="C220" s="182" t="s">
        <v>391</v>
      </c>
      <c r="D220" s="182" t="s">
        <v>237</v>
      </c>
      <c r="E220" s="183" t="s">
        <v>491</v>
      </c>
      <c r="F220" s="184" t="s">
        <v>492</v>
      </c>
      <c r="G220" s="185" t="s">
        <v>240</v>
      </c>
      <c r="H220" s="186">
        <v>150</v>
      </c>
      <c r="I220" s="187"/>
      <c r="J220" s="188">
        <f>ROUND(I220*H220,2)</f>
        <v>0</v>
      </c>
      <c r="K220" s="184" t="s">
        <v>246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96</v>
      </c>
      <c r="AT220" s="193" t="s">
        <v>237</v>
      </c>
      <c r="AU220" s="193" t="s">
        <v>84</v>
      </c>
      <c r="AY220" s="19" t="s">
        <v>235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96</v>
      </c>
      <c r="BM220" s="193" t="s">
        <v>2140</v>
      </c>
    </row>
    <row r="221" s="2" customFormat="1">
      <c r="A221" s="38"/>
      <c r="B221" s="39"/>
      <c r="C221" s="38"/>
      <c r="D221" s="195" t="s">
        <v>242</v>
      </c>
      <c r="E221" s="38"/>
      <c r="F221" s="196" t="s">
        <v>494</v>
      </c>
      <c r="G221" s="38"/>
      <c r="H221" s="38"/>
      <c r="I221" s="197"/>
      <c r="J221" s="38"/>
      <c r="K221" s="38"/>
      <c r="L221" s="39"/>
      <c r="M221" s="198"/>
      <c r="N221" s="199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242</v>
      </c>
      <c r="AU221" s="19" t="s">
        <v>84</v>
      </c>
    </row>
    <row r="222" s="2" customFormat="1">
      <c r="A222" s="38"/>
      <c r="B222" s="39"/>
      <c r="C222" s="38"/>
      <c r="D222" s="195" t="s">
        <v>262</v>
      </c>
      <c r="E222" s="38"/>
      <c r="F222" s="223" t="s">
        <v>2141</v>
      </c>
      <c r="G222" s="38"/>
      <c r="H222" s="38"/>
      <c r="I222" s="197"/>
      <c r="J222" s="38"/>
      <c r="K222" s="38"/>
      <c r="L222" s="39"/>
      <c r="M222" s="198"/>
      <c r="N222" s="199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262</v>
      </c>
      <c r="AU222" s="19" t="s">
        <v>84</v>
      </c>
    </row>
    <row r="223" s="13" customFormat="1">
      <c r="A223" s="13"/>
      <c r="B223" s="200"/>
      <c r="C223" s="13"/>
      <c r="D223" s="195" t="s">
        <v>248</v>
      </c>
      <c r="E223" s="201" t="s">
        <v>1</v>
      </c>
      <c r="F223" s="202" t="s">
        <v>1892</v>
      </c>
      <c r="G223" s="13"/>
      <c r="H223" s="201" t="s">
        <v>1</v>
      </c>
      <c r="I223" s="203"/>
      <c r="J223" s="13"/>
      <c r="K223" s="13"/>
      <c r="L223" s="200"/>
      <c r="M223" s="204"/>
      <c r="N223" s="205"/>
      <c r="O223" s="205"/>
      <c r="P223" s="205"/>
      <c r="Q223" s="205"/>
      <c r="R223" s="205"/>
      <c r="S223" s="205"/>
      <c r="T223" s="206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1" t="s">
        <v>248</v>
      </c>
      <c r="AU223" s="201" t="s">
        <v>84</v>
      </c>
      <c r="AV223" s="13" t="s">
        <v>82</v>
      </c>
      <c r="AW223" s="13" t="s">
        <v>32</v>
      </c>
      <c r="AX223" s="13" t="s">
        <v>75</v>
      </c>
      <c r="AY223" s="201" t="s">
        <v>235</v>
      </c>
    </row>
    <row r="224" s="14" customFormat="1">
      <c r="A224" s="14"/>
      <c r="B224" s="207"/>
      <c r="C224" s="14"/>
      <c r="D224" s="195" t="s">
        <v>248</v>
      </c>
      <c r="E224" s="208" t="s">
        <v>1</v>
      </c>
      <c r="F224" s="209" t="s">
        <v>2110</v>
      </c>
      <c r="G224" s="14"/>
      <c r="H224" s="210">
        <v>150</v>
      </c>
      <c r="I224" s="211"/>
      <c r="J224" s="14"/>
      <c r="K224" s="14"/>
      <c r="L224" s="207"/>
      <c r="M224" s="212"/>
      <c r="N224" s="213"/>
      <c r="O224" s="213"/>
      <c r="P224" s="213"/>
      <c r="Q224" s="213"/>
      <c r="R224" s="213"/>
      <c r="S224" s="213"/>
      <c r="T224" s="2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8" t="s">
        <v>248</v>
      </c>
      <c r="AU224" s="208" t="s">
        <v>84</v>
      </c>
      <c r="AV224" s="14" t="s">
        <v>84</v>
      </c>
      <c r="AW224" s="14" t="s">
        <v>32</v>
      </c>
      <c r="AX224" s="14" t="s">
        <v>82</v>
      </c>
      <c r="AY224" s="208" t="s">
        <v>235</v>
      </c>
    </row>
    <row r="225" s="2" customFormat="1" ht="33" customHeight="1">
      <c r="A225" s="38"/>
      <c r="B225" s="181"/>
      <c r="C225" s="182" t="s">
        <v>396</v>
      </c>
      <c r="D225" s="182" t="s">
        <v>237</v>
      </c>
      <c r="E225" s="183" t="s">
        <v>496</v>
      </c>
      <c r="F225" s="184" t="s">
        <v>497</v>
      </c>
      <c r="G225" s="185" t="s">
        <v>438</v>
      </c>
      <c r="H225" s="186">
        <v>74.427999999999997</v>
      </c>
      <c r="I225" s="187"/>
      <c r="J225" s="188">
        <f>ROUND(I225*H225,2)</f>
        <v>0</v>
      </c>
      <c r="K225" s="184" t="s">
        <v>246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96</v>
      </c>
      <c r="AT225" s="193" t="s">
        <v>237</v>
      </c>
      <c r="AU225" s="193" t="s">
        <v>84</v>
      </c>
      <c r="AY225" s="19" t="s">
        <v>235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96</v>
      </c>
      <c r="BM225" s="193" t="s">
        <v>2142</v>
      </c>
    </row>
    <row r="226" s="2" customFormat="1">
      <c r="A226" s="38"/>
      <c r="B226" s="39"/>
      <c r="C226" s="38"/>
      <c r="D226" s="195" t="s">
        <v>242</v>
      </c>
      <c r="E226" s="38"/>
      <c r="F226" s="196" t="s">
        <v>499</v>
      </c>
      <c r="G226" s="38"/>
      <c r="H226" s="38"/>
      <c r="I226" s="197"/>
      <c r="J226" s="38"/>
      <c r="K226" s="38"/>
      <c r="L226" s="39"/>
      <c r="M226" s="198"/>
      <c r="N226" s="199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242</v>
      </c>
      <c r="AU226" s="19" t="s">
        <v>84</v>
      </c>
    </row>
    <row r="227" s="14" customFormat="1">
      <c r="A227" s="14"/>
      <c r="B227" s="207"/>
      <c r="C227" s="14"/>
      <c r="D227" s="195" t="s">
        <v>248</v>
      </c>
      <c r="E227" s="208" t="s">
        <v>1</v>
      </c>
      <c r="F227" s="209" t="s">
        <v>2143</v>
      </c>
      <c r="G227" s="14"/>
      <c r="H227" s="210">
        <v>74.427999999999997</v>
      </c>
      <c r="I227" s="211"/>
      <c r="J227" s="14"/>
      <c r="K227" s="14"/>
      <c r="L227" s="207"/>
      <c r="M227" s="212"/>
      <c r="N227" s="213"/>
      <c r="O227" s="213"/>
      <c r="P227" s="213"/>
      <c r="Q227" s="213"/>
      <c r="R227" s="213"/>
      <c r="S227" s="213"/>
      <c r="T227" s="2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08" t="s">
        <v>248</v>
      </c>
      <c r="AU227" s="208" t="s">
        <v>84</v>
      </c>
      <c r="AV227" s="14" t="s">
        <v>84</v>
      </c>
      <c r="AW227" s="14" t="s">
        <v>32</v>
      </c>
      <c r="AX227" s="14" t="s">
        <v>82</v>
      </c>
      <c r="AY227" s="208" t="s">
        <v>235</v>
      </c>
    </row>
    <row r="228" s="12" customFormat="1" ht="22.8" customHeight="1">
      <c r="A228" s="12"/>
      <c r="B228" s="168"/>
      <c r="C228" s="12"/>
      <c r="D228" s="169" t="s">
        <v>74</v>
      </c>
      <c r="E228" s="179" t="s">
        <v>84</v>
      </c>
      <c r="F228" s="179" t="s">
        <v>501</v>
      </c>
      <c r="G228" s="12"/>
      <c r="H228" s="12"/>
      <c r="I228" s="171"/>
      <c r="J228" s="180">
        <f>BK228</f>
        <v>0</v>
      </c>
      <c r="K228" s="12"/>
      <c r="L228" s="168"/>
      <c r="M228" s="173"/>
      <c r="N228" s="174"/>
      <c r="O228" s="174"/>
      <c r="P228" s="175">
        <f>SUM(P229:P266)</f>
        <v>0</v>
      </c>
      <c r="Q228" s="174"/>
      <c r="R228" s="175">
        <f>SUM(R229:R266)</f>
        <v>17.88115298</v>
      </c>
      <c r="S228" s="174"/>
      <c r="T228" s="176">
        <f>SUM(T229:T266)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169" t="s">
        <v>82</v>
      </c>
      <c r="AT228" s="177" t="s">
        <v>74</v>
      </c>
      <c r="AU228" s="177" t="s">
        <v>82</v>
      </c>
      <c r="AY228" s="169" t="s">
        <v>235</v>
      </c>
      <c r="BK228" s="178">
        <f>SUM(BK229:BK266)</f>
        <v>0</v>
      </c>
    </row>
    <row r="229" s="2" customFormat="1" ht="44.25" customHeight="1">
      <c r="A229" s="38"/>
      <c r="B229" s="181"/>
      <c r="C229" s="182" t="s">
        <v>405</v>
      </c>
      <c r="D229" s="182" t="s">
        <v>237</v>
      </c>
      <c r="E229" s="183" t="s">
        <v>503</v>
      </c>
      <c r="F229" s="184" t="s">
        <v>504</v>
      </c>
      <c r="G229" s="185" t="s">
        <v>323</v>
      </c>
      <c r="H229" s="186">
        <v>16.800000000000001</v>
      </c>
      <c r="I229" s="187"/>
      <c r="J229" s="188">
        <f>ROUND(I229*H229,2)</f>
        <v>0</v>
      </c>
      <c r="K229" s="184" t="s">
        <v>246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0.20469000000000001</v>
      </c>
      <c r="R229" s="191">
        <f>Q229*H229</f>
        <v>3.4387920000000003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96</v>
      </c>
      <c r="AT229" s="193" t="s">
        <v>237</v>
      </c>
      <c r="AU229" s="193" t="s">
        <v>84</v>
      </c>
      <c r="AY229" s="19" t="s">
        <v>235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96</v>
      </c>
      <c r="BM229" s="193" t="s">
        <v>2144</v>
      </c>
    </row>
    <row r="230" s="2" customFormat="1">
      <c r="A230" s="38"/>
      <c r="B230" s="39"/>
      <c r="C230" s="38"/>
      <c r="D230" s="195" t="s">
        <v>242</v>
      </c>
      <c r="E230" s="38"/>
      <c r="F230" s="196" t="s">
        <v>506</v>
      </c>
      <c r="G230" s="38"/>
      <c r="H230" s="38"/>
      <c r="I230" s="197"/>
      <c r="J230" s="38"/>
      <c r="K230" s="38"/>
      <c r="L230" s="39"/>
      <c r="M230" s="198"/>
      <c r="N230" s="199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242</v>
      </c>
      <c r="AU230" s="19" t="s">
        <v>84</v>
      </c>
    </row>
    <row r="231" s="2" customFormat="1">
      <c r="A231" s="38"/>
      <c r="B231" s="39"/>
      <c r="C231" s="38"/>
      <c r="D231" s="195" t="s">
        <v>262</v>
      </c>
      <c r="E231" s="38"/>
      <c r="F231" s="223" t="s">
        <v>2088</v>
      </c>
      <c r="G231" s="38"/>
      <c r="H231" s="38"/>
      <c r="I231" s="197"/>
      <c r="J231" s="38"/>
      <c r="K231" s="38"/>
      <c r="L231" s="39"/>
      <c r="M231" s="198"/>
      <c r="N231" s="199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262</v>
      </c>
      <c r="AU231" s="19" t="s">
        <v>84</v>
      </c>
    </row>
    <row r="232" s="14" customFormat="1">
      <c r="A232" s="14"/>
      <c r="B232" s="207"/>
      <c r="C232" s="14"/>
      <c r="D232" s="195" t="s">
        <v>248</v>
      </c>
      <c r="E232" s="208" t="s">
        <v>1</v>
      </c>
      <c r="F232" s="209" t="s">
        <v>2095</v>
      </c>
      <c r="G232" s="14"/>
      <c r="H232" s="210">
        <v>16.800000000000001</v>
      </c>
      <c r="I232" s="211"/>
      <c r="J232" s="14"/>
      <c r="K232" s="14"/>
      <c r="L232" s="207"/>
      <c r="M232" s="212"/>
      <c r="N232" s="213"/>
      <c r="O232" s="213"/>
      <c r="P232" s="213"/>
      <c r="Q232" s="213"/>
      <c r="R232" s="213"/>
      <c r="S232" s="213"/>
      <c r="T232" s="2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8" t="s">
        <v>248</v>
      </c>
      <c r="AU232" s="208" t="s">
        <v>84</v>
      </c>
      <c r="AV232" s="14" t="s">
        <v>84</v>
      </c>
      <c r="AW232" s="14" t="s">
        <v>32</v>
      </c>
      <c r="AX232" s="14" t="s">
        <v>82</v>
      </c>
      <c r="AY232" s="208" t="s">
        <v>235</v>
      </c>
    </row>
    <row r="233" s="2" customFormat="1" ht="24.15" customHeight="1">
      <c r="A233" s="38"/>
      <c r="B233" s="181"/>
      <c r="C233" s="182" t="s">
        <v>409</v>
      </c>
      <c r="D233" s="182" t="s">
        <v>237</v>
      </c>
      <c r="E233" s="183" t="s">
        <v>1935</v>
      </c>
      <c r="F233" s="184" t="s">
        <v>1936</v>
      </c>
      <c r="G233" s="185" t="s">
        <v>358</v>
      </c>
      <c r="H233" s="186">
        <v>3.528</v>
      </c>
      <c r="I233" s="187"/>
      <c r="J233" s="188">
        <f>ROUND(I233*H233,2)</f>
        <v>0</v>
      </c>
      <c r="K233" s="184" t="s">
        <v>246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2.1600000000000001</v>
      </c>
      <c r="R233" s="191">
        <f>Q233*H233</f>
        <v>7.6204800000000006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96</v>
      </c>
      <c r="AT233" s="193" t="s">
        <v>237</v>
      </c>
      <c r="AU233" s="193" t="s">
        <v>84</v>
      </c>
      <c r="AY233" s="19" t="s">
        <v>235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96</v>
      </c>
      <c r="BM233" s="193" t="s">
        <v>2145</v>
      </c>
    </row>
    <row r="234" s="2" customFormat="1">
      <c r="A234" s="38"/>
      <c r="B234" s="39"/>
      <c r="C234" s="38"/>
      <c r="D234" s="195" t="s">
        <v>242</v>
      </c>
      <c r="E234" s="38"/>
      <c r="F234" s="196" t="s">
        <v>1938</v>
      </c>
      <c r="G234" s="38"/>
      <c r="H234" s="38"/>
      <c r="I234" s="197"/>
      <c r="J234" s="38"/>
      <c r="K234" s="38"/>
      <c r="L234" s="39"/>
      <c r="M234" s="198"/>
      <c r="N234" s="199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242</v>
      </c>
      <c r="AU234" s="19" t="s">
        <v>84</v>
      </c>
    </row>
    <row r="235" s="2" customFormat="1">
      <c r="A235" s="38"/>
      <c r="B235" s="39"/>
      <c r="C235" s="38"/>
      <c r="D235" s="195" t="s">
        <v>262</v>
      </c>
      <c r="E235" s="38"/>
      <c r="F235" s="223" t="s">
        <v>2088</v>
      </c>
      <c r="G235" s="38"/>
      <c r="H235" s="38"/>
      <c r="I235" s="197"/>
      <c r="J235" s="38"/>
      <c r="K235" s="38"/>
      <c r="L235" s="39"/>
      <c r="M235" s="198"/>
      <c r="N235" s="199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262</v>
      </c>
      <c r="AU235" s="19" t="s">
        <v>84</v>
      </c>
    </row>
    <row r="236" s="14" customFormat="1">
      <c r="A236" s="14"/>
      <c r="B236" s="207"/>
      <c r="C236" s="14"/>
      <c r="D236" s="195" t="s">
        <v>248</v>
      </c>
      <c r="E236" s="208" t="s">
        <v>1</v>
      </c>
      <c r="F236" s="209" t="s">
        <v>2146</v>
      </c>
      <c r="G236" s="14"/>
      <c r="H236" s="210">
        <v>3.528</v>
      </c>
      <c r="I236" s="211"/>
      <c r="J236" s="14"/>
      <c r="K236" s="14"/>
      <c r="L236" s="207"/>
      <c r="M236" s="212"/>
      <c r="N236" s="213"/>
      <c r="O236" s="213"/>
      <c r="P236" s="213"/>
      <c r="Q236" s="213"/>
      <c r="R236" s="213"/>
      <c r="S236" s="213"/>
      <c r="T236" s="2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8" t="s">
        <v>248</v>
      </c>
      <c r="AU236" s="208" t="s">
        <v>84</v>
      </c>
      <c r="AV236" s="14" t="s">
        <v>84</v>
      </c>
      <c r="AW236" s="14" t="s">
        <v>32</v>
      </c>
      <c r="AX236" s="14" t="s">
        <v>82</v>
      </c>
      <c r="AY236" s="208" t="s">
        <v>235</v>
      </c>
    </row>
    <row r="237" s="2" customFormat="1" ht="24.15" customHeight="1">
      <c r="A237" s="38"/>
      <c r="B237" s="181"/>
      <c r="C237" s="182" t="s">
        <v>415</v>
      </c>
      <c r="D237" s="182" t="s">
        <v>237</v>
      </c>
      <c r="E237" s="183" t="s">
        <v>1940</v>
      </c>
      <c r="F237" s="184" t="s">
        <v>1941</v>
      </c>
      <c r="G237" s="185" t="s">
        <v>358</v>
      </c>
      <c r="H237" s="186">
        <v>1.0609999999999999</v>
      </c>
      <c r="I237" s="187"/>
      <c r="J237" s="188">
        <f>ROUND(I237*H237,2)</f>
        <v>0</v>
      </c>
      <c r="K237" s="184" t="s">
        <v>246</v>
      </c>
      <c r="L237" s="39"/>
      <c r="M237" s="189" t="s">
        <v>1</v>
      </c>
      <c r="N237" s="190" t="s">
        <v>40</v>
      </c>
      <c r="O237" s="77"/>
      <c r="P237" s="191">
        <f>O237*H237</f>
        <v>0</v>
      </c>
      <c r="Q237" s="191">
        <v>2.45329</v>
      </c>
      <c r="R237" s="191">
        <f>Q237*H237</f>
        <v>2.6029406899999996</v>
      </c>
      <c r="S237" s="191">
        <v>0</v>
      </c>
      <c r="T237" s="19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3" t="s">
        <v>96</v>
      </c>
      <c r="AT237" s="193" t="s">
        <v>237</v>
      </c>
      <c r="AU237" s="193" t="s">
        <v>84</v>
      </c>
      <c r="AY237" s="19" t="s">
        <v>235</v>
      </c>
      <c r="BE237" s="194">
        <f>IF(N237="základní",J237,0)</f>
        <v>0</v>
      </c>
      <c r="BF237" s="194">
        <f>IF(N237="snížená",J237,0)</f>
        <v>0</v>
      </c>
      <c r="BG237" s="194">
        <f>IF(N237="zákl. přenesená",J237,0)</f>
        <v>0</v>
      </c>
      <c r="BH237" s="194">
        <f>IF(N237="sníž. přenesená",J237,0)</f>
        <v>0</v>
      </c>
      <c r="BI237" s="194">
        <f>IF(N237="nulová",J237,0)</f>
        <v>0</v>
      </c>
      <c r="BJ237" s="19" t="s">
        <v>82</v>
      </c>
      <c r="BK237" s="194">
        <f>ROUND(I237*H237,2)</f>
        <v>0</v>
      </c>
      <c r="BL237" s="19" t="s">
        <v>96</v>
      </c>
      <c r="BM237" s="193" t="s">
        <v>2147</v>
      </c>
    </row>
    <row r="238" s="2" customFormat="1">
      <c r="A238" s="38"/>
      <c r="B238" s="39"/>
      <c r="C238" s="38"/>
      <c r="D238" s="195" t="s">
        <v>242</v>
      </c>
      <c r="E238" s="38"/>
      <c r="F238" s="196" t="s">
        <v>1943</v>
      </c>
      <c r="G238" s="38"/>
      <c r="H238" s="38"/>
      <c r="I238" s="197"/>
      <c r="J238" s="38"/>
      <c r="K238" s="38"/>
      <c r="L238" s="39"/>
      <c r="M238" s="198"/>
      <c r="N238" s="199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242</v>
      </c>
      <c r="AU238" s="19" t="s">
        <v>84</v>
      </c>
    </row>
    <row r="239" s="2" customFormat="1">
      <c r="A239" s="38"/>
      <c r="B239" s="39"/>
      <c r="C239" s="38"/>
      <c r="D239" s="195" t="s">
        <v>262</v>
      </c>
      <c r="E239" s="38"/>
      <c r="F239" s="223" t="s">
        <v>2088</v>
      </c>
      <c r="G239" s="38"/>
      <c r="H239" s="38"/>
      <c r="I239" s="197"/>
      <c r="J239" s="38"/>
      <c r="K239" s="38"/>
      <c r="L239" s="39"/>
      <c r="M239" s="198"/>
      <c r="N239" s="199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262</v>
      </c>
      <c r="AU239" s="19" t="s">
        <v>84</v>
      </c>
    </row>
    <row r="240" s="14" customFormat="1">
      <c r="A240" s="14"/>
      <c r="B240" s="207"/>
      <c r="C240" s="14"/>
      <c r="D240" s="195" t="s">
        <v>248</v>
      </c>
      <c r="E240" s="208" t="s">
        <v>1</v>
      </c>
      <c r="F240" s="209" t="s">
        <v>2148</v>
      </c>
      <c r="G240" s="14"/>
      <c r="H240" s="210">
        <v>1.0609999999999999</v>
      </c>
      <c r="I240" s="211"/>
      <c r="J240" s="14"/>
      <c r="K240" s="14"/>
      <c r="L240" s="207"/>
      <c r="M240" s="212"/>
      <c r="N240" s="213"/>
      <c r="O240" s="213"/>
      <c r="P240" s="213"/>
      <c r="Q240" s="213"/>
      <c r="R240" s="213"/>
      <c r="S240" s="213"/>
      <c r="T240" s="2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08" t="s">
        <v>248</v>
      </c>
      <c r="AU240" s="208" t="s">
        <v>84</v>
      </c>
      <c r="AV240" s="14" t="s">
        <v>84</v>
      </c>
      <c r="AW240" s="14" t="s">
        <v>32</v>
      </c>
      <c r="AX240" s="14" t="s">
        <v>82</v>
      </c>
      <c r="AY240" s="208" t="s">
        <v>235</v>
      </c>
    </row>
    <row r="241" s="2" customFormat="1" ht="16.5" customHeight="1">
      <c r="A241" s="38"/>
      <c r="B241" s="181"/>
      <c r="C241" s="182" t="s">
        <v>420</v>
      </c>
      <c r="D241" s="182" t="s">
        <v>237</v>
      </c>
      <c r="E241" s="183" t="s">
        <v>1946</v>
      </c>
      <c r="F241" s="184" t="s">
        <v>1947</v>
      </c>
      <c r="G241" s="185" t="s">
        <v>240</v>
      </c>
      <c r="H241" s="186">
        <v>1.5960000000000001</v>
      </c>
      <c r="I241" s="187"/>
      <c r="J241" s="188">
        <f>ROUND(I241*H241,2)</f>
        <v>0</v>
      </c>
      <c r="K241" s="184" t="s">
        <v>246</v>
      </c>
      <c r="L241" s="39"/>
      <c r="M241" s="189" t="s">
        <v>1</v>
      </c>
      <c r="N241" s="190" t="s">
        <v>40</v>
      </c>
      <c r="O241" s="77"/>
      <c r="P241" s="191">
        <f>O241*H241</f>
        <v>0</v>
      </c>
      <c r="Q241" s="191">
        <v>0.00247</v>
      </c>
      <c r="R241" s="191">
        <f>Q241*H241</f>
        <v>0.0039421200000000003</v>
      </c>
      <c r="S241" s="191">
        <v>0</v>
      </c>
      <c r="T241" s="19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3" t="s">
        <v>96</v>
      </c>
      <c r="AT241" s="193" t="s">
        <v>237</v>
      </c>
      <c r="AU241" s="193" t="s">
        <v>84</v>
      </c>
      <c r="AY241" s="19" t="s">
        <v>235</v>
      </c>
      <c r="BE241" s="194">
        <f>IF(N241="základní",J241,0)</f>
        <v>0</v>
      </c>
      <c r="BF241" s="194">
        <f>IF(N241="snížená",J241,0)</f>
        <v>0</v>
      </c>
      <c r="BG241" s="194">
        <f>IF(N241="zákl. přenesená",J241,0)</f>
        <v>0</v>
      </c>
      <c r="BH241" s="194">
        <f>IF(N241="sníž. přenesená",J241,0)</f>
        <v>0</v>
      </c>
      <c r="BI241" s="194">
        <f>IF(N241="nulová",J241,0)</f>
        <v>0</v>
      </c>
      <c r="BJ241" s="19" t="s">
        <v>82</v>
      </c>
      <c r="BK241" s="194">
        <f>ROUND(I241*H241,2)</f>
        <v>0</v>
      </c>
      <c r="BL241" s="19" t="s">
        <v>96</v>
      </c>
      <c r="BM241" s="193" t="s">
        <v>2149</v>
      </c>
    </row>
    <row r="242" s="2" customFormat="1">
      <c r="A242" s="38"/>
      <c r="B242" s="39"/>
      <c r="C242" s="38"/>
      <c r="D242" s="195" t="s">
        <v>242</v>
      </c>
      <c r="E242" s="38"/>
      <c r="F242" s="196" t="s">
        <v>1949</v>
      </c>
      <c r="G242" s="38"/>
      <c r="H242" s="38"/>
      <c r="I242" s="197"/>
      <c r="J242" s="38"/>
      <c r="K242" s="38"/>
      <c r="L242" s="39"/>
      <c r="M242" s="198"/>
      <c r="N242" s="199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242</v>
      </c>
      <c r="AU242" s="19" t="s">
        <v>84</v>
      </c>
    </row>
    <row r="243" s="2" customFormat="1">
      <c r="A243" s="38"/>
      <c r="B243" s="39"/>
      <c r="C243" s="38"/>
      <c r="D243" s="195" t="s">
        <v>262</v>
      </c>
      <c r="E243" s="38"/>
      <c r="F243" s="223" t="s">
        <v>2088</v>
      </c>
      <c r="G243" s="38"/>
      <c r="H243" s="38"/>
      <c r="I243" s="197"/>
      <c r="J243" s="38"/>
      <c r="K243" s="38"/>
      <c r="L243" s="39"/>
      <c r="M243" s="198"/>
      <c r="N243" s="199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262</v>
      </c>
      <c r="AU243" s="19" t="s">
        <v>84</v>
      </c>
    </row>
    <row r="244" s="14" customFormat="1">
      <c r="A244" s="14"/>
      <c r="B244" s="207"/>
      <c r="C244" s="14"/>
      <c r="D244" s="195" t="s">
        <v>248</v>
      </c>
      <c r="E244" s="208" t="s">
        <v>1</v>
      </c>
      <c r="F244" s="209" t="s">
        <v>2150</v>
      </c>
      <c r="G244" s="14"/>
      <c r="H244" s="210">
        <v>1.5960000000000001</v>
      </c>
      <c r="I244" s="211"/>
      <c r="J244" s="14"/>
      <c r="K244" s="14"/>
      <c r="L244" s="207"/>
      <c r="M244" s="212"/>
      <c r="N244" s="213"/>
      <c r="O244" s="213"/>
      <c r="P244" s="213"/>
      <c r="Q244" s="213"/>
      <c r="R244" s="213"/>
      <c r="S244" s="213"/>
      <c r="T244" s="2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08" t="s">
        <v>248</v>
      </c>
      <c r="AU244" s="208" t="s">
        <v>84</v>
      </c>
      <c r="AV244" s="14" t="s">
        <v>84</v>
      </c>
      <c r="AW244" s="14" t="s">
        <v>32</v>
      </c>
      <c r="AX244" s="14" t="s">
        <v>82</v>
      </c>
      <c r="AY244" s="208" t="s">
        <v>235</v>
      </c>
    </row>
    <row r="245" s="2" customFormat="1" ht="16.5" customHeight="1">
      <c r="A245" s="38"/>
      <c r="B245" s="181"/>
      <c r="C245" s="182" t="s">
        <v>428</v>
      </c>
      <c r="D245" s="182" t="s">
        <v>237</v>
      </c>
      <c r="E245" s="183" t="s">
        <v>1952</v>
      </c>
      <c r="F245" s="184" t="s">
        <v>1953</v>
      </c>
      <c r="G245" s="185" t="s">
        <v>240</v>
      </c>
      <c r="H245" s="186">
        <v>1.5960000000000001</v>
      </c>
      <c r="I245" s="187"/>
      <c r="J245" s="188">
        <f>ROUND(I245*H245,2)</f>
        <v>0</v>
      </c>
      <c r="K245" s="184" t="s">
        <v>246</v>
      </c>
      <c r="L245" s="39"/>
      <c r="M245" s="189" t="s">
        <v>1</v>
      </c>
      <c r="N245" s="190" t="s">
        <v>40</v>
      </c>
      <c r="O245" s="77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3" t="s">
        <v>96</v>
      </c>
      <c r="AT245" s="193" t="s">
        <v>237</v>
      </c>
      <c r="AU245" s="193" t="s">
        <v>84</v>
      </c>
      <c r="AY245" s="19" t="s">
        <v>235</v>
      </c>
      <c r="BE245" s="194">
        <f>IF(N245="základní",J245,0)</f>
        <v>0</v>
      </c>
      <c r="BF245" s="194">
        <f>IF(N245="snížená",J245,0)</f>
        <v>0</v>
      </c>
      <c r="BG245" s="194">
        <f>IF(N245="zákl. přenesená",J245,0)</f>
        <v>0</v>
      </c>
      <c r="BH245" s="194">
        <f>IF(N245="sníž. přenesená",J245,0)</f>
        <v>0</v>
      </c>
      <c r="BI245" s="194">
        <f>IF(N245="nulová",J245,0)</f>
        <v>0</v>
      </c>
      <c r="BJ245" s="19" t="s">
        <v>82</v>
      </c>
      <c r="BK245" s="194">
        <f>ROUND(I245*H245,2)</f>
        <v>0</v>
      </c>
      <c r="BL245" s="19" t="s">
        <v>96</v>
      </c>
      <c r="BM245" s="193" t="s">
        <v>2151</v>
      </c>
    </row>
    <row r="246" s="2" customFormat="1">
      <c r="A246" s="38"/>
      <c r="B246" s="39"/>
      <c r="C246" s="38"/>
      <c r="D246" s="195" t="s">
        <v>242</v>
      </c>
      <c r="E246" s="38"/>
      <c r="F246" s="196" t="s">
        <v>1955</v>
      </c>
      <c r="G246" s="38"/>
      <c r="H246" s="38"/>
      <c r="I246" s="197"/>
      <c r="J246" s="38"/>
      <c r="K246" s="38"/>
      <c r="L246" s="39"/>
      <c r="M246" s="198"/>
      <c r="N246" s="199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242</v>
      </c>
      <c r="AU246" s="19" t="s">
        <v>84</v>
      </c>
    </row>
    <row r="247" s="2" customFormat="1" ht="16.5" customHeight="1">
      <c r="A247" s="38"/>
      <c r="B247" s="181"/>
      <c r="C247" s="182" t="s">
        <v>435</v>
      </c>
      <c r="D247" s="182" t="s">
        <v>237</v>
      </c>
      <c r="E247" s="183" t="s">
        <v>1956</v>
      </c>
      <c r="F247" s="184" t="s">
        <v>1957</v>
      </c>
      <c r="G247" s="185" t="s">
        <v>438</v>
      </c>
      <c r="H247" s="186">
        <v>0.106</v>
      </c>
      <c r="I247" s="187"/>
      <c r="J247" s="188">
        <f>ROUND(I247*H247,2)</f>
        <v>0</v>
      </c>
      <c r="K247" s="184" t="s">
        <v>246</v>
      </c>
      <c r="L247" s="39"/>
      <c r="M247" s="189" t="s">
        <v>1</v>
      </c>
      <c r="N247" s="190" t="s">
        <v>40</v>
      </c>
      <c r="O247" s="77"/>
      <c r="P247" s="191">
        <f>O247*H247</f>
        <v>0</v>
      </c>
      <c r="Q247" s="191">
        <v>1.06277</v>
      </c>
      <c r="R247" s="191">
        <f>Q247*H247</f>
        <v>0.11265362</v>
      </c>
      <c r="S247" s="191">
        <v>0</v>
      </c>
      <c r="T247" s="19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96</v>
      </c>
      <c r="AT247" s="193" t="s">
        <v>237</v>
      </c>
      <c r="AU247" s="193" t="s">
        <v>84</v>
      </c>
      <c r="AY247" s="19" t="s">
        <v>235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96</v>
      </c>
      <c r="BM247" s="193" t="s">
        <v>2152</v>
      </c>
    </row>
    <row r="248" s="2" customFormat="1">
      <c r="A248" s="38"/>
      <c r="B248" s="39"/>
      <c r="C248" s="38"/>
      <c r="D248" s="195" t="s">
        <v>242</v>
      </c>
      <c r="E248" s="38"/>
      <c r="F248" s="196" t="s">
        <v>1959</v>
      </c>
      <c r="G248" s="38"/>
      <c r="H248" s="38"/>
      <c r="I248" s="197"/>
      <c r="J248" s="38"/>
      <c r="K248" s="38"/>
      <c r="L248" s="39"/>
      <c r="M248" s="198"/>
      <c r="N248" s="199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242</v>
      </c>
      <c r="AU248" s="19" t="s">
        <v>84</v>
      </c>
    </row>
    <row r="249" s="2" customFormat="1">
      <c r="A249" s="38"/>
      <c r="B249" s="39"/>
      <c r="C249" s="38"/>
      <c r="D249" s="195" t="s">
        <v>262</v>
      </c>
      <c r="E249" s="38"/>
      <c r="F249" s="223" t="s">
        <v>2088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262</v>
      </c>
      <c r="AU249" s="19" t="s">
        <v>84</v>
      </c>
    </row>
    <row r="250" s="14" customFormat="1">
      <c r="A250" s="14"/>
      <c r="B250" s="207"/>
      <c r="C250" s="14"/>
      <c r="D250" s="195" t="s">
        <v>248</v>
      </c>
      <c r="E250" s="208" t="s">
        <v>1</v>
      </c>
      <c r="F250" s="209" t="s">
        <v>2153</v>
      </c>
      <c r="G250" s="14"/>
      <c r="H250" s="210">
        <v>0.106</v>
      </c>
      <c r="I250" s="211"/>
      <c r="J250" s="14"/>
      <c r="K250" s="14"/>
      <c r="L250" s="207"/>
      <c r="M250" s="212"/>
      <c r="N250" s="213"/>
      <c r="O250" s="213"/>
      <c r="P250" s="213"/>
      <c r="Q250" s="213"/>
      <c r="R250" s="213"/>
      <c r="S250" s="213"/>
      <c r="T250" s="2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8" t="s">
        <v>248</v>
      </c>
      <c r="AU250" s="208" t="s">
        <v>84</v>
      </c>
      <c r="AV250" s="14" t="s">
        <v>84</v>
      </c>
      <c r="AW250" s="14" t="s">
        <v>32</v>
      </c>
      <c r="AX250" s="14" t="s">
        <v>82</v>
      </c>
      <c r="AY250" s="208" t="s">
        <v>235</v>
      </c>
    </row>
    <row r="251" s="2" customFormat="1" ht="24.15" customHeight="1">
      <c r="A251" s="38"/>
      <c r="B251" s="181"/>
      <c r="C251" s="182" t="s">
        <v>446</v>
      </c>
      <c r="D251" s="182" t="s">
        <v>237</v>
      </c>
      <c r="E251" s="183" t="s">
        <v>2154</v>
      </c>
      <c r="F251" s="184" t="s">
        <v>2155</v>
      </c>
      <c r="G251" s="185" t="s">
        <v>358</v>
      </c>
      <c r="H251" s="186">
        <v>6</v>
      </c>
      <c r="I251" s="187"/>
      <c r="J251" s="188">
        <f>ROUND(I251*H251,2)</f>
        <v>0</v>
      </c>
      <c r="K251" s="184" t="s">
        <v>1</v>
      </c>
      <c r="L251" s="39"/>
      <c r="M251" s="189" t="s">
        <v>1</v>
      </c>
      <c r="N251" s="190" t="s">
        <v>40</v>
      </c>
      <c r="O251" s="77"/>
      <c r="P251" s="191">
        <f>O251*H251</f>
        <v>0</v>
      </c>
      <c r="Q251" s="191">
        <v>0</v>
      </c>
      <c r="R251" s="191">
        <f>Q251*H251</f>
        <v>0</v>
      </c>
      <c r="S251" s="191">
        <v>0</v>
      </c>
      <c r="T251" s="19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3" t="s">
        <v>96</v>
      </c>
      <c r="AT251" s="193" t="s">
        <v>237</v>
      </c>
      <c r="AU251" s="193" t="s">
        <v>84</v>
      </c>
      <c r="AY251" s="19" t="s">
        <v>235</v>
      </c>
      <c r="BE251" s="194">
        <f>IF(N251="základní",J251,0)</f>
        <v>0</v>
      </c>
      <c r="BF251" s="194">
        <f>IF(N251="snížená",J251,0)</f>
        <v>0</v>
      </c>
      <c r="BG251" s="194">
        <f>IF(N251="zákl. přenesená",J251,0)</f>
        <v>0</v>
      </c>
      <c r="BH251" s="194">
        <f>IF(N251="sníž. přenesená",J251,0)</f>
        <v>0</v>
      </c>
      <c r="BI251" s="194">
        <f>IF(N251="nulová",J251,0)</f>
        <v>0</v>
      </c>
      <c r="BJ251" s="19" t="s">
        <v>82</v>
      </c>
      <c r="BK251" s="194">
        <f>ROUND(I251*H251,2)</f>
        <v>0</v>
      </c>
      <c r="BL251" s="19" t="s">
        <v>96</v>
      </c>
      <c r="BM251" s="193" t="s">
        <v>2156</v>
      </c>
    </row>
    <row r="252" s="2" customFormat="1">
      <c r="A252" s="38"/>
      <c r="B252" s="39"/>
      <c r="C252" s="38"/>
      <c r="D252" s="195" t="s">
        <v>242</v>
      </c>
      <c r="E252" s="38"/>
      <c r="F252" s="196" t="s">
        <v>2155</v>
      </c>
      <c r="G252" s="38"/>
      <c r="H252" s="38"/>
      <c r="I252" s="197"/>
      <c r="J252" s="38"/>
      <c r="K252" s="38"/>
      <c r="L252" s="39"/>
      <c r="M252" s="198"/>
      <c r="N252" s="199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242</v>
      </c>
      <c r="AU252" s="19" t="s">
        <v>84</v>
      </c>
    </row>
    <row r="253" s="2" customFormat="1">
      <c r="A253" s="38"/>
      <c r="B253" s="39"/>
      <c r="C253" s="38"/>
      <c r="D253" s="195" t="s">
        <v>262</v>
      </c>
      <c r="E253" s="38"/>
      <c r="F253" s="223" t="s">
        <v>2088</v>
      </c>
      <c r="G253" s="38"/>
      <c r="H253" s="38"/>
      <c r="I253" s="197"/>
      <c r="J253" s="38"/>
      <c r="K253" s="38"/>
      <c r="L253" s="39"/>
      <c r="M253" s="198"/>
      <c r="N253" s="199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262</v>
      </c>
      <c r="AU253" s="19" t="s">
        <v>84</v>
      </c>
    </row>
    <row r="254" s="14" customFormat="1">
      <c r="A254" s="14"/>
      <c r="B254" s="207"/>
      <c r="C254" s="14"/>
      <c r="D254" s="195" t="s">
        <v>248</v>
      </c>
      <c r="E254" s="208" t="s">
        <v>1</v>
      </c>
      <c r="F254" s="209" t="s">
        <v>276</v>
      </c>
      <c r="G254" s="14"/>
      <c r="H254" s="210">
        <v>6</v>
      </c>
      <c r="I254" s="211"/>
      <c r="J254" s="14"/>
      <c r="K254" s="14"/>
      <c r="L254" s="207"/>
      <c r="M254" s="212"/>
      <c r="N254" s="213"/>
      <c r="O254" s="213"/>
      <c r="P254" s="213"/>
      <c r="Q254" s="213"/>
      <c r="R254" s="213"/>
      <c r="S254" s="213"/>
      <c r="T254" s="2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8" t="s">
        <v>248</v>
      </c>
      <c r="AU254" s="208" t="s">
        <v>84</v>
      </c>
      <c r="AV254" s="14" t="s">
        <v>84</v>
      </c>
      <c r="AW254" s="14" t="s">
        <v>32</v>
      </c>
      <c r="AX254" s="14" t="s">
        <v>82</v>
      </c>
      <c r="AY254" s="208" t="s">
        <v>235</v>
      </c>
    </row>
    <row r="255" s="2" customFormat="1" ht="24.15" customHeight="1">
      <c r="A255" s="38"/>
      <c r="B255" s="181"/>
      <c r="C255" s="182" t="s">
        <v>464</v>
      </c>
      <c r="D255" s="182" t="s">
        <v>237</v>
      </c>
      <c r="E255" s="183" t="s">
        <v>1686</v>
      </c>
      <c r="F255" s="184" t="s">
        <v>949</v>
      </c>
      <c r="G255" s="185" t="s">
        <v>358</v>
      </c>
      <c r="H255" s="186">
        <v>0.5</v>
      </c>
      <c r="I255" s="187"/>
      <c r="J255" s="188">
        <f>ROUND(I255*H255,2)</f>
        <v>0</v>
      </c>
      <c r="K255" s="184" t="s">
        <v>1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2.2563399999999998</v>
      </c>
      <c r="R255" s="191">
        <f>Q255*H255</f>
        <v>1.1281699999999999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96</v>
      </c>
      <c r="AT255" s="193" t="s">
        <v>237</v>
      </c>
      <c r="AU255" s="193" t="s">
        <v>84</v>
      </c>
      <c r="AY255" s="19" t="s">
        <v>235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96</v>
      </c>
      <c r="BM255" s="193" t="s">
        <v>2157</v>
      </c>
    </row>
    <row r="256" s="2" customFormat="1">
      <c r="A256" s="38"/>
      <c r="B256" s="39"/>
      <c r="C256" s="38"/>
      <c r="D256" s="195" t="s">
        <v>242</v>
      </c>
      <c r="E256" s="38"/>
      <c r="F256" s="196" t="s">
        <v>951</v>
      </c>
      <c r="G256" s="38"/>
      <c r="H256" s="38"/>
      <c r="I256" s="197"/>
      <c r="J256" s="38"/>
      <c r="K256" s="38"/>
      <c r="L256" s="39"/>
      <c r="M256" s="198"/>
      <c r="N256" s="199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242</v>
      </c>
      <c r="AU256" s="19" t="s">
        <v>84</v>
      </c>
    </row>
    <row r="257" s="2" customFormat="1">
      <c r="A257" s="38"/>
      <c r="B257" s="39"/>
      <c r="C257" s="38"/>
      <c r="D257" s="195" t="s">
        <v>262</v>
      </c>
      <c r="E257" s="38"/>
      <c r="F257" s="223" t="s">
        <v>2088</v>
      </c>
      <c r="G257" s="38"/>
      <c r="H257" s="38"/>
      <c r="I257" s="197"/>
      <c r="J257" s="38"/>
      <c r="K257" s="38"/>
      <c r="L257" s="39"/>
      <c r="M257" s="198"/>
      <c r="N257" s="199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262</v>
      </c>
      <c r="AU257" s="19" t="s">
        <v>84</v>
      </c>
    </row>
    <row r="258" s="14" customFormat="1">
      <c r="A258" s="14"/>
      <c r="B258" s="207"/>
      <c r="C258" s="14"/>
      <c r="D258" s="195" t="s">
        <v>248</v>
      </c>
      <c r="E258" s="208" t="s">
        <v>1</v>
      </c>
      <c r="F258" s="209" t="s">
        <v>2158</v>
      </c>
      <c r="G258" s="14"/>
      <c r="H258" s="210">
        <v>0.5</v>
      </c>
      <c r="I258" s="211"/>
      <c r="J258" s="14"/>
      <c r="K258" s="14"/>
      <c r="L258" s="207"/>
      <c r="M258" s="212"/>
      <c r="N258" s="213"/>
      <c r="O258" s="213"/>
      <c r="P258" s="213"/>
      <c r="Q258" s="213"/>
      <c r="R258" s="213"/>
      <c r="S258" s="213"/>
      <c r="T258" s="2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8" t="s">
        <v>248</v>
      </c>
      <c r="AU258" s="208" t="s">
        <v>84</v>
      </c>
      <c r="AV258" s="14" t="s">
        <v>84</v>
      </c>
      <c r="AW258" s="14" t="s">
        <v>32</v>
      </c>
      <c r="AX258" s="14" t="s">
        <v>82</v>
      </c>
      <c r="AY258" s="208" t="s">
        <v>235</v>
      </c>
    </row>
    <row r="259" s="2" customFormat="1" ht="24.15" customHeight="1">
      <c r="A259" s="38"/>
      <c r="B259" s="181"/>
      <c r="C259" s="182" t="s">
        <v>474</v>
      </c>
      <c r="D259" s="182" t="s">
        <v>237</v>
      </c>
      <c r="E259" s="183" t="s">
        <v>980</v>
      </c>
      <c r="F259" s="184" t="s">
        <v>981</v>
      </c>
      <c r="G259" s="185" t="s">
        <v>438</v>
      </c>
      <c r="H259" s="186">
        <v>2.7050000000000001</v>
      </c>
      <c r="I259" s="187"/>
      <c r="J259" s="188">
        <f>ROUND(I259*H259,2)</f>
        <v>0</v>
      </c>
      <c r="K259" s="184" t="s">
        <v>246</v>
      </c>
      <c r="L259" s="39"/>
      <c r="M259" s="189" t="s">
        <v>1</v>
      </c>
      <c r="N259" s="190" t="s">
        <v>40</v>
      </c>
      <c r="O259" s="77"/>
      <c r="P259" s="191">
        <f>O259*H259</f>
        <v>0</v>
      </c>
      <c r="Q259" s="191">
        <v>0.099510000000000001</v>
      </c>
      <c r="R259" s="191">
        <f>Q259*H259</f>
        <v>0.26917455000000001</v>
      </c>
      <c r="S259" s="191">
        <v>0</v>
      </c>
      <c r="T259" s="19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3" t="s">
        <v>96</v>
      </c>
      <c r="AT259" s="193" t="s">
        <v>237</v>
      </c>
      <c r="AU259" s="193" t="s">
        <v>84</v>
      </c>
      <c r="AY259" s="19" t="s">
        <v>235</v>
      </c>
      <c r="BE259" s="194">
        <f>IF(N259="základní",J259,0)</f>
        <v>0</v>
      </c>
      <c r="BF259" s="194">
        <f>IF(N259="snížená",J259,0)</f>
        <v>0</v>
      </c>
      <c r="BG259" s="194">
        <f>IF(N259="zákl. přenesená",J259,0)</f>
        <v>0</v>
      </c>
      <c r="BH259" s="194">
        <f>IF(N259="sníž. přenesená",J259,0)</f>
        <v>0</v>
      </c>
      <c r="BI259" s="194">
        <f>IF(N259="nulová",J259,0)</f>
        <v>0</v>
      </c>
      <c r="BJ259" s="19" t="s">
        <v>82</v>
      </c>
      <c r="BK259" s="194">
        <f>ROUND(I259*H259,2)</f>
        <v>0</v>
      </c>
      <c r="BL259" s="19" t="s">
        <v>96</v>
      </c>
      <c r="BM259" s="193" t="s">
        <v>2159</v>
      </c>
    </row>
    <row r="260" s="2" customFormat="1">
      <c r="A260" s="38"/>
      <c r="B260" s="39"/>
      <c r="C260" s="38"/>
      <c r="D260" s="195" t="s">
        <v>242</v>
      </c>
      <c r="E260" s="38"/>
      <c r="F260" s="196" t="s">
        <v>983</v>
      </c>
      <c r="G260" s="38"/>
      <c r="H260" s="38"/>
      <c r="I260" s="197"/>
      <c r="J260" s="38"/>
      <c r="K260" s="38"/>
      <c r="L260" s="39"/>
      <c r="M260" s="198"/>
      <c r="N260" s="199"/>
      <c r="O260" s="77"/>
      <c r="P260" s="77"/>
      <c r="Q260" s="77"/>
      <c r="R260" s="77"/>
      <c r="S260" s="77"/>
      <c r="T260" s="7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19" t="s">
        <v>242</v>
      </c>
      <c r="AU260" s="19" t="s">
        <v>84</v>
      </c>
    </row>
    <row r="261" s="2" customFormat="1">
      <c r="A261" s="38"/>
      <c r="B261" s="39"/>
      <c r="C261" s="38"/>
      <c r="D261" s="195" t="s">
        <v>262</v>
      </c>
      <c r="E261" s="38"/>
      <c r="F261" s="223" t="s">
        <v>2088</v>
      </c>
      <c r="G261" s="38"/>
      <c r="H261" s="38"/>
      <c r="I261" s="197"/>
      <c r="J261" s="38"/>
      <c r="K261" s="38"/>
      <c r="L261" s="39"/>
      <c r="M261" s="198"/>
      <c r="N261" s="199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262</v>
      </c>
      <c r="AU261" s="19" t="s">
        <v>84</v>
      </c>
    </row>
    <row r="262" s="14" customFormat="1">
      <c r="A262" s="14"/>
      <c r="B262" s="207"/>
      <c r="C262" s="14"/>
      <c r="D262" s="195" t="s">
        <v>248</v>
      </c>
      <c r="E262" s="208" t="s">
        <v>1</v>
      </c>
      <c r="F262" s="209" t="s">
        <v>2160</v>
      </c>
      <c r="G262" s="14"/>
      <c r="H262" s="210">
        <v>2.7050000000000001</v>
      </c>
      <c r="I262" s="211"/>
      <c r="J262" s="14"/>
      <c r="K262" s="14"/>
      <c r="L262" s="207"/>
      <c r="M262" s="212"/>
      <c r="N262" s="213"/>
      <c r="O262" s="213"/>
      <c r="P262" s="213"/>
      <c r="Q262" s="213"/>
      <c r="R262" s="213"/>
      <c r="S262" s="213"/>
      <c r="T262" s="2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8" t="s">
        <v>248</v>
      </c>
      <c r="AU262" s="208" t="s">
        <v>84</v>
      </c>
      <c r="AV262" s="14" t="s">
        <v>84</v>
      </c>
      <c r="AW262" s="14" t="s">
        <v>32</v>
      </c>
      <c r="AX262" s="14" t="s">
        <v>82</v>
      </c>
      <c r="AY262" s="208" t="s">
        <v>235</v>
      </c>
    </row>
    <row r="263" s="2" customFormat="1" ht="16.5" customHeight="1">
      <c r="A263" s="38"/>
      <c r="B263" s="181"/>
      <c r="C263" s="232" t="s">
        <v>481</v>
      </c>
      <c r="D263" s="232" t="s">
        <v>465</v>
      </c>
      <c r="E263" s="233" t="s">
        <v>985</v>
      </c>
      <c r="F263" s="234" t="s">
        <v>986</v>
      </c>
      <c r="G263" s="235" t="s">
        <v>438</v>
      </c>
      <c r="H263" s="236">
        <v>2.7050000000000001</v>
      </c>
      <c r="I263" s="237"/>
      <c r="J263" s="238">
        <f>ROUND(I263*H263,2)</f>
        <v>0</v>
      </c>
      <c r="K263" s="234" t="s">
        <v>246</v>
      </c>
      <c r="L263" s="239"/>
      <c r="M263" s="240" t="s">
        <v>1</v>
      </c>
      <c r="N263" s="241" t="s">
        <v>40</v>
      </c>
      <c r="O263" s="77"/>
      <c r="P263" s="191">
        <f>O263*H263</f>
        <v>0</v>
      </c>
      <c r="Q263" s="191">
        <v>1</v>
      </c>
      <c r="R263" s="191">
        <f>Q263*H263</f>
        <v>2.7050000000000001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291</v>
      </c>
      <c r="AT263" s="193" t="s">
        <v>465</v>
      </c>
      <c r="AU263" s="193" t="s">
        <v>84</v>
      </c>
      <c r="AY263" s="19" t="s">
        <v>235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96</v>
      </c>
      <c r="BM263" s="193" t="s">
        <v>2161</v>
      </c>
    </row>
    <row r="264" s="2" customFormat="1">
      <c r="A264" s="38"/>
      <c r="B264" s="39"/>
      <c r="C264" s="38"/>
      <c r="D264" s="195" t="s">
        <v>242</v>
      </c>
      <c r="E264" s="38"/>
      <c r="F264" s="196" t="s">
        <v>986</v>
      </c>
      <c r="G264" s="38"/>
      <c r="H264" s="38"/>
      <c r="I264" s="197"/>
      <c r="J264" s="38"/>
      <c r="K264" s="38"/>
      <c r="L264" s="39"/>
      <c r="M264" s="198"/>
      <c r="N264" s="199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242</v>
      </c>
      <c r="AU264" s="19" t="s">
        <v>84</v>
      </c>
    </row>
    <row r="265" s="2" customFormat="1" ht="24.15" customHeight="1">
      <c r="A265" s="38"/>
      <c r="B265" s="181"/>
      <c r="C265" s="182" t="s">
        <v>486</v>
      </c>
      <c r="D265" s="182" t="s">
        <v>237</v>
      </c>
      <c r="E265" s="183" t="s">
        <v>988</v>
      </c>
      <c r="F265" s="184" t="s">
        <v>989</v>
      </c>
      <c r="G265" s="185" t="s">
        <v>438</v>
      </c>
      <c r="H265" s="186">
        <v>2.7050000000000001</v>
      </c>
      <c r="I265" s="187"/>
      <c r="J265" s="188">
        <f>ROUND(I265*H265,2)</f>
        <v>0</v>
      </c>
      <c r="K265" s="184" t="s">
        <v>246</v>
      </c>
      <c r="L265" s="39"/>
      <c r="M265" s="189" t="s">
        <v>1</v>
      </c>
      <c r="N265" s="190" t="s">
        <v>40</v>
      </c>
      <c r="O265" s="77"/>
      <c r="P265" s="191">
        <f>O265*H265</f>
        <v>0</v>
      </c>
      <c r="Q265" s="191">
        <v>0</v>
      </c>
      <c r="R265" s="191">
        <f>Q265*H265</f>
        <v>0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96</v>
      </c>
      <c r="AT265" s="193" t="s">
        <v>237</v>
      </c>
      <c r="AU265" s="193" t="s">
        <v>84</v>
      </c>
      <c r="AY265" s="19" t="s">
        <v>235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96</v>
      </c>
      <c r="BM265" s="193" t="s">
        <v>2162</v>
      </c>
    </row>
    <row r="266" s="2" customFormat="1">
      <c r="A266" s="38"/>
      <c r="B266" s="39"/>
      <c r="C266" s="38"/>
      <c r="D266" s="195" t="s">
        <v>242</v>
      </c>
      <c r="E266" s="38"/>
      <c r="F266" s="196" t="s">
        <v>991</v>
      </c>
      <c r="G266" s="38"/>
      <c r="H266" s="38"/>
      <c r="I266" s="197"/>
      <c r="J266" s="38"/>
      <c r="K266" s="38"/>
      <c r="L266" s="39"/>
      <c r="M266" s="198"/>
      <c r="N266" s="199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242</v>
      </c>
      <c r="AU266" s="19" t="s">
        <v>84</v>
      </c>
    </row>
    <row r="267" s="12" customFormat="1" ht="22.8" customHeight="1">
      <c r="A267" s="12"/>
      <c r="B267" s="168"/>
      <c r="C267" s="12"/>
      <c r="D267" s="169" t="s">
        <v>74</v>
      </c>
      <c r="E267" s="179" t="s">
        <v>96</v>
      </c>
      <c r="F267" s="179" t="s">
        <v>508</v>
      </c>
      <c r="G267" s="12"/>
      <c r="H267" s="12"/>
      <c r="I267" s="171"/>
      <c r="J267" s="180">
        <f>BK267</f>
        <v>0</v>
      </c>
      <c r="K267" s="12"/>
      <c r="L267" s="168"/>
      <c r="M267" s="173"/>
      <c r="N267" s="174"/>
      <c r="O267" s="174"/>
      <c r="P267" s="175">
        <f>SUM(P268:P276)</f>
        <v>0</v>
      </c>
      <c r="Q267" s="174"/>
      <c r="R267" s="175">
        <f>SUM(R268:R276)</f>
        <v>2.3941177099999997</v>
      </c>
      <c r="S267" s="174"/>
      <c r="T267" s="176">
        <f>SUM(T268:T276)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169" t="s">
        <v>82</v>
      </c>
      <c r="AT267" s="177" t="s">
        <v>74</v>
      </c>
      <c r="AU267" s="177" t="s">
        <v>82</v>
      </c>
      <c r="AY267" s="169" t="s">
        <v>235</v>
      </c>
      <c r="BK267" s="178">
        <f>SUM(BK268:BK276)</f>
        <v>0</v>
      </c>
    </row>
    <row r="268" s="2" customFormat="1" ht="16.5" customHeight="1">
      <c r="A268" s="38"/>
      <c r="B268" s="181"/>
      <c r="C268" s="182" t="s">
        <v>490</v>
      </c>
      <c r="D268" s="182" t="s">
        <v>237</v>
      </c>
      <c r="E268" s="183" t="s">
        <v>1961</v>
      </c>
      <c r="F268" s="184" t="s">
        <v>1962</v>
      </c>
      <c r="G268" s="185" t="s">
        <v>358</v>
      </c>
      <c r="H268" s="186">
        <v>0.95199999999999996</v>
      </c>
      <c r="I268" s="187"/>
      <c r="J268" s="188">
        <f>ROUND(I268*H268,2)</f>
        <v>0</v>
      </c>
      <c r="K268" s="184" t="s">
        <v>246</v>
      </c>
      <c r="L268" s="39"/>
      <c r="M268" s="189" t="s">
        <v>1</v>
      </c>
      <c r="N268" s="190" t="s">
        <v>40</v>
      </c>
      <c r="O268" s="77"/>
      <c r="P268" s="191">
        <f>O268*H268</f>
        <v>0</v>
      </c>
      <c r="Q268" s="191">
        <v>2.45343</v>
      </c>
      <c r="R268" s="191">
        <f>Q268*H268</f>
        <v>2.3356653599999997</v>
      </c>
      <c r="S268" s="191">
        <v>0</v>
      </c>
      <c r="T268" s="19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3" t="s">
        <v>96</v>
      </c>
      <c r="AT268" s="193" t="s">
        <v>237</v>
      </c>
      <c r="AU268" s="193" t="s">
        <v>84</v>
      </c>
      <c r="AY268" s="19" t="s">
        <v>235</v>
      </c>
      <c r="BE268" s="194">
        <f>IF(N268="základní",J268,0)</f>
        <v>0</v>
      </c>
      <c r="BF268" s="194">
        <f>IF(N268="snížená",J268,0)</f>
        <v>0</v>
      </c>
      <c r="BG268" s="194">
        <f>IF(N268="zákl. přenesená",J268,0)</f>
        <v>0</v>
      </c>
      <c r="BH268" s="194">
        <f>IF(N268="sníž. přenesená",J268,0)</f>
        <v>0</v>
      </c>
      <c r="BI268" s="194">
        <f>IF(N268="nulová",J268,0)</f>
        <v>0</v>
      </c>
      <c r="BJ268" s="19" t="s">
        <v>82</v>
      </c>
      <c r="BK268" s="194">
        <f>ROUND(I268*H268,2)</f>
        <v>0</v>
      </c>
      <c r="BL268" s="19" t="s">
        <v>96</v>
      </c>
      <c r="BM268" s="193" t="s">
        <v>2163</v>
      </c>
    </row>
    <row r="269" s="2" customFormat="1">
      <c r="A269" s="38"/>
      <c r="B269" s="39"/>
      <c r="C269" s="38"/>
      <c r="D269" s="195" t="s">
        <v>242</v>
      </c>
      <c r="E269" s="38"/>
      <c r="F269" s="196" t="s">
        <v>1964</v>
      </c>
      <c r="G269" s="38"/>
      <c r="H269" s="38"/>
      <c r="I269" s="197"/>
      <c r="J269" s="38"/>
      <c r="K269" s="38"/>
      <c r="L269" s="39"/>
      <c r="M269" s="198"/>
      <c r="N269" s="199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242</v>
      </c>
      <c r="AU269" s="19" t="s">
        <v>84</v>
      </c>
    </row>
    <row r="270" s="2" customFormat="1">
      <c r="A270" s="38"/>
      <c r="B270" s="39"/>
      <c r="C270" s="38"/>
      <c r="D270" s="195" t="s">
        <v>262</v>
      </c>
      <c r="E270" s="38"/>
      <c r="F270" s="223" t="s">
        <v>2088</v>
      </c>
      <c r="G270" s="38"/>
      <c r="H270" s="38"/>
      <c r="I270" s="197"/>
      <c r="J270" s="38"/>
      <c r="K270" s="38"/>
      <c r="L270" s="39"/>
      <c r="M270" s="198"/>
      <c r="N270" s="199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262</v>
      </c>
      <c r="AU270" s="19" t="s">
        <v>84</v>
      </c>
    </row>
    <row r="271" s="13" customFormat="1">
      <c r="A271" s="13"/>
      <c r="B271" s="200"/>
      <c r="C271" s="13"/>
      <c r="D271" s="195" t="s">
        <v>248</v>
      </c>
      <c r="E271" s="201" t="s">
        <v>1</v>
      </c>
      <c r="F271" s="202" t="s">
        <v>1965</v>
      </c>
      <c r="G271" s="13"/>
      <c r="H271" s="201" t="s">
        <v>1</v>
      </c>
      <c r="I271" s="203"/>
      <c r="J271" s="13"/>
      <c r="K271" s="13"/>
      <c r="L271" s="200"/>
      <c r="M271" s="204"/>
      <c r="N271" s="205"/>
      <c r="O271" s="205"/>
      <c r="P271" s="205"/>
      <c r="Q271" s="205"/>
      <c r="R271" s="205"/>
      <c r="S271" s="205"/>
      <c r="T271" s="206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1" t="s">
        <v>248</v>
      </c>
      <c r="AU271" s="201" t="s">
        <v>84</v>
      </c>
      <c r="AV271" s="13" t="s">
        <v>82</v>
      </c>
      <c r="AW271" s="13" t="s">
        <v>32</v>
      </c>
      <c r="AX271" s="13" t="s">
        <v>75</v>
      </c>
      <c r="AY271" s="201" t="s">
        <v>235</v>
      </c>
    </row>
    <row r="272" s="14" customFormat="1">
      <c r="A272" s="14"/>
      <c r="B272" s="207"/>
      <c r="C272" s="14"/>
      <c r="D272" s="195" t="s">
        <v>248</v>
      </c>
      <c r="E272" s="208" t="s">
        <v>1</v>
      </c>
      <c r="F272" s="209" t="s">
        <v>1966</v>
      </c>
      <c r="G272" s="14"/>
      <c r="H272" s="210">
        <v>0.95199999999999996</v>
      </c>
      <c r="I272" s="211"/>
      <c r="J272" s="14"/>
      <c r="K272" s="14"/>
      <c r="L272" s="207"/>
      <c r="M272" s="212"/>
      <c r="N272" s="213"/>
      <c r="O272" s="213"/>
      <c r="P272" s="213"/>
      <c r="Q272" s="213"/>
      <c r="R272" s="213"/>
      <c r="S272" s="213"/>
      <c r="T272" s="2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08" t="s">
        <v>248</v>
      </c>
      <c r="AU272" s="208" t="s">
        <v>84</v>
      </c>
      <c r="AV272" s="14" t="s">
        <v>84</v>
      </c>
      <c r="AW272" s="14" t="s">
        <v>32</v>
      </c>
      <c r="AX272" s="14" t="s">
        <v>82</v>
      </c>
      <c r="AY272" s="208" t="s">
        <v>235</v>
      </c>
    </row>
    <row r="273" s="2" customFormat="1" ht="16.5" customHeight="1">
      <c r="A273" s="38"/>
      <c r="B273" s="181"/>
      <c r="C273" s="182" t="s">
        <v>495</v>
      </c>
      <c r="D273" s="182" t="s">
        <v>237</v>
      </c>
      <c r="E273" s="183" t="s">
        <v>1967</v>
      </c>
      <c r="F273" s="184" t="s">
        <v>1968</v>
      </c>
      <c r="G273" s="185" t="s">
        <v>438</v>
      </c>
      <c r="H273" s="186">
        <v>0.055</v>
      </c>
      <c r="I273" s="187"/>
      <c r="J273" s="188">
        <f>ROUND(I273*H273,2)</f>
        <v>0</v>
      </c>
      <c r="K273" s="184" t="s">
        <v>246</v>
      </c>
      <c r="L273" s="39"/>
      <c r="M273" s="189" t="s">
        <v>1</v>
      </c>
      <c r="N273" s="190" t="s">
        <v>40</v>
      </c>
      <c r="O273" s="77"/>
      <c r="P273" s="191">
        <f>O273*H273</f>
        <v>0</v>
      </c>
      <c r="Q273" s="191">
        <v>1.06277</v>
      </c>
      <c r="R273" s="191">
        <f>Q273*H273</f>
        <v>0.05845235</v>
      </c>
      <c r="S273" s="191">
        <v>0</v>
      </c>
      <c r="T273" s="192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93" t="s">
        <v>96</v>
      </c>
      <c r="AT273" s="193" t="s">
        <v>237</v>
      </c>
      <c r="AU273" s="193" t="s">
        <v>84</v>
      </c>
      <c r="AY273" s="19" t="s">
        <v>235</v>
      </c>
      <c r="BE273" s="194">
        <f>IF(N273="základní",J273,0)</f>
        <v>0</v>
      </c>
      <c r="BF273" s="194">
        <f>IF(N273="snížená",J273,0)</f>
        <v>0</v>
      </c>
      <c r="BG273" s="194">
        <f>IF(N273="zákl. přenesená",J273,0)</f>
        <v>0</v>
      </c>
      <c r="BH273" s="194">
        <f>IF(N273="sníž. přenesená",J273,0)</f>
        <v>0</v>
      </c>
      <c r="BI273" s="194">
        <f>IF(N273="nulová",J273,0)</f>
        <v>0</v>
      </c>
      <c r="BJ273" s="19" t="s">
        <v>82</v>
      </c>
      <c r="BK273" s="194">
        <f>ROUND(I273*H273,2)</f>
        <v>0</v>
      </c>
      <c r="BL273" s="19" t="s">
        <v>96</v>
      </c>
      <c r="BM273" s="193" t="s">
        <v>2164</v>
      </c>
    </row>
    <row r="274" s="2" customFormat="1">
      <c r="A274" s="38"/>
      <c r="B274" s="39"/>
      <c r="C274" s="38"/>
      <c r="D274" s="195" t="s">
        <v>242</v>
      </c>
      <c r="E274" s="38"/>
      <c r="F274" s="196" t="s">
        <v>1970</v>
      </c>
      <c r="G274" s="38"/>
      <c r="H274" s="38"/>
      <c r="I274" s="197"/>
      <c r="J274" s="38"/>
      <c r="K274" s="38"/>
      <c r="L274" s="39"/>
      <c r="M274" s="198"/>
      <c r="N274" s="199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242</v>
      </c>
      <c r="AU274" s="19" t="s">
        <v>84</v>
      </c>
    </row>
    <row r="275" s="2" customFormat="1">
      <c r="A275" s="38"/>
      <c r="B275" s="39"/>
      <c r="C275" s="38"/>
      <c r="D275" s="195" t="s">
        <v>262</v>
      </c>
      <c r="E275" s="38"/>
      <c r="F275" s="223" t="s">
        <v>2088</v>
      </c>
      <c r="G275" s="38"/>
      <c r="H275" s="38"/>
      <c r="I275" s="197"/>
      <c r="J275" s="38"/>
      <c r="K275" s="38"/>
      <c r="L275" s="39"/>
      <c r="M275" s="198"/>
      <c r="N275" s="199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262</v>
      </c>
      <c r="AU275" s="19" t="s">
        <v>84</v>
      </c>
    </row>
    <row r="276" s="14" customFormat="1">
      <c r="A276" s="14"/>
      <c r="B276" s="207"/>
      <c r="C276" s="14"/>
      <c r="D276" s="195" t="s">
        <v>248</v>
      </c>
      <c r="E276" s="208" t="s">
        <v>1</v>
      </c>
      <c r="F276" s="209" t="s">
        <v>1971</v>
      </c>
      <c r="G276" s="14"/>
      <c r="H276" s="210">
        <v>0.055</v>
      </c>
      <c r="I276" s="211"/>
      <c r="J276" s="14"/>
      <c r="K276" s="14"/>
      <c r="L276" s="207"/>
      <c r="M276" s="212"/>
      <c r="N276" s="213"/>
      <c r="O276" s="213"/>
      <c r="P276" s="213"/>
      <c r="Q276" s="213"/>
      <c r="R276" s="213"/>
      <c r="S276" s="213"/>
      <c r="T276" s="2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08" t="s">
        <v>248</v>
      </c>
      <c r="AU276" s="208" t="s">
        <v>84</v>
      </c>
      <c r="AV276" s="14" t="s">
        <v>84</v>
      </c>
      <c r="AW276" s="14" t="s">
        <v>32</v>
      </c>
      <c r="AX276" s="14" t="s">
        <v>82</v>
      </c>
      <c r="AY276" s="208" t="s">
        <v>235</v>
      </c>
    </row>
    <row r="277" s="12" customFormat="1" ht="22.8" customHeight="1">
      <c r="A277" s="12"/>
      <c r="B277" s="168"/>
      <c r="C277" s="12"/>
      <c r="D277" s="169" t="s">
        <v>74</v>
      </c>
      <c r="E277" s="179" t="s">
        <v>297</v>
      </c>
      <c r="F277" s="179" t="s">
        <v>805</v>
      </c>
      <c r="G277" s="12"/>
      <c r="H277" s="12"/>
      <c r="I277" s="171"/>
      <c r="J277" s="180">
        <f>BK277</f>
        <v>0</v>
      </c>
      <c r="K277" s="12"/>
      <c r="L277" s="168"/>
      <c r="M277" s="173"/>
      <c r="N277" s="174"/>
      <c r="O277" s="174"/>
      <c r="P277" s="175">
        <f>SUM(P278:P286)</f>
        <v>0</v>
      </c>
      <c r="Q277" s="174"/>
      <c r="R277" s="175">
        <f>SUM(R278:R286)</f>
        <v>0.0082907999999999992</v>
      </c>
      <c r="S277" s="174"/>
      <c r="T277" s="176">
        <f>SUM(T278:T286)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169" t="s">
        <v>82</v>
      </c>
      <c r="AT277" s="177" t="s">
        <v>74</v>
      </c>
      <c r="AU277" s="177" t="s">
        <v>82</v>
      </c>
      <c r="AY277" s="169" t="s">
        <v>235</v>
      </c>
      <c r="BK277" s="178">
        <f>SUM(BK278:BK286)</f>
        <v>0</v>
      </c>
    </row>
    <row r="278" s="2" customFormat="1" ht="37.8" customHeight="1">
      <c r="A278" s="38"/>
      <c r="B278" s="181"/>
      <c r="C278" s="182" t="s">
        <v>502</v>
      </c>
      <c r="D278" s="182" t="s">
        <v>237</v>
      </c>
      <c r="E278" s="183" t="s">
        <v>807</v>
      </c>
      <c r="F278" s="184" t="s">
        <v>2165</v>
      </c>
      <c r="G278" s="185" t="s">
        <v>1973</v>
      </c>
      <c r="H278" s="186">
        <v>1</v>
      </c>
      <c r="I278" s="187"/>
      <c r="J278" s="188">
        <f>ROUND(I278*H278,2)</f>
        <v>0</v>
      </c>
      <c r="K278" s="184" t="s">
        <v>1</v>
      </c>
      <c r="L278" s="39"/>
      <c r="M278" s="189" t="s">
        <v>1</v>
      </c>
      <c r="N278" s="190" t="s">
        <v>40</v>
      </c>
      <c r="O278" s="77"/>
      <c r="P278" s="191">
        <f>O278*H278</f>
        <v>0</v>
      </c>
      <c r="Q278" s="191">
        <v>0</v>
      </c>
      <c r="R278" s="191">
        <f>Q278*H278</f>
        <v>0</v>
      </c>
      <c r="S278" s="191">
        <v>0</v>
      </c>
      <c r="T278" s="192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3" t="s">
        <v>96</v>
      </c>
      <c r="AT278" s="193" t="s">
        <v>237</v>
      </c>
      <c r="AU278" s="193" t="s">
        <v>84</v>
      </c>
      <c r="AY278" s="19" t="s">
        <v>235</v>
      </c>
      <c r="BE278" s="194">
        <f>IF(N278="základní",J278,0)</f>
        <v>0</v>
      </c>
      <c r="BF278" s="194">
        <f>IF(N278="snížená",J278,0)</f>
        <v>0</v>
      </c>
      <c r="BG278" s="194">
        <f>IF(N278="zákl. přenesená",J278,0)</f>
        <v>0</v>
      </c>
      <c r="BH278" s="194">
        <f>IF(N278="sníž. přenesená",J278,0)</f>
        <v>0</v>
      </c>
      <c r="BI278" s="194">
        <f>IF(N278="nulová",J278,0)</f>
        <v>0</v>
      </c>
      <c r="BJ278" s="19" t="s">
        <v>82</v>
      </c>
      <c r="BK278" s="194">
        <f>ROUND(I278*H278,2)</f>
        <v>0</v>
      </c>
      <c r="BL278" s="19" t="s">
        <v>96</v>
      </c>
      <c r="BM278" s="193" t="s">
        <v>2166</v>
      </c>
    </row>
    <row r="279" s="2" customFormat="1">
      <c r="A279" s="38"/>
      <c r="B279" s="39"/>
      <c r="C279" s="38"/>
      <c r="D279" s="195" t="s">
        <v>242</v>
      </c>
      <c r="E279" s="38"/>
      <c r="F279" s="196" t="s">
        <v>2165</v>
      </c>
      <c r="G279" s="38"/>
      <c r="H279" s="38"/>
      <c r="I279" s="197"/>
      <c r="J279" s="38"/>
      <c r="K279" s="38"/>
      <c r="L279" s="39"/>
      <c r="M279" s="198"/>
      <c r="N279" s="199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242</v>
      </c>
      <c r="AU279" s="19" t="s">
        <v>84</v>
      </c>
    </row>
    <row r="280" s="2" customFormat="1">
      <c r="A280" s="38"/>
      <c r="B280" s="39"/>
      <c r="C280" s="38"/>
      <c r="D280" s="195" t="s">
        <v>262</v>
      </c>
      <c r="E280" s="38"/>
      <c r="F280" s="223" t="s">
        <v>2088</v>
      </c>
      <c r="G280" s="38"/>
      <c r="H280" s="38"/>
      <c r="I280" s="197"/>
      <c r="J280" s="38"/>
      <c r="K280" s="38"/>
      <c r="L280" s="39"/>
      <c r="M280" s="198"/>
      <c r="N280" s="199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262</v>
      </c>
      <c r="AU280" s="19" t="s">
        <v>84</v>
      </c>
    </row>
    <row r="281" s="13" customFormat="1">
      <c r="A281" s="13"/>
      <c r="B281" s="200"/>
      <c r="C281" s="13"/>
      <c r="D281" s="195" t="s">
        <v>248</v>
      </c>
      <c r="E281" s="201" t="s">
        <v>1</v>
      </c>
      <c r="F281" s="202" t="s">
        <v>1975</v>
      </c>
      <c r="G281" s="13"/>
      <c r="H281" s="201" t="s">
        <v>1</v>
      </c>
      <c r="I281" s="203"/>
      <c r="J281" s="13"/>
      <c r="K281" s="13"/>
      <c r="L281" s="200"/>
      <c r="M281" s="204"/>
      <c r="N281" s="205"/>
      <c r="O281" s="205"/>
      <c r="P281" s="205"/>
      <c r="Q281" s="205"/>
      <c r="R281" s="205"/>
      <c r="S281" s="205"/>
      <c r="T281" s="206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01" t="s">
        <v>248</v>
      </c>
      <c r="AU281" s="201" t="s">
        <v>84</v>
      </c>
      <c r="AV281" s="13" t="s">
        <v>82</v>
      </c>
      <c r="AW281" s="13" t="s">
        <v>32</v>
      </c>
      <c r="AX281" s="13" t="s">
        <v>75</v>
      </c>
      <c r="AY281" s="201" t="s">
        <v>235</v>
      </c>
    </row>
    <row r="282" s="14" customFormat="1">
      <c r="A282" s="14"/>
      <c r="B282" s="207"/>
      <c r="C282" s="14"/>
      <c r="D282" s="195" t="s">
        <v>248</v>
      </c>
      <c r="E282" s="208" t="s">
        <v>1</v>
      </c>
      <c r="F282" s="209" t="s">
        <v>2167</v>
      </c>
      <c r="G282" s="14"/>
      <c r="H282" s="210">
        <v>1</v>
      </c>
      <c r="I282" s="211"/>
      <c r="J282" s="14"/>
      <c r="K282" s="14"/>
      <c r="L282" s="207"/>
      <c r="M282" s="212"/>
      <c r="N282" s="213"/>
      <c r="O282" s="213"/>
      <c r="P282" s="213"/>
      <c r="Q282" s="213"/>
      <c r="R282" s="213"/>
      <c r="S282" s="213"/>
      <c r="T282" s="2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08" t="s">
        <v>248</v>
      </c>
      <c r="AU282" s="208" t="s">
        <v>84</v>
      </c>
      <c r="AV282" s="14" t="s">
        <v>84</v>
      </c>
      <c r="AW282" s="14" t="s">
        <v>32</v>
      </c>
      <c r="AX282" s="14" t="s">
        <v>82</v>
      </c>
      <c r="AY282" s="208" t="s">
        <v>235</v>
      </c>
    </row>
    <row r="283" s="2" customFormat="1" ht="24.15" customHeight="1">
      <c r="A283" s="38"/>
      <c r="B283" s="181"/>
      <c r="C283" s="182" t="s">
        <v>509</v>
      </c>
      <c r="D283" s="182" t="s">
        <v>237</v>
      </c>
      <c r="E283" s="183" t="s">
        <v>1169</v>
      </c>
      <c r="F283" s="184" t="s">
        <v>1170</v>
      </c>
      <c r="G283" s="185" t="s">
        <v>240</v>
      </c>
      <c r="H283" s="186">
        <v>17.640000000000001</v>
      </c>
      <c r="I283" s="187"/>
      <c r="J283" s="188">
        <f>ROUND(I283*H283,2)</f>
        <v>0</v>
      </c>
      <c r="K283" s="184" t="s">
        <v>246</v>
      </c>
      <c r="L283" s="39"/>
      <c r="M283" s="189" t="s">
        <v>1</v>
      </c>
      <c r="N283" s="190" t="s">
        <v>40</v>
      </c>
      <c r="O283" s="77"/>
      <c r="P283" s="191">
        <f>O283*H283</f>
        <v>0</v>
      </c>
      <c r="Q283" s="191">
        <v>0.00046999999999999999</v>
      </c>
      <c r="R283" s="191">
        <f>Q283*H283</f>
        <v>0.0082907999999999992</v>
      </c>
      <c r="S283" s="191">
        <v>0</v>
      </c>
      <c r="T283" s="192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3" t="s">
        <v>96</v>
      </c>
      <c r="AT283" s="193" t="s">
        <v>237</v>
      </c>
      <c r="AU283" s="193" t="s">
        <v>84</v>
      </c>
      <c r="AY283" s="19" t="s">
        <v>235</v>
      </c>
      <c r="BE283" s="194">
        <f>IF(N283="základní",J283,0)</f>
        <v>0</v>
      </c>
      <c r="BF283" s="194">
        <f>IF(N283="snížená",J283,0)</f>
        <v>0</v>
      </c>
      <c r="BG283" s="194">
        <f>IF(N283="zákl. přenesená",J283,0)</f>
        <v>0</v>
      </c>
      <c r="BH283" s="194">
        <f>IF(N283="sníž. přenesená",J283,0)</f>
        <v>0</v>
      </c>
      <c r="BI283" s="194">
        <f>IF(N283="nulová",J283,0)</f>
        <v>0</v>
      </c>
      <c r="BJ283" s="19" t="s">
        <v>82</v>
      </c>
      <c r="BK283" s="194">
        <f>ROUND(I283*H283,2)</f>
        <v>0</v>
      </c>
      <c r="BL283" s="19" t="s">
        <v>96</v>
      </c>
      <c r="BM283" s="193" t="s">
        <v>2168</v>
      </c>
    </row>
    <row r="284" s="2" customFormat="1">
      <c r="A284" s="38"/>
      <c r="B284" s="39"/>
      <c r="C284" s="38"/>
      <c r="D284" s="195" t="s">
        <v>242</v>
      </c>
      <c r="E284" s="38"/>
      <c r="F284" s="196" t="s">
        <v>1172</v>
      </c>
      <c r="G284" s="38"/>
      <c r="H284" s="38"/>
      <c r="I284" s="197"/>
      <c r="J284" s="38"/>
      <c r="K284" s="38"/>
      <c r="L284" s="39"/>
      <c r="M284" s="198"/>
      <c r="N284" s="199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242</v>
      </c>
      <c r="AU284" s="19" t="s">
        <v>84</v>
      </c>
    </row>
    <row r="285" s="2" customFormat="1">
      <c r="A285" s="38"/>
      <c r="B285" s="39"/>
      <c r="C285" s="38"/>
      <c r="D285" s="195" t="s">
        <v>262</v>
      </c>
      <c r="E285" s="38"/>
      <c r="F285" s="223" t="s">
        <v>2088</v>
      </c>
      <c r="G285" s="38"/>
      <c r="H285" s="38"/>
      <c r="I285" s="197"/>
      <c r="J285" s="38"/>
      <c r="K285" s="38"/>
      <c r="L285" s="39"/>
      <c r="M285" s="198"/>
      <c r="N285" s="199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262</v>
      </c>
      <c r="AU285" s="19" t="s">
        <v>84</v>
      </c>
    </row>
    <row r="286" s="14" customFormat="1">
      <c r="A286" s="14"/>
      <c r="B286" s="207"/>
      <c r="C286" s="14"/>
      <c r="D286" s="195" t="s">
        <v>248</v>
      </c>
      <c r="E286" s="208" t="s">
        <v>1</v>
      </c>
      <c r="F286" s="209" t="s">
        <v>2129</v>
      </c>
      <c r="G286" s="14"/>
      <c r="H286" s="210">
        <v>17.640000000000001</v>
      </c>
      <c r="I286" s="211"/>
      <c r="J286" s="14"/>
      <c r="K286" s="14"/>
      <c r="L286" s="207"/>
      <c r="M286" s="212"/>
      <c r="N286" s="213"/>
      <c r="O286" s="213"/>
      <c r="P286" s="213"/>
      <c r="Q286" s="213"/>
      <c r="R286" s="213"/>
      <c r="S286" s="213"/>
      <c r="T286" s="2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8" t="s">
        <v>248</v>
      </c>
      <c r="AU286" s="208" t="s">
        <v>84</v>
      </c>
      <c r="AV286" s="14" t="s">
        <v>84</v>
      </c>
      <c r="AW286" s="14" t="s">
        <v>32</v>
      </c>
      <c r="AX286" s="14" t="s">
        <v>82</v>
      </c>
      <c r="AY286" s="208" t="s">
        <v>235</v>
      </c>
    </row>
    <row r="287" s="12" customFormat="1" ht="22.8" customHeight="1">
      <c r="A287" s="12"/>
      <c r="B287" s="168"/>
      <c r="C287" s="12"/>
      <c r="D287" s="169" t="s">
        <v>74</v>
      </c>
      <c r="E287" s="179" t="s">
        <v>866</v>
      </c>
      <c r="F287" s="179" t="s">
        <v>867</v>
      </c>
      <c r="G287" s="12"/>
      <c r="H287" s="12"/>
      <c r="I287" s="171"/>
      <c r="J287" s="180">
        <f>BK287</f>
        <v>0</v>
      </c>
      <c r="K287" s="12"/>
      <c r="L287" s="168"/>
      <c r="M287" s="173"/>
      <c r="N287" s="174"/>
      <c r="O287" s="174"/>
      <c r="P287" s="175">
        <f>SUM(P288:P291)</f>
        <v>0</v>
      </c>
      <c r="Q287" s="174"/>
      <c r="R287" s="175">
        <f>SUM(R288:R291)</f>
        <v>0</v>
      </c>
      <c r="S287" s="174"/>
      <c r="T287" s="176">
        <f>SUM(T288:T291)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169" t="s">
        <v>82</v>
      </c>
      <c r="AT287" s="177" t="s">
        <v>74</v>
      </c>
      <c r="AU287" s="177" t="s">
        <v>82</v>
      </c>
      <c r="AY287" s="169" t="s">
        <v>235</v>
      </c>
      <c r="BK287" s="178">
        <f>SUM(BK288:BK291)</f>
        <v>0</v>
      </c>
    </row>
    <row r="288" s="2" customFormat="1" ht="24.15" customHeight="1">
      <c r="A288" s="38"/>
      <c r="B288" s="181"/>
      <c r="C288" s="182" t="s">
        <v>516</v>
      </c>
      <c r="D288" s="182" t="s">
        <v>237</v>
      </c>
      <c r="E288" s="183" t="s">
        <v>1978</v>
      </c>
      <c r="F288" s="184" t="s">
        <v>1979</v>
      </c>
      <c r="G288" s="185" t="s">
        <v>438</v>
      </c>
      <c r="H288" s="186">
        <v>21.555</v>
      </c>
      <c r="I288" s="187"/>
      <c r="J288" s="188">
        <f>ROUND(I288*H288,2)</f>
        <v>0</v>
      </c>
      <c r="K288" s="184" t="s">
        <v>246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96</v>
      </c>
      <c r="AT288" s="193" t="s">
        <v>237</v>
      </c>
      <c r="AU288" s="193" t="s">
        <v>84</v>
      </c>
      <c r="AY288" s="19" t="s">
        <v>235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96</v>
      </c>
      <c r="BM288" s="193" t="s">
        <v>2169</v>
      </c>
    </row>
    <row r="289" s="2" customFormat="1">
      <c r="A289" s="38"/>
      <c r="B289" s="39"/>
      <c r="C289" s="38"/>
      <c r="D289" s="195" t="s">
        <v>242</v>
      </c>
      <c r="E289" s="38"/>
      <c r="F289" s="196" t="s">
        <v>1981</v>
      </c>
      <c r="G289" s="38"/>
      <c r="H289" s="38"/>
      <c r="I289" s="197"/>
      <c r="J289" s="38"/>
      <c r="K289" s="38"/>
      <c r="L289" s="39"/>
      <c r="M289" s="198"/>
      <c r="N289" s="199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242</v>
      </c>
      <c r="AU289" s="19" t="s">
        <v>84</v>
      </c>
    </row>
    <row r="290" s="13" customFormat="1">
      <c r="A290" s="13"/>
      <c r="B290" s="200"/>
      <c r="C290" s="13"/>
      <c r="D290" s="195" t="s">
        <v>248</v>
      </c>
      <c r="E290" s="201" t="s">
        <v>1</v>
      </c>
      <c r="F290" s="202" t="s">
        <v>873</v>
      </c>
      <c r="G290" s="13"/>
      <c r="H290" s="201" t="s">
        <v>1</v>
      </c>
      <c r="I290" s="203"/>
      <c r="J290" s="13"/>
      <c r="K290" s="13"/>
      <c r="L290" s="200"/>
      <c r="M290" s="204"/>
      <c r="N290" s="205"/>
      <c r="O290" s="205"/>
      <c r="P290" s="205"/>
      <c r="Q290" s="205"/>
      <c r="R290" s="205"/>
      <c r="S290" s="205"/>
      <c r="T290" s="206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1" t="s">
        <v>248</v>
      </c>
      <c r="AU290" s="201" t="s">
        <v>84</v>
      </c>
      <c r="AV290" s="13" t="s">
        <v>82</v>
      </c>
      <c r="AW290" s="13" t="s">
        <v>32</v>
      </c>
      <c r="AX290" s="13" t="s">
        <v>75</v>
      </c>
      <c r="AY290" s="201" t="s">
        <v>235</v>
      </c>
    </row>
    <row r="291" s="14" customFormat="1">
      <c r="A291" s="14"/>
      <c r="B291" s="207"/>
      <c r="C291" s="14"/>
      <c r="D291" s="195" t="s">
        <v>248</v>
      </c>
      <c r="E291" s="208" t="s">
        <v>1</v>
      </c>
      <c r="F291" s="209" t="s">
        <v>2170</v>
      </c>
      <c r="G291" s="14"/>
      <c r="H291" s="210">
        <v>21.555</v>
      </c>
      <c r="I291" s="211"/>
      <c r="J291" s="14"/>
      <c r="K291" s="14"/>
      <c r="L291" s="207"/>
      <c r="M291" s="242"/>
      <c r="N291" s="243"/>
      <c r="O291" s="243"/>
      <c r="P291" s="243"/>
      <c r="Q291" s="243"/>
      <c r="R291" s="243"/>
      <c r="S291" s="243"/>
      <c r="T291" s="24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08" t="s">
        <v>248</v>
      </c>
      <c r="AU291" s="208" t="s">
        <v>84</v>
      </c>
      <c r="AV291" s="14" t="s">
        <v>84</v>
      </c>
      <c r="AW291" s="14" t="s">
        <v>32</v>
      </c>
      <c r="AX291" s="14" t="s">
        <v>82</v>
      </c>
      <c r="AY291" s="208" t="s">
        <v>235</v>
      </c>
    </row>
    <row r="292" s="2" customFormat="1" ht="6.96" customHeight="1">
      <c r="A292" s="38"/>
      <c r="B292" s="60"/>
      <c r="C292" s="61"/>
      <c r="D292" s="61"/>
      <c r="E292" s="61"/>
      <c r="F292" s="61"/>
      <c r="G292" s="61"/>
      <c r="H292" s="61"/>
      <c r="I292" s="61"/>
      <c r="J292" s="61"/>
      <c r="K292" s="61"/>
      <c r="L292" s="39"/>
      <c r="M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</row>
  </sheetData>
  <autoFilter ref="C129:K29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2085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2171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ROUND((SUM(BE130:BE206)),  2)</f>
        <v>0</v>
      </c>
      <c r="G37" s="38"/>
      <c r="H37" s="38"/>
      <c r="I37" s="138">
        <v>0.20999999999999999</v>
      </c>
      <c r="J37" s="137">
        <f>ROUND(((SUM(BE130:BE206))*I37),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ROUND((SUM(BF130:BF206)),  2)</f>
        <v>0</v>
      </c>
      <c r="G38" s="38"/>
      <c r="H38" s="38"/>
      <c r="I38" s="138">
        <v>0.14999999999999999</v>
      </c>
      <c r="J38" s="137">
        <f>ROUND(((SUM(BF130:BF206))*I38),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ROUND((SUM(BG130:BG206)),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ROUND((SUM(BH130:BH206)),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ROUND((SUM(BI130:BI206)),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2085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0002 - DSO 08.2 Čerpací stanice ČS10 - zpevněná plocha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J132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215</v>
      </c>
      <c r="E103" s="156"/>
      <c r="F103" s="156"/>
      <c r="G103" s="156"/>
      <c r="H103" s="156"/>
      <c r="I103" s="156"/>
      <c r="J103" s="157">
        <f>J155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217</v>
      </c>
      <c r="E104" s="156"/>
      <c r="F104" s="156"/>
      <c r="G104" s="156"/>
      <c r="H104" s="156"/>
      <c r="I104" s="156"/>
      <c r="J104" s="157">
        <f>J170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218</v>
      </c>
      <c r="E105" s="156"/>
      <c r="F105" s="156"/>
      <c r="G105" s="156"/>
      <c r="H105" s="156"/>
      <c r="I105" s="156"/>
      <c r="J105" s="157">
        <f>J184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219</v>
      </c>
      <c r="E106" s="156"/>
      <c r="F106" s="156"/>
      <c r="G106" s="156"/>
      <c r="H106" s="156"/>
      <c r="I106" s="156"/>
      <c r="J106" s="157">
        <f>J204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220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0" t="str">
        <f>E7</f>
        <v>Kanalizace Podlesí - II.Etapa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197</v>
      </c>
      <c r="L117" s="22"/>
    </row>
    <row r="118" s="1" customFormat="1" ht="16.5" customHeight="1">
      <c r="B118" s="22"/>
      <c r="E118" s="130" t="s">
        <v>198</v>
      </c>
      <c r="F118" s="1"/>
      <c r="G118" s="1"/>
      <c r="H118" s="1"/>
      <c r="L118" s="22"/>
    </row>
    <row r="119" s="1" customFormat="1" ht="12" customHeight="1">
      <c r="B119" s="22"/>
      <c r="C119" s="32" t="s">
        <v>199</v>
      </c>
      <c r="L119" s="22"/>
    </row>
    <row r="120" s="2" customFormat="1" ht="16.5" customHeight="1">
      <c r="A120" s="38"/>
      <c r="B120" s="39"/>
      <c r="C120" s="38"/>
      <c r="D120" s="38"/>
      <c r="E120" s="131" t="s">
        <v>2085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1884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0002 - DSO 08.2 Čerpací stanice ČS10 - zpevněná plocha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13. 1. 2022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25.65" customHeight="1">
      <c r="A126" s="38"/>
      <c r="B126" s="39"/>
      <c r="C126" s="32" t="s">
        <v>24</v>
      </c>
      <c r="D126" s="38"/>
      <c r="E126" s="38"/>
      <c r="F126" s="27" t="str">
        <f>E19</f>
        <v>Město Petřvald</v>
      </c>
      <c r="G126" s="38"/>
      <c r="H126" s="38"/>
      <c r="I126" s="32" t="s">
        <v>30</v>
      </c>
      <c r="J126" s="36" t="str">
        <f>E25</f>
        <v>Sweco Hydroprojekt a.s., divize Morava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221</v>
      </c>
      <c r="D129" s="161" t="s">
        <v>60</v>
      </c>
      <c r="E129" s="161" t="s">
        <v>56</v>
      </c>
      <c r="F129" s="161" t="s">
        <v>57</v>
      </c>
      <c r="G129" s="161" t="s">
        <v>222</v>
      </c>
      <c r="H129" s="161" t="s">
        <v>223</v>
      </c>
      <c r="I129" s="161" t="s">
        <v>224</v>
      </c>
      <c r="J129" s="161" t="s">
        <v>208</v>
      </c>
      <c r="K129" s="162" t="s">
        <v>225</v>
      </c>
      <c r="L129" s="163"/>
      <c r="M129" s="86" t="s">
        <v>1</v>
      </c>
      <c r="N129" s="87" t="s">
        <v>39</v>
      </c>
      <c r="O129" s="87" t="s">
        <v>226</v>
      </c>
      <c r="P129" s="87" t="s">
        <v>227</v>
      </c>
      <c r="Q129" s="87" t="s">
        <v>228</v>
      </c>
      <c r="R129" s="87" t="s">
        <v>229</v>
      </c>
      <c r="S129" s="87" t="s">
        <v>230</v>
      </c>
      <c r="T129" s="88" t="s">
        <v>231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232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</f>
        <v>0</v>
      </c>
      <c r="Q130" s="90"/>
      <c r="R130" s="165">
        <f>R131</f>
        <v>65.328900000000004</v>
      </c>
      <c r="S130" s="90"/>
      <c r="T130" s="166">
        <f>T131</f>
        <v>271.42156999999997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233</v>
      </c>
      <c r="F131" s="170" t="s">
        <v>234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P132+P155+P170+P184+P204</f>
        <v>0</v>
      </c>
      <c r="Q131" s="174"/>
      <c r="R131" s="175">
        <f>R132+R155+R170+R184+R204</f>
        <v>65.328900000000004</v>
      </c>
      <c r="S131" s="174"/>
      <c r="T131" s="176">
        <f>T132+T155+T170+T184+T204</f>
        <v>271.42156999999997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235</v>
      </c>
      <c r="BK131" s="178">
        <f>BK132+BK155+BK170+BK184+BK204</f>
        <v>0</v>
      </c>
    </row>
    <row r="132" s="12" customFormat="1" ht="22.8" customHeight="1">
      <c r="A132" s="12"/>
      <c r="B132" s="168"/>
      <c r="C132" s="12"/>
      <c r="D132" s="169" t="s">
        <v>74</v>
      </c>
      <c r="E132" s="179" t="s">
        <v>82</v>
      </c>
      <c r="F132" s="179" t="s">
        <v>236</v>
      </c>
      <c r="G132" s="12"/>
      <c r="H132" s="12"/>
      <c r="I132" s="171"/>
      <c r="J132" s="180">
        <f>BK132</f>
        <v>0</v>
      </c>
      <c r="K132" s="12"/>
      <c r="L132" s="168"/>
      <c r="M132" s="173"/>
      <c r="N132" s="174"/>
      <c r="O132" s="174"/>
      <c r="P132" s="175">
        <f>SUM(P133:P154)</f>
        <v>0</v>
      </c>
      <c r="Q132" s="174"/>
      <c r="R132" s="175">
        <f>SUM(R133:R154)</f>
        <v>0</v>
      </c>
      <c r="S132" s="174"/>
      <c r="T132" s="176">
        <f>SUM(T133:T154)</f>
        <v>271.42156999999997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82</v>
      </c>
      <c r="AY132" s="169" t="s">
        <v>235</v>
      </c>
      <c r="BK132" s="178">
        <f>SUM(BK133:BK154)</f>
        <v>0</v>
      </c>
    </row>
    <row r="133" s="2" customFormat="1" ht="33" customHeight="1">
      <c r="A133" s="38"/>
      <c r="B133" s="181"/>
      <c r="C133" s="182" t="s">
        <v>82</v>
      </c>
      <c r="D133" s="182" t="s">
        <v>237</v>
      </c>
      <c r="E133" s="183" t="s">
        <v>238</v>
      </c>
      <c r="F133" s="184" t="s">
        <v>2172</v>
      </c>
      <c r="G133" s="185" t="s">
        <v>240</v>
      </c>
      <c r="H133" s="186">
        <v>184.535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0.57999999999999996</v>
      </c>
      <c r="T133" s="192">
        <f>S133*H133</f>
        <v>107.0303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96</v>
      </c>
      <c r="AT133" s="193" t="s">
        <v>237</v>
      </c>
      <c r="AU133" s="193" t="s">
        <v>84</v>
      </c>
      <c r="AY133" s="19" t="s">
        <v>235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96</v>
      </c>
      <c r="BM133" s="193" t="s">
        <v>2173</v>
      </c>
    </row>
    <row r="134" s="2" customFormat="1">
      <c r="A134" s="38"/>
      <c r="B134" s="39"/>
      <c r="C134" s="38"/>
      <c r="D134" s="195" t="s">
        <v>242</v>
      </c>
      <c r="E134" s="38"/>
      <c r="F134" s="196" t="s">
        <v>243</v>
      </c>
      <c r="G134" s="38"/>
      <c r="H134" s="38"/>
      <c r="I134" s="197"/>
      <c r="J134" s="38"/>
      <c r="K134" s="38"/>
      <c r="L134" s="39"/>
      <c r="M134" s="198"/>
      <c r="N134" s="199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242</v>
      </c>
      <c r="AU134" s="19" t="s">
        <v>84</v>
      </c>
    </row>
    <row r="135" s="2" customFormat="1">
      <c r="A135" s="38"/>
      <c r="B135" s="39"/>
      <c r="C135" s="38"/>
      <c r="D135" s="195" t="s">
        <v>262</v>
      </c>
      <c r="E135" s="38"/>
      <c r="F135" s="223" t="s">
        <v>2174</v>
      </c>
      <c r="G135" s="38"/>
      <c r="H135" s="38"/>
      <c r="I135" s="197"/>
      <c r="J135" s="38"/>
      <c r="K135" s="38"/>
      <c r="L135" s="39"/>
      <c r="M135" s="198"/>
      <c r="N135" s="199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262</v>
      </c>
      <c r="AU135" s="19" t="s">
        <v>84</v>
      </c>
    </row>
    <row r="136" s="13" customFormat="1">
      <c r="A136" s="13"/>
      <c r="B136" s="200"/>
      <c r="C136" s="13"/>
      <c r="D136" s="195" t="s">
        <v>248</v>
      </c>
      <c r="E136" s="201" t="s">
        <v>1</v>
      </c>
      <c r="F136" s="202" t="s">
        <v>2175</v>
      </c>
      <c r="G136" s="13"/>
      <c r="H136" s="201" t="s">
        <v>1</v>
      </c>
      <c r="I136" s="203"/>
      <c r="J136" s="13"/>
      <c r="K136" s="13"/>
      <c r="L136" s="200"/>
      <c r="M136" s="204"/>
      <c r="N136" s="205"/>
      <c r="O136" s="205"/>
      <c r="P136" s="205"/>
      <c r="Q136" s="205"/>
      <c r="R136" s="205"/>
      <c r="S136" s="205"/>
      <c r="T136" s="206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1" t="s">
        <v>248</v>
      </c>
      <c r="AU136" s="201" t="s">
        <v>84</v>
      </c>
      <c r="AV136" s="13" t="s">
        <v>82</v>
      </c>
      <c r="AW136" s="13" t="s">
        <v>32</v>
      </c>
      <c r="AX136" s="13" t="s">
        <v>75</v>
      </c>
      <c r="AY136" s="201" t="s">
        <v>235</v>
      </c>
    </row>
    <row r="137" s="14" customFormat="1">
      <c r="A137" s="14"/>
      <c r="B137" s="207"/>
      <c r="C137" s="14"/>
      <c r="D137" s="195" t="s">
        <v>248</v>
      </c>
      <c r="E137" s="208" t="s">
        <v>1</v>
      </c>
      <c r="F137" s="209" t="s">
        <v>2176</v>
      </c>
      <c r="G137" s="14"/>
      <c r="H137" s="210">
        <v>94.534999999999997</v>
      </c>
      <c r="I137" s="211"/>
      <c r="J137" s="14"/>
      <c r="K137" s="14"/>
      <c r="L137" s="207"/>
      <c r="M137" s="212"/>
      <c r="N137" s="213"/>
      <c r="O137" s="213"/>
      <c r="P137" s="213"/>
      <c r="Q137" s="213"/>
      <c r="R137" s="213"/>
      <c r="S137" s="213"/>
      <c r="T137" s="2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08" t="s">
        <v>248</v>
      </c>
      <c r="AU137" s="208" t="s">
        <v>84</v>
      </c>
      <c r="AV137" s="14" t="s">
        <v>84</v>
      </c>
      <c r="AW137" s="14" t="s">
        <v>32</v>
      </c>
      <c r="AX137" s="14" t="s">
        <v>75</v>
      </c>
      <c r="AY137" s="208" t="s">
        <v>235</v>
      </c>
    </row>
    <row r="138" s="14" customFormat="1">
      <c r="A138" s="14"/>
      <c r="B138" s="207"/>
      <c r="C138" s="14"/>
      <c r="D138" s="195" t="s">
        <v>248</v>
      </c>
      <c r="E138" s="208" t="s">
        <v>1</v>
      </c>
      <c r="F138" s="209" t="s">
        <v>2177</v>
      </c>
      <c r="G138" s="14"/>
      <c r="H138" s="210">
        <v>15.57</v>
      </c>
      <c r="I138" s="211"/>
      <c r="J138" s="14"/>
      <c r="K138" s="14"/>
      <c r="L138" s="207"/>
      <c r="M138" s="212"/>
      <c r="N138" s="213"/>
      <c r="O138" s="213"/>
      <c r="P138" s="213"/>
      <c r="Q138" s="213"/>
      <c r="R138" s="213"/>
      <c r="S138" s="213"/>
      <c r="T138" s="2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08" t="s">
        <v>248</v>
      </c>
      <c r="AU138" s="208" t="s">
        <v>84</v>
      </c>
      <c r="AV138" s="14" t="s">
        <v>84</v>
      </c>
      <c r="AW138" s="14" t="s">
        <v>32</v>
      </c>
      <c r="AX138" s="14" t="s">
        <v>75</v>
      </c>
      <c r="AY138" s="208" t="s">
        <v>235</v>
      </c>
    </row>
    <row r="139" s="14" customFormat="1">
      <c r="A139" s="14"/>
      <c r="B139" s="207"/>
      <c r="C139" s="14"/>
      <c r="D139" s="195" t="s">
        <v>248</v>
      </c>
      <c r="E139" s="208" t="s">
        <v>1</v>
      </c>
      <c r="F139" s="209" t="s">
        <v>2178</v>
      </c>
      <c r="G139" s="14"/>
      <c r="H139" s="210">
        <v>74.430000000000007</v>
      </c>
      <c r="I139" s="211"/>
      <c r="J139" s="14"/>
      <c r="K139" s="14"/>
      <c r="L139" s="207"/>
      <c r="M139" s="212"/>
      <c r="N139" s="213"/>
      <c r="O139" s="213"/>
      <c r="P139" s="213"/>
      <c r="Q139" s="213"/>
      <c r="R139" s="213"/>
      <c r="S139" s="213"/>
      <c r="T139" s="2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08" t="s">
        <v>248</v>
      </c>
      <c r="AU139" s="208" t="s">
        <v>84</v>
      </c>
      <c r="AV139" s="14" t="s">
        <v>84</v>
      </c>
      <c r="AW139" s="14" t="s">
        <v>32</v>
      </c>
      <c r="AX139" s="14" t="s">
        <v>75</v>
      </c>
      <c r="AY139" s="208" t="s">
        <v>235</v>
      </c>
    </row>
    <row r="140" s="15" customFormat="1">
      <c r="A140" s="15"/>
      <c r="B140" s="215"/>
      <c r="C140" s="15"/>
      <c r="D140" s="195" t="s">
        <v>248</v>
      </c>
      <c r="E140" s="216" t="s">
        <v>1</v>
      </c>
      <c r="F140" s="217" t="s">
        <v>253</v>
      </c>
      <c r="G140" s="15"/>
      <c r="H140" s="218">
        <v>184.535</v>
      </c>
      <c r="I140" s="219"/>
      <c r="J140" s="15"/>
      <c r="K140" s="15"/>
      <c r="L140" s="215"/>
      <c r="M140" s="220"/>
      <c r="N140" s="221"/>
      <c r="O140" s="221"/>
      <c r="P140" s="221"/>
      <c r="Q140" s="221"/>
      <c r="R140" s="221"/>
      <c r="S140" s="221"/>
      <c r="T140" s="222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16" t="s">
        <v>248</v>
      </c>
      <c r="AU140" s="216" t="s">
        <v>84</v>
      </c>
      <c r="AV140" s="15" t="s">
        <v>96</v>
      </c>
      <c r="AW140" s="15" t="s">
        <v>32</v>
      </c>
      <c r="AX140" s="15" t="s">
        <v>82</v>
      </c>
      <c r="AY140" s="216" t="s">
        <v>235</v>
      </c>
    </row>
    <row r="141" s="2" customFormat="1" ht="24.15" customHeight="1">
      <c r="A141" s="38"/>
      <c r="B141" s="181"/>
      <c r="C141" s="182" t="s">
        <v>84</v>
      </c>
      <c r="D141" s="182" t="s">
        <v>237</v>
      </c>
      <c r="E141" s="183" t="s">
        <v>244</v>
      </c>
      <c r="F141" s="184" t="s">
        <v>2179</v>
      </c>
      <c r="G141" s="185" t="s">
        <v>240</v>
      </c>
      <c r="H141" s="186">
        <v>242.465</v>
      </c>
      <c r="I141" s="187"/>
      <c r="J141" s="188">
        <f>ROUND(I141*H141,2)</f>
        <v>0</v>
      </c>
      <c r="K141" s="184" t="s">
        <v>246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0.57999999999999996</v>
      </c>
      <c r="T141" s="192">
        <f>S141*H141</f>
        <v>140.62969999999999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96</v>
      </c>
      <c r="AT141" s="193" t="s">
        <v>237</v>
      </c>
      <c r="AU141" s="193" t="s">
        <v>84</v>
      </c>
      <c r="AY141" s="19" t="s">
        <v>235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96</v>
      </c>
      <c r="BM141" s="193" t="s">
        <v>2180</v>
      </c>
    </row>
    <row r="142" s="2" customFormat="1">
      <c r="A142" s="38"/>
      <c r="B142" s="39"/>
      <c r="C142" s="38"/>
      <c r="D142" s="195" t="s">
        <v>242</v>
      </c>
      <c r="E142" s="38"/>
      <c r="F142" s="196" t="s">
        <v>243</v>
      </c>
      <c r="G142" s="38"/>
      <c r="H142" s="38"/>
      <c r="I142" s="197"/>
      <c r="J142" s="38"/>
      <c r="K142" s="38"/>
      <c r="L142" s="39"/>
      <c r="M142" s="198"/>
      <c r="N142" s="199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242</v>
      </c>
      <c r="AU142" s="19" t="s">
        <v>84</v>
      </c>
    </row>
    <row r="143" s="2" customFormat="1">
      <c r="A143" s="38"/>
      <c r="B143" s="39"/>
      <c r="C143" s="38"/>
      <c r="D143" s="195" t="s">
        <v>262</v>
      </c>
      <c r="E143" s="38"/>
      <c r="F143" s="223" t="s">
        <v>2174</v>
      </c>
      <c r="G143" s="38"/>
      <c r="H143" s="38"/>
      <c r="I143" s="197"/>
      <c r="J143" s="38"/>
      <c r="K143" s="38"/>
      <c r="L143" s="39"/>
      <c r="M143" s="198"/>
      <c r="N143" s="199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262</v>
      </c>
      <c r="AU143" s="19" t="s">
        <v>84</v>
      </c>
    </row>
    <row r="144" s="2" customFormat="1" ht="24.15" customHeight="1">
      <c r="A144" s="38"/>
      <c r="B144" s="181"/>
      <c r="C144" s="182" t="s">
        <v>91</v>
      </c>
      <c r="D144" s="182" t="s">
        <v>237</v>
      </c>
      <c r="E144" s="183" t="s">
        <v>258</v>
      </c>
      <c r="F144" s="184" t="s">
        <v>259</v>
      </c>
      <c r="G144" s="185" t="s">
        <v>240</v>
      </c>
      <c r="H144" s="186">
        <v>242.465</v>
      </c>
      <c r="I144" s="187"/>
      <c r="J144" s="188">
        <f>ROUND(I144*H144,2)</f>
        <v>0</v>
      </c>
      <c r="K144" s="184" t="s">
        <v>246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0.098000000000000004</v>
      </c>
      <c r="T144" s="192">
        <f>S144*H144</f>
        <v>23.761570000000003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96</v>
      </c>
      <c r="AT144" s="193" t="s">
        <v>237</v>
      </c>
      <c r="AU144" s="193" t="s">
        <v>84</v>
      </c>
      <c r="AY144" s="19" t="s">
        <v>235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96</v>
      </c>
      <c r="BM144" s="193" t="s">
        <v>2181</v>
      </c>
    </row>
    <row r="145" s="2" customFormat="1">
      <c r="A145" s="38"/>
      <c r="B145" s="39"/>
      <c r="C145" s="38"/>
      <c r="D145" s="195" t="s">
        <v>242</v>
      </c>
      <c r="E145" s="38"/>
      <c r="F145" s="196" t="s">
        <v>261</v>
      </c>
      <c r="G145" s="38"/>
      <c r="H145" s="38"/>
      <c r="I145" s="197"/>
      <c r="J145" s="38"/>
      <c r="K145" s="38"/>
      <c r="L145" s="39"/>
      <c r="M145" s="198"/>
      <c r="N145" s="199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242</v>
      </c>
      <c r="AU145" s="19" t="s">
        <v>84</v>
      </c>
    </row>
    <row r="146" s="2" customFormat="1">
      <c r="A146" s="38"/>
      <c r="B146" s="39"/>
      <c r="C146" s="38"/>
      <c r="D146" s="195" t="s">
        <v>262</v>
      </c>
      <c r="E146" s="38"/>
      <c r="F146" s="223" t="s">
        <v>2174</v>
      </c>
      <c r="G146" s="38"/>
      <c r="H146" s="38"/>
      <c r="I146" s="197"/>
      <c r="J146" s="38"/>
      <c r="K146" s="38"/>
      <c r="L146" s="39"/>
      <c r="M146" s="198"/>
      <c r="N146" s="199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262</v>
      </c>
      <c r="AU146" s="19" t="s">
        <v>84</v>
      </c>
    </row>
    <row r="147" s="13" customFormat="1">
      <c r="A147" s="13"/>
      <c r="B147" s="200"/>
      <c r="C147" s="13"/>
      <c r="D147" s="195" t="s">
        <v>248</v>
      </c>
      <c r="E147" s="201" t="s">
        <v>1</v>
      </c>
      <c r="F147" s="202" t="s">
        <v>2182</v>
      </c>
      <c r="G147" s="13"/>
      <c r="H147" s="201" t="s">
        <v>1</v>
      </c>
      <c r="I147" s="203"/>
      <c r="J147" s="13"/>
      <c r="K147" s="13"/>
      <c r="L147" s="200"/>
      <c r="M147" s="204"/>
      <c r="N147" s="205"/>
      <c r="O147" s="205"/>
      <c r="P147" s="205"/>
      <c r="Q147" s="205"/>
      <c r="R147" s="205"/>
      <c r="S147" s="205"/>
      <c r="T147" s="206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1" t="s">
        <v>248</v>
      </c>
      <c r="AU147" s="201" t="s">
        <v>84</v>
      </c>
      <c r="AV147" s="13" t="s">
        <v>82</v>
      </c>
      <c r="AW147" s="13" t="s">
        <v>32</v>
      </c>
      <c r="AX147" s="13" t="s">
        <v>75</v>
      </c>
      <c r="AY147" s="201" t="s">
        <v>235</v>
      </c>
    </row>
    <row r="148" s="14" customFormat="1">
      <c r="A148" s="14"/>
      <c r="B148" s="207"/>
      <c r="C148" s="14"/>
      <c r="D148" s="195" t="s">
        <v>248</v>
      </c>
      <c r="E148" s="208" t="s">
        <v>1</v>
      </c>
      <c r="F148" s="209" t="s">
        <v>2183</v>
      </c>
      <c r="G148" s="14"/>
      <c r="H148" s="210">
        <v>427</v>
      </c>
      <c r="I148" s="211"/>
      <c r="J148" s="14"/>
      <c r="K148" s="14"/>
      <c r="L148" s="207"/>
      <c r="M148" s="212"/>
      <c r="N148" s="213"/>
      <c r="O148" s="213"/>
      <c r="P148" s="213"/>
      <c r="Q148" s="213"/>
      <c r="R148" s="213"/>
      <c r="S148" s="213"/>
      <c r="T148" s="2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08" t="s">
        <v>248</v>
      </c>
      <c r="AU148" s="208" t="s">
        <v>84</v>
      </c>
      <c r="AV148" s="14" t="s">
        <v>84</v>
      </c>
      <c r="AW148" s="14" t="s">
        <v>32</v>
      </c>
      <c r="AX148" s="14" t="s">
        <v>75</v>
      </c>
      <c r="AY148" s="208" t="s">
        <v>235</v>
      </c>
    </row>
    <row r="149" s="14" customFormat="1">
      <c r="A149" s="14"/>
      <c r="B149" s="207"/>
      <c r="C149" s="14"/>
      <c r="D149" s="195" t="s">
        <v>248</v>
      </c>
      <c r="E149" s="208" t="s">
        <v>1</v>
      </c>
      <c r="F149" s="209" t="s">
        <v>2184</v>
      </c>
      <c r="G149" s="14"/>
      <c r="H149" s="210">
        <v>-184.535</v>
      </c>
      <c r="I149" s="211"/>
      <c r="J149" s="14"/>
      <c r="K149" s="14"/>
      <c r="L149" s="207"/>
      <c r="M149" s="212"/>
      <c r="N149" s="213"/>
      <c r="O149" s="213"/>
      <c r="P149" s="213"/>
      <c r="Q149" s="213"/>
      <c r="R149" s="213"/>
      <c r="S149" s="213"/>
      <c r="T149" s="2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08" t="s">
        <v>248</v>
      </c>
      <c r="AU149" s="208" t="s">
        <v>84</v>
      </c>
      <c r="AV149" s="14" t="s">
        <v>84</v>
      </c>
      <c r="AW149" s="14" t="s">
        <v>32</v>
      </c>
      <c r="AX149" s="14" t="s">
        <v>75</v>
      </c>
      <c r="AY149" s="208" t="s">
        <v>235</v>
      </c>
    </row>
    <row r="150" s="15" customFormat="1">
      <c r="A150" s="15"/>
      <c r="B150" s="215"/>
      <c r="C150" s="15"/>
      <c r="D150" s="195" t="s">
        <v>248</v>
      </c>
      <c r="E150" s="216" t="s">
        <v>1</v>
      </c>
      <c r="F150" s="217" t="s">
        <v>253</v>
      </c>
      <c r="G150" s="15"/>
      <c r="H150" s="218">
        <v>242.465</v>
      </c>
      <c r="I150" s="219"/>
      <c r="J150" s="15"/>
      <c r="K150" s="15"/>
      <c r="L150" s="215"/>
      <c r="M150" s="220"/>
      <c r="N150" s="221"/>
      <c r="O150" s="221"/>
      <c r="P150" s="221"/>
      <c r="Q150" s="221"/>
      <c r="R150" s="221"/>
      <c r="S150" s="221"/>
      <c r="T150" s="222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16" t="s">
        <v>248</v>
      </c>
      <c r="AU150" s="216" t="s">
        <v>84</v>
      </c>
      <c r="AV150" s="15" t="s">
        <v>96</v>
      </c>
      <c r="AW150" s="15" t="s">
        <v>32</v>
      </c>
      <c r="AX150" s="15" t="s">
        <v>82</v>
      </c>
      <c r="AY150" s="216" t="s">
        <v>235</v>
      </c>
    </row>
    <row r="151" s="2" customFormat="1" ht="24.15" customHeight="1">
      <c r="A151" s="38"/>
      <c r="B151" s="181"/>
      <c r="C151" s="182" t="s">
        <v>96</v>
      </c>
      <c r="D151" s="182" t="s">
        <v>237</v>
      </c>
      <c r="E151" s="183" t="s">
        <v>429</v>
      </c>
      <c r="F151" s="184" t="s">
        <v>430</v>
      </c>
      <c r="G151" s="185" t="s">
        <v>240</v>
      </c>
      <c r="H151" s="186">
        <v>427</v>
      </c>
      <c r="I151" s="187"/>
      <c r="J151" s="188">
        <f>ROUND(I151*H151,2)</f>
        <v>0</v>
      </c>
      <c r="K151" s="184" t="s">
        <v>246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96</v>
      </c>
      <c r="AT151" s="193" t="s">
        <v>237</v>
      </c>
      <c r="AU151" s="193" t="s">
        <v>84</v>
      </c>
      <c r="AY151" s="19" t="s">
        <v>235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96</v>
      </c>
      <c r="BM151" s="193" t="s">
        <v>2185</v>
      </c>
    </row>
    <row r="152" s="2" customFormat="1">
      <c r="A152" s="38"/>
      <c r="B152" s="39"/>
      <c r="C152" s="38"/>
      <c r="D152" s="195" t="s">
        <v>242</v>
      </c>
      <c r="E152" s="38"/>
      <c r="F152" s="196" t="s">
        <v>432</v>
      </c>
      <c r="G152" s="38"/>
      <c r="H152" s="38"/>
      <c r="I152" s="197"/>
      <c r="J152" s="38"/>
      <c r="K152" s="38"/>
      <c r="L152" s="39"/>
      <c r="M152" s="198"/>
      <c r="N152" s="199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242</v>
      </c>
      <c r="AU152" s="19" t="s">
        <v>84</v>
      </c>
    </row>
    <row r="153" s="2" customFormat="1">
      <c r="A153" s="38"/>
      <c r="B153" s="39"/>
      <c r="C153" s="38"/>
      <c r="D153" s="195" t="s">
        <v>262</v>
      </c>
      <c r="E153" s="38"/>
      <c r="F153" s="223" t="s">
        <v>2174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262</v>
      </c>
      <c r="AU153" s="19" t="s">
        <v>84</v>
      </c>
    </row>
    <row r="154" s="14" customFormat="1">
      <c r="A154" s="14"/>
      <c r="B154" s="207"/>
      <c r="C154" s="14"/>
      <c r="D154" s="195" t="s">
        <v>248</v>
      </c>
      <c r="E154" s="208" t="s">
        <v>1</v>
      </c>
      <c r="F154" s="209" t="s">
        <v>2183</v>
      </c>
      <c r="G154" s="14"/>
      <c r="H154" s="210">
        <v>427</v>
      </c>
      <c r="I154" s="211"/>
      <c r="J154" s="14"/>
      <c r="K154" s="14"/>
      <c r="L154" s="207"/>
      <c r="M154" s="212"/>
      <c r="N154" s="213"/>
      <c r="O154" s="213"/>
      <c r="P154" s="213"/>
      <c r="Q154" s="213"/>
      <c r="R154" s="213"/>
      <c r="S154" s="213"/>
      <c r="T154" s="2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8" t="s">
        <v>248</v>
      </c>
      <c r="AU154" s="208" t="s">
        <v>84</v>
      </c>
      <c r="AV154" s="14" t="s">
        <v>84</v>
      </c>
      <c r="AW154" s="14" t="s">
        <v>32</v>
      </c>
      <c r="AX154" s="14" t="s">
        <v>82</v>
      </c>
      <c r="AY154" s="208" t="s">
        <v>235</v>
      </c>
    </row>
    <row r="155" s="12" customFormat="1" ht="22.8" customHeight="1">
      <c r="A155" s="12"/>
      <c r="B155" s="168"/>
      <c r="C155" s="12"/>
      <c r="D155" s="169" t="s">
        <v>74</v>
      </c>
      <c r="E155" s="179" t="s">
        <v>269</v>
      </c>
      <c r="F155" s="179" t="s">
        <v>562</v>
      </c>
      <c r="G155" s="12"/>
      <c r="H155" s="12"/>
      <c r="I155" s="171"/>
      <c r="J155" s="180">
        <f>BK155</f>
        <v>0</v>
      </c>
      <c r="K155" s="12"/>
      <c r="L155" s="168"/>
      <c r="M155" s="173"/>
      <c r="N155" s="174"/>
      <c r="O155" s="174"/>
      <c r="P155" s="175">
        <f>SUM(P156:P169)</f>
        <v>0</v>
      </c>
      <c r="Q155" s="174"/>
      <c r="R155" s="175">
        <f>SUM(R156:R169)</f>
        <v>0</v>
      </c>
      <c r="S155" s="174"/>
      <c r="T155" s="176">
        <f>SUM(T156:T169)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169" t="s">
        <v>82</v>
      </c>
      <c r="AT155" s="177" t="s">
        <v>74</v>
      </c>
      <c r="AU155" s="177" t="s">
        <v>82</v>
      </c>
      <c r="AY155" s="169" t="s">
        <v>235</v>
      </c>
      <c r="BK155" s="178">
        <f>SUM(BK156:BK169)</f>
        <v>0</v>
      </c>
    </row>
    <row r="156" s="2" customFormat="1" ht="24.15" customHeight="1">
      <c r="A156" s="38"/>
      <c r="B156" s="181"/>
      <c r="C156" s="182" t="s">
        <v>269</v>
      </c>
      <c r="D156" s="182" t="s">
        <v>237</v>
      </c>
      <c r="E156" s="183" t="s">
        <v>605</v>
      </c>
      <c r="F156" s="184" t="s">
        <v>606</v>
      </c>
      <c r="G156" s="185" t="s">
        <v>240</v>
      </c>
      <c r="H156" s="186">
        <v>427</v>
      </c>
      <c r="I156" s="187"/>
      <c r="J156" s="188">
        <f>ROUND(I156*H156,2)</f>
        <v>0</v>
      </c>
      <c r="K156" s="184" t="s">
        <v>246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2186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608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2" customFormat="1" ht="21.75" customHeight="1">
      <c r="A158" s="38"/>
      <c r="B158" s="181"/>
      <c r="C158" s="182" t="s">
        <v>276</v>
      </c>
      <c r="D158" s="182" t="s">
        <v>237</v>
      </c>
      <c r="E158" s="183" t="s">
        <v>610</v>
      </c>
      <c r="F158" s="184" t="s">
        <v>570</v>
      </c>
      <c r="G158" s="185" t="s">
        <v>240</v>
      </c>
      <c r="H158" s="186">
        <v>427</v>
      </c>
      <c r="I158" s="187"/>
      <c r="J158" s="188">
        <f>ROUND(I158*H158,2)</f>
        <v>0</v>
      </c>
      <c r="K158" s="184" t="s">
        <v>246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96</v>
      </c>
      <c r="AT158" s="193" t="s">
        <v>237</v>
      </c>
      <c r="AU158" s="193" t="s">
        <v>84</v>
      </c>
      <c r="AY158" s="19" t="s">
        <v>235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96</v>
      </c>
      <c r="BM158" s="193" t="s">
        <v>2187</v>
      </c>
    </row>
    <row r="159" s="2" customFormat="1">
      <c r="A159" s="38"/>
      <c r="B159" s="39"/>
      <c r="C159" s="38"/>
      <c r="D159" s="195" t="s">
        <v>242</v>
      </c>
      <c r="E159" s="38"/>
      <c r="F159" s="196" t="s">
        <v>572</v>
      </c>
      <c r="G159" s="38"/>
      <c r="H159" s="38"/>
      <c r="I159" s="197"/>
      <c r="J159" s="38"/>
      <c r="K159" s="38"/>
      <c r="L159" s="39"/>
      <c r="M159" s="198"/>
      <c r="N159" s="199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242</v>
      </c>
      <c r="AU159" s="19" t="s">
        <v>84</v>
      </c>
    </row>
    <row r="160" s="2" customFormat="1" ht="24.15" customHeight="1">
      <c r="A160" s="38"/>
      <c r="B160" s="181"/>
      <c r="C160" s="182" t="s">
        <v>284</v>
      </c>
      <c r="D160" s="182" t="s">
        <v>237</v>
      </c>
      <c r="E160" s="183" t="s">
        <v>613</v>
      </c>
      <c r="F160" s="184" t="s">
        <v>575</v>
      </c>
      <c r="G160" s="185" t="s">
        <v>240</v>
      </c>
      <c r="H160" s="186">
        <v>427</v>
      </c>
      <c r="I160" s="187"/>
      <c r="J160" s="188">
        <f>ROUND(I160*H160,2)</f>
        <v>0</v>
      </c>
      <c r="K160" s="184" t="s">
        <v>246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96</v>
      </c>
      <c r="AT160" s="193" t="s">
        <v>237</v>
      </c>
      <c r="AU160" s="193" t="s">
        <v>84</v>
      </c>
      <c r="AY160" s="19" t="s">
        <v>235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96</v>
      </c>
      <c r="BM160" s="193" t="s">
        <v>2188</v>
      </c>
    </row>
    <row r="161" s="2" customFormat="1">
      <c r="A161" s="38"/>
      <c r="B161" s="39"/>
      <c r="C161" s="38"/>
      <c r="D161" s="195" t="s">
        <v>242</v>
      </c>
      <c r="E161" s="38"/>
      <c r="F161" s="196" t="s">
        <v>577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242</v>
      </c>
      <c r="AU161" s="19" t="s">
        <v>84</v>
      </c>
    </row>
    <row r="162" s="2" customFormat="1" ht="33" customHeight="1">
      <c r="A162" s="38"/>
      <c r="B162" s="181"/>
      <c r="C162" s="182" t="s">
        <v>291</v>
      </c>
      <c r="D162" s="182" t="s">
        <v>237</v>
      </c>
      <c r="E162" s="183" t="s">
        <v>616</v>
      </c>
      <c r="F162" s="184" t="s">
        <v>995</v>
      </c>
      <c r="G162" s="185" t="s">
        <v>240</v>
      </c>
      <c r="H162" s="186">
        <v>427</v>
      </c>
      <c r="I162" s="187"/>
      <c r="J162" s="188">
        <f>ROUND(I162*H162,2)</f>
        <v>0</v>
      </c>
      <c r="K162" s="184" t="s">
        <v>246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2189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619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2" customFormat="1" ht="21.75" customHeight="1">
      <c r="A164" s="38"/>
      <c r="B164" s="181"/>
      <c r="C164" s="182" t="s">
        <v>297</v>
      </c>
      <c r="D164" s="182" t="s">
        <v>237</v>
      </c>
      <c r="E164" s="183" t="s">
        <v>622</v>
      </c>
      <c r="F164" s="184" t="s">
        <v>586</v>
      </c>
      <c r="G164" s="185" t="s">
        <v>240</v>
      </c>
      <c r="H164" s="186">
        <v>427</v>
      </c>
      <c r="I164" s="187"/>
      <c r="J164" s="188">
        <f>ROUND(I164*H164,2)</f>
        <v>0</v>
      </c>
      <c r="K164" s="184" t="s">
        <v>246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96</v>
      </c>
      <c r="AT164" s="193" t="s">
        <v>237</v>
      </c>
      <c r="AU164" s="193" t="s">
        <v>84</v>
      </c>
      <c r="AY164" s="19" t="s">
        <v>235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96</v>
      </c>
      <c r="BM164" s="193" t="s">
        <v>2190</v>
      </c>
    </row>
    <row r="165" s="2" customFormat="1">
      <c r="A165" s="38"/>
      <c r="B165" s="39"/>
      <c r="C165" s="38"/>
      <c r="D165" s="195" t="s">
        <v>242</v>
      </c>
      <c r="E165" s="38"/>
      <c r="F165" s="196" t="s">
        <v>588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242</v>
      </c>
      <c r="AU165" s="19" t="s">
        <v>84</v>
      </c>
    </row>
    <row r="166" s="2" customFormat="1" ht="33" customHeight="1">
      <c r="A166" s="38"/>
      <c r="B166" s="181"/>
      <c r="C166" s="182" t="s">
        <v>302</v>
      </c>
      <c r="D166" s="182" t="s">
        <v>237</v>
      </c>
      <c r="E166" s="183" t="s">
        <v>625</v>
      </c>
      <c r="F166" s="184" t="s">
        <v>998</v>
      </c>
      <c r="G166" s="185" t="s">
        <v>240</v>
      </c>
      <c r="H166" s="186">
        <v>427</v>
      </c>
      <c r="I166" s="187"/>
      <c r="J166" s="188">
        <f>ROUND(I166*H166,2)</f>
        <v>0</v>
      </c>
      <c r="K166" s="184" t="s">
        <v>246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96</v>
      </c>
      <c r="AT166" s="193" t="s">
        <v>237</v>
      </c>
      <c r="AU166" s="193" t="s">
        <v>84</v>
      </c>
      <c r="AY166" s="19" t="s">
        <v>235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96</v>
      </c>
      <c r="BM166" s="193" t="s">
        <v>2191</v>
      </c>
    </row>
    <row r="167" s="2" customFormat="1">
      <c r="A167" s="38"/>
      <c r="B167" s="39"/>
      <c r="C167" s="38"/>
      <c r="D167" s="195" t="s">
        <v>242</v>
      </c>
      <c r="E167" s="38"/>
      <c r="F167" s="196" t="s">
        <v>601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242</v>
      </c>
      <c r="AU167" s="19" t="s">
        <v>84</v>
      </c>
    </row>
    <row r="168" s="2" customFormat="1">
      <c r="A168" s="38"/>
      <c r="B168" s="39"/>
      <c r="C168" s="38"/>
      <c r="D168" s="195" t="s">
        <v>262</v>
      </c>
      <c r="E168" s="38"/>
      <c r="F168" s="223" t="s">
        <v>2174</v>
      </c>
      <c r="G168" s="38"/>
      <c r="H168" s="38"/>
      <c r="I168" s="197"/>
      <c r="J168" s="38"/>
      <c r="K168" s="38"/>
      <c r="L168" s="39"/>
      <c r="M168" s="198"/>
      <c r="N168" s="199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262</v>
      </c>
      <c r="AU168" s="19" t="s">
        <v>84</v>
      </c>
    </row>
    <row r="169" s="14" customFormat="1">
      <c r="A169" s="14"/>
      <c r="B169" s="207"/>
      <c r="C169" s="14"/>
      <c r="D169" s="195" t="s">
        <v>248</v>
      </c>
      <c r="E169" s="208" t="s">
        <v>1</v>
      </c>
      <c r="F169" s="209" t="s">
        <v>2183</v>
      </c>
      <c r="G169" s="14"/>
      <c r="H169" s="210">
        <v>427</v>
      </c>
      <c r="I169" s="211"/>
      <c r="J169" s="14"/>
      <c r="K169" s="14"/>
      <c r="L169" s="207"/>
      <c r="M169" s="212"/>
      <c r="N169" s="213"/>
      <c r="O169" s="213"/>
      <c r="P169" s="213"/>
      <c r="Q169" s="213"/>
      <c r="R169" s="213"/>
      <c r="S169" s="213"/>
      <c r="T169" s="2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08" t="s">
        <v>248</v>
      </c>
      <c r="AU169" s="208" t="s">
        <v>84</v>
      </c>
      <c r="AV169" s="14" t="s">
        <v>84</v>
      </c>
      <c r="AW169" s="14" t="s">
        <v>32</v>
      </c>
      <c r="AX169" s="14" t="s">
        <v>82</v>
      </c>
      <c r="AY169" s="208" t="s">
        <v>235</v>
      </c>
    </row>
    <row r="170" s="12" customFormat="1" ht="22.8" customHeight="1">
      <c r="A170" s="12"/>
      <c r="B170" s="168"/>
      <c r="C170" s="12"/>
      <c r="D170" s="169" t="s">
        <v>74</v>
      </c>
      <c r="E170" s="179" t="s">
        <v>297</v>
      </c>
      <c r="F170" s="179" t="s">
        <v>805</v>
      </c>
      <c r="G170" s="12"/>
      <c r="H170" s="12"/>
      <c r="I170" s="171"/>
      <c r="J170" s="180">
        <f>BK170</f>
        <v>0</v>
      </c>
      <c r="K170" s="12"/>
      <c r="L170" s="168"/>
      <c r="M170" s="173"/>
      <c r="N170" s="174"/>
      <c r="O170" s="174"/>
      <c r="P170" s="175">
        <f>SUM(P171:P183)</f>
        <v>0</v>
      </c>
      <c r="Q170" s="174"/>
      <c r="R170" s="175">
        <f>SUM(R171:R183)</f>
        <v>65.328900000000004</v>
      </c>
      <c r="S170" s="174"/>
      <c r="T170" s="176">
        <f>SUM(T171:T183)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169" t="s">
        <v>82</v>
      </c>
      <c r="AT170" s="177" t="s">
        <v>74</v>
      </c>
      <c r="AU170" s="177" t="s">
        <v>82</v>
      </c>
      <c r="AY170" s="169" t="s">
        <v>235</v>
      </c>
      <c r="BK170" s="178">
        <f>SUM(BK171:BK183)</f>
        <v>0</v>
      </c>
    </row>
    <row r="171" s="2" customFormat="1" ht="33" customHeight="1">
      <c r="A171" s="38"/>
      <c r="B171" s="181"/>
      <c r="C171" s="182" t="s">
        <v>307</v>
      </c>
      <c r="D171" s="182" t="s">
        <v>237</v>
      </c>
      <c r="E171" s="183" t="s">
        <v>2002</v>
      </c>
      <c r="F171" s="184" t="s">
        <v>2003</v>
      </c>
      <c r="G171" s="185" t="s">
        <v>323</v>
      </c>
      <c r="H171" s="186">
        <v>250</v>
      </c>
      <c r="I171" s="187"/>
      <c r="J171" s="188">
        <f>ROUND(I171*H171,2)</f>
        <v>0</v>
      </c>
      <c r="K171" s="184" t="s">
        <v>246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0.15540000000000001</v>
      </c>
      <c r="R171" s="191">
        <f>Q171*H171</f>
        <v>38.850000000000001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96</v>
      </c>
      <c r="AT171" s="193" t="s">
        <v>237</v>
      </c>
      <c r="AU171" s="193" t="s">
        <v>84</v>
      </c>
      <c r="AY171" s="19" t="s">
        <v>235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96</v>
      </c>
      <c r="BM171" s="193" t="s">
        <v>2192</v>
      </c>
    </row>
    <row r="172" s="2" customFormat="1">
      <c r="A172" s="38"/>
      <c r="B172" s="39"/>
      <c r="C172" s="38"/>
      <c r="D172" s="195" t="s">
        <v>242</v>
      </c>
      <c r="E172" s="38"/>
      <c r="F172" s="196" t="s">
        <v>2005</v>
      </c>
      <c r="G172" s="38"/>
      <c r="H172" s="38"/>
      <c r="I172" s="197"/>
      <c r="J172" s="38"/>
      <c r="K172" s="38"/>
      <c r="L172" s="39"/>
      <c r="M172" s="198"/>
      <c r="N172" s="199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242</v>
      </c>
      <c r="AU172" s="19" t="s">
        <v>84</v>
      </c>
    </row>
    <row r="173" s="2" customFormat="1">
      <c r="A173" s="38"/>
      <c r="B173" s="39"/>
      <c r="C173" s="38"/>
      <c r="D173" s="195" t="s">
        <v>262</v>
      </c>
      <c r="E173" s="38"/>
      <c r="F173" s="223" t="s">
        <v>2174</v>
      </c>
      <c r="G173" s="38"/>
      <c r="H173" s="38"/>
      <c r="I173" s="197"/>
      <c r="J173" s="38"/>
      <c r="K173" s="38"/>
      <c r="L173" s="39"/>
      <c r="M173" s="198"/>
      <c r="N173" s="199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262</v>
      </c>
      <c r="AU173" s="19" t="s">
        <v>84</v>
      </c>
    </row>
    <row r="174" s="14" customFormat="1">
      <c r="A174" s="14"/>
      <c r="B174" s="207"/>
      <c r="C174" s="14"/>
      <c r="D174" s="195" t="s">
        <v>248</v>
      </c>
      <c r="E174" s="208" t="s">
        <v>1</v>
      </c>
      <c r="F174" s="209" t="s">
        <v>2193</v>
      </c>
      <c r="G174" s="14"/>
      <c r="H174" s="210">
        <v>244</v>
      </c>
      <c r="I174" s="211"/>
      <c r="J174" s="14"/>
      <c r="K174" s="14"/>
      <c r="L174" s="207"/>
      <c r="M174" s="212"/>
      <c r="N174" s="213"/>
      <c r="O174" s="213"/>
      <c r="P174" s="213"/>
      <c r="Q174" s="213"/>
      <c r="R174" s="213"/>
      <c r="S174" s="213"/>
      <c r="T174" s="2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8" t="s">
        <v>248</v>
      </c>
      <c r="AU174" s="208" t="s">
        <v>84</v>
      </c>
      <c r="AV174" s="14" t="s">
        <v>84</v>
      </c>
      <c r="AW174" s="14" t="s">
        <v>32</v>
      </c>
      <c r="AX174" s="14" t="s">
        <v>75</v>
      </c>
      <c r="AY174" s="208" t="s">
        <v>235</v>
      </c>
    </row>
    <row r="175" s="13" customFormat="1">
      <c r="A175" s="13"/>
      <c r="B175" s="200"/>
      <c r="C175" s="13"/>
      <c r="D175" s="195" t="s">
        <v>248</v>
      </c>
      <c r="E175" s="201" t="s">
        <v>1</v>
      </c>
      <c r="F175" s="202" t="s">
        <v>2194</v>
      </c>
      <c r="G175" s="13"/>
      <c r="H175" s="201" t="s">
        <v>1</v>
      </c>
      <c r="I175" s="203"/>
      <c r="J175" s="13"/>
      <c r="K175" s="13"/>
      <c r="L175" s="200"/>
      <c r="M175" s="204"/>
      <c r="N175" s="205"/>
      <c r="O175" s="205"/>
      <c r="P175" s="205"/>
      <c r="Q175" s="205"/>
      <c r="R175" s="205"/>
      <c r="S175" s="205"/>
      <c r="T175" s="206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1" t="s">
        <v>248</v>
      </c>
      <c r="AU175" s="201" t="s">
        <v>84</v>
      </c>
      <c r="AV175" s="13" t="s">
        <v>82</v>
      </c>
      <c r="AW175" s="13" t="s">
        <v>32</v>
      </c>
      <c r="AX175" s="13" t="s">
        <v>75</v>
      </c>
      <c r="AY175" s="201" t="s">
        <v>235</v>
      </c>
    </row>
    <row r="176" s="14" customFormat="1">
      <c r="A176" s="14"/>
      <c r="B176" s="207"/>
      <c r="C176" s="14"/>
      <c r="D176" s="195" t="s">
        <v>248</v>
      </c>
      <c r="E176" s="208" t="s">
        <v>1</v>
      </c>
      <c r="F176" s="209" t="s">
        <v>276</v>
      </c>
      <c r="G176" s="14"/>
      <c r="H176" s="210">
        <v>6</v>
      </c>
      <c r="I176" s="211"/>
      <c r="J176" s="14"/>
      <c r="K176" s="14"/>
      <c r="L176" s="207"/>
      <c r="M176" s="212"/>
      <c r="N176" s="213"/>
      <c r="O176" s="213"/>
      <c r="P176" s="213"/>
      <c r="Q176" s="213"/>
      <c r="R176" s="213"/>
      <c r="S176" s="213"/>
      <c r="T176" s="2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8" t="s">
        <v>248</v>
      </c>
      <c r="AU176" s="208" t="s">
        <v>84</v>
      </c>
      <c r="AV176" s="14" t="s">
        <v>84</v>
      </c>
      <c r="AW176" s="14" t="s">
        <v>32</v>
      </c>
      <c r="AX176" s="14" t="s">
        <v>75</v>
      </c>
      <c r="AY176" s="208" t="s">
        <v>235</v>
      </c>
    </row>
    <row r="177" s="15" customFormat="1">
      <c r="A177" s="15"/>
      <c r="B177" s="215"/>
      <c r="C177" s="15"/>
      <c r="D177" s="195" t="s">
        <v>248</v>
      </c>
      <c r="E177" s="216" t="s">
        <v>1</v>
      </c>
      <c r="F177" s="217" t="s">
        <v>253</v>
      </c>
      <c r="G177" s="15"/>
      <c r="H177" s="218">
        <v>250</v>
      </c>
      <c r="I177" s="219"/>
      <c r="J177" s="15"/>
      <c r="K177" s="15"/>
      <c r="L177" s="215"/>
      <c r="M177" s="220"/>
      <c r="N177" s="221"/>
      <c r="O177" s="221"/>
      <c r="P177" s="221"/>
      <c r="Q177" s="221"/>
      <c r="R177" s="221"/>
      <c r="S177" s="221"/>
      <c r="T177" s="222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16" t="s">
        <v>248</v>
      </c>
      <c r="AU177" s="216" t="s">
        <v>84</v>
      </c>
      <c r="AV177" s="15" t="s">
        <v>96</v>
      </c>
      <c r="AW177" s="15" t="s">
        <v>32</v>
      </c>
      <c r="AX177" s="15" t="s">
        <v>82</v>
      </c>
      <c r="AY177" s="216" t="s">
        <v>235</v>
      </c>
    </row>
    <row r="178" s="2" customFormat="1" ht="16.5" customHeight="1">
      <c r="A178" s="38"/>
      <c r="B178" s="181"/>
      <c r="C178" s="232" t="s">
        <v>314</v>
      </c>
      <c r="D178" s="232" t="s">
        <v>465</v>
      </c>
      <c r="E178" s="233" t="s">
        <v>2006</v>
      </c>
      <c r="F178" s="234" t="s">
        <v>2007</v>
      </c>
      <c r="G178" s="235" t="s">
        <v>323</v>
      </c>
      <c r="H178" s="236">
        <v>256.19999999999999</v>
      </c>
      <c r="I178" s="237"/>
      <c r="J178" s="238">
        <f>ROUND(I178*H178,2)</f>
        <v>0</v>
      </c>
      <c r="K178" s="234" t="s">
        <v>246</v>
      </c>
      <c r="L178" s="239"/>
      <c r="M178" s="240" t="s">
        <v>1</v>
      </c>
      <c r="N178" s="241" t="s">
        <v>40</v>
      </c>
      <c r="O178" s="77"/>
      <c r="P178" s="191">
        <f>O178*H178</f>
        <v>0</v>
      </c>
      <c r="Q178" s="191">
        <v>0.10199999999999999</v>
      </c>
      <c r="R178" s="191">
        <f>Q178*H178</f>
        <v>26.132399999999997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291</v>
      </c>
      <c r="AT178" s="193" t="s">
        <v>465</v>
      </c>
      <c r="AU178" s="193" t="s">
        <v>84</v>
      </c>
      <c r="AY178" s="19" t="s">
        <v>235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96</v>
      </c>
      <c r="BM178" s="193" t="s">
        <v>2195</v>
      </c>
    </row>
    <row r="179" s="2" customFormat="1">
      <c r="A179" s="38"/>
      <c r="B179" s="39"/>
      <c r="C179" s="38"/>
      <c r="D179" s="195" t="s">
        <v>242</v>
      </c>
      <c r="E179" s="38"/>
      <c r="F179" s="196" t="s">
        <v>2007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242</v>
      </c>
      <c r="AU179" s="19" t="s">
        <v>84</v>
      </c>
    </row>
    <row r="180" s="14" customFormat="1">
      <c r="A180" s="14"/>
      <c r="B180" s="207"/>
      <c r="C180" s="14"/>
      <c r="D180" s="195" t="s">
        <v>248</v>
      </c>
      <c r="E180" s="14"/>
      <c r="F180" s="209" t="s">
        <v>2196</v>
      </c>
      <c r="G180" s="14"/>
      <c r="H180" s="210">
        <v>256.19999999999999</v>
      </c>
      <c r="I180" s="211"/>
      <c r="J180" s="14"/>
      <c r="K180" s="14"/>
      <c r="L180" s="207"/>
      <c r="M180" s="212"/>
      <c r="N180" s="213"/>
      <c r="O180" s="213"/>
      <c r="P180" s="213"/>
      <c r="Q180" s="213"/>
      <c r="R180" s="213"/>
      <c r="S180" s="213"/>
      <c r="T180" s="2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8" t="s">
        <v>248</v>
      </c>
      <c r="AU180" s="208" t="s">
        <v>84</v>
      </c>
      <c r="AV180" s="14" t="s">
        <v>84</v>
      </c>
      <c r="AW180" s="14" t="s">
        <v>3</v>
      </c>
      <c r="AX180" s="14" t="s">
        <v>82</v>
      </c>
      <c r="AY180" s="208" t="s">
        <v>235</v>
      </c>
    </row>
    <row r="181" s="2" customFormat="1" ht="16.5" customHeight="1">
      <c r="A181" s="38"/>
      <c r="B181" s="181"/>
      <c r="C181" s="232" t="s">
        <v>320</v>
      </c>
      <c r="D181" s="232" t="s">
        <v>465</v>
      </c>
      <c r="E181" s="233" t="s">
        <v>2197</v>
      </c>
      <c r="F181" s="234" t="s">
        <v>2198</v>
      </c>
      <c r="G181" s="235" t="s">
        <v>323</v>
      </c>
      <c r="H181" s="236">
        <v>6.2999999999999998</v>
      </c>
      <c r="I181" s="237"/>
      <c r="J181" s="238">
        <f>ROUND(I181*H181,2)</f>
        <v>0</v>
      </c>
      <c r="K181" s="234" t="s">
        <v>246</v>
      </c>
      <c r="L181" s="239"/>
      <c r="M181" s="240" t="s">
        <v>1</v>
      </c>
      <c r="N181" s="241" t="s">
        <v>40</v>
      </c>
      <c r="O181" s="77"/>
      <c r="P181" s="191">
        <f>O181*H181</f>
        <v>0</v>
      </c>
      <c r="Q181" s="191">
        <v>0.055</v>
      </c>
      <c r="R181" s="191">
        <f>Q181*H181</f>
        <v>0.34649999999999997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291</v>
      </c>
      <c r="AT181" s="193" t="s">
        <v>465</v>
      </c>
      <c r="AU181" s="193" t="s">
        <v>84</v>
      </c>
      <c r="AY181" s="19" t="s">
        <v>235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96</v>
      </c>
      <c r="BM181" s="193" t="s">
        <v>2199</v>
      </c>
    </row>
    <row r="182" s="2" customFormat="1">
      <c r="A182" s="38"/>
      <c r="B182" s="39"/>
      <c r="C182" s="38"/>
      <c r="D182" s="195" t="s">
        <v>242</v>
      </c>
      <c r="E182" s="38"/>
      <c r="F182" s="196" t="s">
        <v>2198</v>
      </c>
      <c r="G182" s="38"/>
      <c r="H182" s="38"/>
      <c r="I182" s="197"/>
      <c r="J182" s="38"/>
      <c r="K182" s="38"/>
      <c r="L182" s="39"/>
      <c r="M182" s="198"/>
      <c r="N182" s="199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242</v>
      </c>
      <c r="AU182" s="19" t="s">
        <v>84</v>
      </c>
    </row>
    <row r="183" s="14" customFormat="1">
      <c r="A183" s="14"/>
      <c r="B183" s="207"/>
      <c r="C183" s="14"/>
      <c r="D183" s="195" t="s">
        <v>248</v>
      </c>
      <c r="E183" s="14"/>
      <c r="F183" s="209" t="s">
        <v>2200</v>
      </c>
      <c r="G183" s="14"/>
      <c r="H183" s="210">
        <v>6.2999999999999998</v>
      </c>
      <c r="I183" s="211"/>
      <c r="J183" s="14"/>
      <c r="K183" s="14"/>
      <c r="L183" s="207"/>
      <c r="M183" s="212"/>
      <c r="N183" s="213"/>
      <c r="O183" s="213"/>
      <c r="P183" s="213"/>
      <c r="Q183" s="213"/>
      <c r="R183" s="213"/>
      <c r="S183" s="213"/>
      <c r="T183" s="2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08" t="s">
        <v>248</v>
      </c>
      <c r="AU183" s="208" t="s">
        <v>84</v>
      </c>
      <c r="AV183" s="14" t="s">
        <v>84</v>
      </c>
      <c r="AW183" s="14" t="s">
        <v>3</v>
      </c>
      <c r="AX183" s="14" t="s">
        <v>82</v>
      </c>
      <c r="AY183" s="208" t="s">
        <v>235</v>
      </c>
    </row>
    <row r="184" s="12" customFormat="1" ht="22.8" customHeight="1">
      <c r="A184" s="12"/>
      <c r="B184" s="168"/>
      <c r="C184" s="12"/>
      <c r="D184" s="169" t="s">
        <v>74</v>
      </c>
      <c r="E184" s="179" t="s">
        <v>839</v>
      </c>
      <c r="F184" s="179" t="s">
        <v>840</v>
      </c>
      <c r="G184" s="12"/>
      <c r="H184" s="12"/>
      <c r="I184" s="171"/>
      <c r="J184" s="180">
        <f>BK184</f>
        <v>0</v>
      </c>
      <c r="K184" s="12"/>
      <c r="L184" s="168"/>
      <c r="M184" s="173"/>
      <c r="N184" s="174"/>
      <c r="O184" s="174"/>
      <c r="P184" s="175">
        <f>SUM(P185:P203)</f>
        <v>0</v>
      </c>
      <c r="Q184" s="174"/>
      <c r="R184" s="175">
        <f>SUM(R185:R203)</f>
        <v>0</v>
      </c>
      <c r="S184" s="174"/>
      <c r="T184" s="176">
        <f>SUM(T185:T203)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169" t="s">
        <v>82</v>
      </c>
      <c r="AT184" s="177" t="s">
        <v>74</v>
      </c>
      <c r="AU184" s="177" t="s">
        <v>82</v>
      </c>
      <c r="AY184" s="169" t="s">
        <v>235</v>
      </c>
      <c r="BK184" s="178">
        <f>SUM(BK185:BK203)</f>
        <v>0</v>
      </c>
    </row>
    <row r="185" s="2" customFormat="1" ht="21.75" customHeight="1">
      <c r="A185" s="38"/>
      <c r="B185" s="181"/>
      <c r="C185" s="182" t="s">
        <v>327</v>
      </c>
      <c r="D185" s="182" t="s">
        <v>237</v>
      </c>
      <c r="E185" s="183" t="s">
        <v>842</v>
      </c>
      <c r="F185" s="184" t="s">
        <v>843</v>
      </c>
      <c r="G185" s="185" t="s">
        <v>438</v>
      </c>
      <c r="H185" s="186">
        <v>271.42200000000003</v>
      </c>
      <c r="I185" s="187"/>
      <c r="J185" s="188">
        <f>ROUND(I185*H185,2)</f>
        <v>0</v>
      </c>
      <c r="K185" s="184" t="s">
        <v>246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96</v>
      </c>
      <c r="AT185" s="193" t="s">
        <v>237</v>
      </c>
      <c r="AU185" s="193" t="s">
        <v>84</v>
      </c>
      <c r="AY185" s="19" t="s">
        <v>235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96</v>
      </c>
      <c r="BM185" s="193" t="s">
        <v>2201</v>
      </c>
    </row>
    <row r="186" s="2" customFormat="1">
      <c r="A186" s="38"/>
      <c r="B186" s="39"/>
      <c r="C186" s="38"/>
      <c r="D186" s="195" t="s">
        <v>242</v>
      </c>
      <c r="E186" s="38"/>
      <c r="F186" s="196" t="s">
        <v>845</v>
      </c>
      <c r="G186" s="38"/>
      <c r="H186" s="38"/>
      <c r="I186" s="197"/>
      <c r="J186" s="38"/>
      <c r="K186" s="38"/>
      <c r="L186" s="39"/>
      <c r="M186" s="198"/>
      <c r="N186" s="199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242</v>
      </c>
      <c r="AU186" s="19" t="s">
        <v>84</v>
      </c>
    </row>
    <row r="187" s="14" customFormat="1">
      <c r="A187" s="14"/>
      <c r="B187" s="207"/>
      <c r="C187" s="14"/>
      <c r="D187" s="195" t="s">
        <v>248</v>
      </c>
      <c r="E187" s="208" t="s">
        <v>1</v>
      </c>
      <c r="F187" s="209" t="s">
        <v>2202</v>
      </c>
      <c r="G187" s="14"/>
      <c r="H187" s="210">
        <v>247.66</v>
      </c>
      <c r="I187" s="211"/>
      <c r="J187" s="14"/>
      <c r="K187" s="14"/>
      <c r="L187" s="207"/>
      <c r="M187" s="212"/>
      <c r="N187" s="213"/>
      <c r="O187" s="213"/>
      <c r="P187" s="213"/>
      <c r="Q187" s="213"/>
      <c r="R187" s="213"/>
      <c r="S187" s="213"/>
      <c r="T187" s="2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08" t="s">
        <v>248</v>
      </c>
      <c r="AU187" s="208" t="s">
        <v>84</v>
      </c>
      <c r="AV187" s="14" t="s">
        <v>84</v>
      </c>
      <c r="AW187" s="14" t="s">
        <v>32</v>
      </c>
      <c r="AX187" s="14" t="s">
        <v>75</v>
      </c>
      <c r="AY187" s="208" t="s">
        <v>235</v>
      </c>
    </row>
    <row r="188" s="14" customFormat="1">
      <c r="A188" s="14"/>
      <c r="B188" s="207"/>
      <c r="C188" s="14"/>
      <c r="D188" s="195" t="s">
        <v>248</v>
      </c>
      <c r="E188" s="208" t="s">
        <v>1</v>
      </c>
      <c r="F188" s="209" t="s">
        <v>2203</v>
      </c>
      <c r="G188" s="14"/>
      <c r="H188" s="210">
        <v>23.762</v>
      </c>
      <c r="I188" s="211"/>
      <c r="J188" s="14"/>
      <c r="K188" s="14"/>
      <c r="L188" s="207"/>
      <c r="M188" s="212"/>
      <c r="N188" s="213"/>
      <c r="O188" s="213"/>
      <c r="P188" s="213"/>
      <c r="Q188" s="213"/>
      <c r="R188" s="213"/>
      <c r="S188" s="213"/>
      <c r="T188" s="2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8" t="s">
        <v>248</v>
      </c>
      <c r="AU188" s="208" t="s">
        <v>84</v>
      </c>
      <c r="AV188" s="14" t="s">
        <v>84</v>
      </c>
      <c r="AW188" s="14" t="s">
        <v>32</v>
      </c>
      <c r="AX188" s="14" t="s">
        <v>75</v>
      </c>
      <c r="AY188" s="208" t="s">
        <v>235</v>
      </c>
    </row>
    <row r="189" s="15" customFormat="1">
      <c r="A189" s="15"/>
      <c r="B189" s="215"/>
      <c r="C189" s="15"/>
      <c r="D189" s="195" t="s">
        <v>248</v>
      </c>
      <c r="E189" s="216" t="s">
        <v>1</v>
      </c>
      <c r="F189" s="217" t="s">
        <v>253</v>
      </c>
      <c r="G189" s="15"/>
      <c r="H189" s="218">
        <v>271.42200000000003</v>
      </c>
      <c r="I189" s="219"/>
      <c r="J189" s="15"/>
      <c r="K189" s="15"/>
      <c r="L189" s="215"/>
      <c r="M189" s="220"/>
      <c r="N189" s="221"/>
      <c r="O189" s="221"/>
      <c r="P189" s="221"/>
      <c r="Q189" s="221"/>
      <c r="R189" s="221"/>
      <c r="S189" s="221"/>
      <c r="T189" s="222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16" t="s">
        <v>248</v>
      </c>
      <c r="AU189" s="216" t="s">
        <v>84</v>
      </c>
      <c r="AV189" s="15" t="s">
        <v>96</v>
      </c>
      <c r="AW189" s="15" t="s">
        <v>32</v>
      </c>
      <c r="AX189" s="15" t="s">
        <v>82</v>
      </c>
      <c r="AY189" s="216" t="s">
        <v>235</v>
      </c>
    </row>
    <row r="190" s="2" customFormat="1" ht="24.15" customHeight="1">
      <c r="A190" s="38"/>
      <c r="B190" s="181"/>
      <c r="C190" s="182" t="s">
        <v>8</v>
      </c>
      <c r="D190" s="182" t="s">
        <v>237</v>
      </c>
      <c r="E190" s="183" t="s">
        <v>849</v>
      </c>
      <c r="F190" s="184" t="s">
        <v>850</v>
      </c>
      <c r="G190" s="185" t="s">
        <v>438</v>
      </c>
      <c r="H190" s="186">
        <v>3799.9079999999999</v>
      </c>
      <c r="I190" s="187"/>
      <c r="J190" s="188">
        <f>ROUND(I190*H190,2)</f>
        <v>0</v>
      </c>
      <c r="K190" s="184" t="s">
        <v>246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96</v>
      </c>
      <c r="AT190" s="193" t="s">
        <v>237</v>
      </c>
      <c r="AU190" s="193" t="s">
        <v>84</v>
      </c>
      <c r="AY190" s="19" t="s">
        <v>235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96</v>
      </c>
      <c r="BM190" s="193" t="s">
        <v>2204</v>
      </c>
    </row>
    <row r="191" s="2" customFormat="1">
      <c r="A191" s="38"/>
      <c r="B191" s="39"/>
      <c r="C191" s="38"/>
      <c r="D191" s="195" t="s">
        <v>242</v>
      </c>
      <c r="E191" s="38"/>
      <c r="F191" s="196" t="s">
        <v>852</v>
      </c>
      <c r="G191" s="38"/>
      <c r="H191" s="38"/>
      <c r="I191" s="197"/>
      <c r="J191" s="38"/>
      <c r="K191" s="38"/>
      <c r="L191" s="39"/>
      <c r="M191" s="198"/>
      <c r="N191" s="199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242</v>
      </c>
      <c r="AU191" s="19" t="s">
        <v>84</v>
      </c>
    </row>
    <row r="192" s="14" customFormat="1">
      <c r="A192" s="14"/>
      <c r="B192" s="207"/>
      <c r="C192" s="14"/>
      <c r="D192" s="195" t="s">
        <v>248</v>
      </c>
      <c r="E192" s="208" t="s">
        <v>1</v>
      </c>
      <c r="F192" s="209" t="s">
        <v>2202</v>
      </c>
      <c r="G192" s="14"/>
      <c r="H192" s="210">
        <v>247.66</v>
      </c>
      <c r="I192" s="211"/>
      <c r="J192" s="14"/>
      <c r="K192" s="14"/>
      <c r="L192" s="207"/>
      <c r="M192" s="212"/>
      <c r="N192" s="213"/>
      <c r="O192" s="213"/>
      <c r="P192" s="213"/>
      <c r="Q192" s="213"/>
      <c r="R192" s="213"/>
      <c r="S192" s="213"/>
      <c r="T192" s="2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8" t="s">
        <v>248</v>
      </c>
      <c r="AU192" s="208" t="s">
        <v>84</v>
      </c>
      <c r="AV192" s="14" t="s">
        <v>84</v>
      </c>
      <c r="AW192" s="14" t="s">
        <v>32</v>
      </c>
      <c r="AX192" s="14" t="s">
        <v>75</v>
      </c>
      <c r="AY192" s="208" t="s">
        <v>235</v>
      </c>
    </row>
    <row r="193" s="14" customFormat="1">
      <c r="A193" s="14"/>
      <c r="B193" s="207"/>
      <c r="C193" s="14"/>
      <c r="D193" s="195" t="s">
        <v>248</v>
      </c>
      <c r="E193" s="208" t="s">
        <v>1</v>
      </c>
      <c r="F193" s="209" t="s">
        <v>2203</v>
      </c>
      <c r="G193" s="14"/>
      <c r="H193" s="210">
        <v>23.762</v>
      </c>
      <c r="I193" s="211"/>
      <c r="J193" s="14"/>
      <c r="K193" s="14"/>
      <c r="L193" s="207"/>
      <c r="M193" s="212"/>
      <c r="N193" s="213"/>
      <c r="O193" s="213"/>
      <c r="P193" s="213"/>
      <c r="Q193" s="213"/>
      <c r="R193" s="213"/>
      <c r="S193" s="213"/>
      <c r="T193" s="2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08" t="s">
        <v>248</v>
      </c>
      <c r="AU193" s="208" t="s">
        <v>84</v>
      </c>
      <c r="AV193" s="14" t="s">
        <v>84</v>
      </c>
      <c r="AW193" s="14" t="s">
        <v>32</v>
      </c>
      <c r="AX193" s="14" t="s">
        <v>75</v>
      </c>
      <c r="AY193" s="208" t="s">
        <v>235</v>
      </c>
    </row>
    <row r="194" s="15" customFormat="1">
      <c r="A194" s="15"/>
      <c r="B194" s="215"/>
      <c r="C194" s="15"/>
      <c r="D194" s="195" t="s">
        <v>248</v>
      </c>
      <c r="E194" s="216" t="s">
        <v>1</v>
      </c>
      <c r="F194" s="217" t="s">
        <v>253</v>
      </c>
      <c r="G194" s="15"/>
      <c r="H194" s="218">
        <v>271.42200000000003</v>
      </c>
      <c r="I194" s="219"/>
      <c r="J194" s="15"/>
      <c r="K194" s="15"/>
      <c r="L194" s="215"/>
      <c r="M194" s="220"/>
      <c r="N194" s="221"/>
      <c r="O194" s="221"/>
      <c r="P194" s="221"/>
      <c r="Q194" s="221"/>
      <c r="R194" s="221"/>
      <c r="S194" s="221"/>
      <c r="T194" s="222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16" t="s">
        <v>248</v>
      </c>
      <c r="AU194" s="216" t="s">
        <v>84</v>
      </c>
      <c r="AV194" s="15" t="s">
        <v>96</v>
      </c>
      <c r="AW194" s="15" t="s">
        <v>32</v>
      </c>
      <c r="AX194" s="15" t="s">
        <v>82</v>
      </c>
      <c r="AY194" s="216" t="s">
        <v>235</v>
      </c>
    </row>
    <row r="195" s="14" customFormat="1">
      <c r="A195" s="14"/>
      <c r="B195" s="207"/>
      <c r="C195" s="14"/>
      <c r="D195" s="195" t="s">
        <v>248</v>
      </c>
      <c r="E195" s="14"/>
      <c r="F195" s="209" t="s">
        <v>2205</v>
      </c>
      <c r="G195" s="14"/>
      <c r="H195" s="210">
        <v>3799.9079999999999</v>
      </c>
      <c r="I195" s="211"/>
      <c r="J195" s="14"/>
      <c r="K195" s="14"/>
      <c r="L195" s="207"/>
      <c r="M195" s="212"/>
      <c r="N195" s="213"/>
      <c r="O195" s="213"/>
      <c r="P195" s="213"/>
      <c r="Q195" s="213"/>
      <c r="R195" s="213"/>
      <c r="S195" s="213"/>
      <c r="T195" s="2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08" t="s">
        <v>248</v>
      </c>
      <c r="AU195" s="208" t="s">
        <v>84</v>
      </c>
      <c r="AV195" s="14" t="s">
        <v>84</v>
      </c>
      <c r="AW195" s="14" t="s">
        <v>3</v>
      </c>
      <c r="AX195" s="14" t="s">
        <v>82</v>
      </c>
      <c r="AY195" s="208" t="s">
        <v>235</v>
      </c>
    </row>
    <row r="196" s="2" customFormat="1" ht="24.15" customHeight="1">
      <c r="A196" s="38"/>
      <c r="B196" s="181"/>
      <c r="C196" s="182" t="s">
        <v>338</v>
      </c>
      <c r="D196" s="182" t="s">
        <v>237</v>
      </c>
      <c r="E196" s="183" t="s">
        <v>855</v>
      </c>
      <c r="F196" s="184" t="s">
        <v>856</v>
      </c>
      <c r="G196" s="185" t="s">
        <v>438</v>
      </c>
      <c r="H196" s="186">
        <v>271.42200000000003</v>
      </c>
      <c r="I196" s="187"/>
      <c r="J196" s="188">
        <f>ROUND(I196*H196,2)</f>
        <v>0</v>
      </c>
      <c r="K196" s="184" t="s">
        <v>246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96</v>
      </c>
      <c r="AT196" s="193" t="s">
        <v>237</v>
      </c>
      <c r="AU196" s="193" t="s">
        <v>84</v>
      </c>
      <c r="AY196" s="19" t="s">
        <v>235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96</v>
      </c>
      <c r="BM196" s="193" t="s">
        <v>2206</v>
      </c>
    </row>
    <row r="197" s="2" customFormat="1">
      <c r="A197" s="38"/>
      <c r="B197" s="39"/>
      <c r="C197" s="38"/>
      <c r="D197" s="195" t="s">
        <v>242</v>
      </c>
      <c r="E197" s="38"/>
      <c r="F197" s="196" t="s">
        <v>858</v>
      </c>
      <c r="G197" s="38"/>
      <c r="H197" s="38"/>
      <c r="I197" s="197"/>
      <c r="J197" s="38"/>
      <c r="K197" s="38"/>
      <c r="L197" s="39"/>
      <c r="M197" s="198"/>
      <c r="N197" s="199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242</v>
      </c>
      <c r="AU197" s="19" t="s">
        <v>84</v>
      </c>
    </row>
    <row r="198" s="2" customFormat="1" ht="44.25" customHeight="1">
      <c r="A198" s="38"/>
      <c r="B198" s="181"/>
      <c r="C198" s="182" t="s">
        <v>344</v>
      </c>
      <c r="D198" s="182" t="s">
        <v>237</v>
      </c>
      <c r="E198" s="183" t="s">
        <v>860</v>
      </c>
      <c r="F198" s="184" t="s">
        <v>440</v>
      </c>
      <c r="G198" s="185" t="s">
        <v>438</v>
      </c>
      <c r="H198" s="186">
        <v>247.66</v>
      </c>
      <c r="I198" s="187"/>
      <c r="J198" s="188">
        <f>ROUND(I198*H198,2)</f>
        <v>0</v>
      </c>
      <c r="K198" s="184" t="s">
        <v>246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96</v>
      </c>
      <c r="AT198" s="193" t="s">
        <v>237</v>
      </c>
      <c r="AU198" s="193" t="s">
        <v>84</v>
      </c>
      <c r="AY198" s="19" t="s">
        <v>235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96</v>
      </c>
      <c r="BM198" s="193" t="s">
        <v>2207</v>
      </c>
    </row>
    <row r="199" s="2" customFormat="1">
      <c r="A199" s="38"/>
      <c r="B199" s="39"/>
      <c r="C199" s="38"/>
      <c r="D199" s="195" t="s">
        <v>242</v>
      </c>
      <c r="E199" s="38"/>
      <c r="F199" s="196" t="s">
        <v>440</v>
      </c>
      <c r="G199" s="38"/>
      <c r="H199" s="38"/>
      <c r="I199" s="197"/>
      <c r="J199" s="38"/>
      <c r="K199" s="38"/>
      <c r="L199" s="39"/>
      <c r="M199" s="198"/>
      <c r="N199" s="199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242</v>
      </c>
      <c r="AU199" s="19" t="s">
        <v>84</v>
      </c>
    </row>
    <row r="200" s="14" customFormat="1">
      <c r="A200" s="14"/>
      <c r="B200" s="207"/>
      <c r="C200" s="14"/>
      <c r="D200" s="195" t="s">
        <v>248</v>
      </c>
      <c r="E200" s="208" t="s">
        <v>1</v>
      </c>
      <c r="F200" s="209" t="s">
        <v>2202</v>
      </c>
      <c r="G200" s="14"/>
      <c r="H200" s="210">
        <v>247.66</v>
      </c>
      <c r="I200" s="211"/>
      <c r="J200" s="14"/>
      <c r="K200" s="14"/>
      <c r="L200" s="207"/>
      <c r="M200" s="212"/>
      <c r="N200" s="213"/>
      <c r="O200" s="213"/>
      <c r="P200" s="213"/>
      <c r="Q200" s="213"/>
      <c r="R200" s="213"/>
      <c r="S200" s="213"/>
      <c r="T200" s="2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8" t="s">
        <v>248</v>
      </c>
      <c r="AU200" s="208" t="s">
        <v>84</v>
      </c>
      <c r="AV200" s="14" t="s">
        <v>84</v>
      </c>
      <c r="AW200" s="14" t="s">
        <v>32</v>
      </c>
      <c r="AX200" s="14" t="s">
        <v>82</v>
      </c>
      <c r="AY200" s="208" t="s">
        <v>235</v>
      </c>
    </row>
    <row r="201" s="2" customFormat="1" ht="44.25" customHeight="1">
      <c r="A201" s="38"/>
      <c r="B201" s="181"/>
      <c r="C201" s="182" t="s">
        <v>348</v>
      </c>
      <c r="D201" s="182" t="s">
        <v>237</v>
      </c>
      <c r="E201" s="183" t="s">
        <v>863</v>
      </c>
      <c r="F201" s="184" t="s">
        <v>864</v>
      </c>
      <c r="G201" s="185" t="s">
        <v>438</v>
      </c>
      <c r="H201" s="186">
        <v>23.762</v>
      </c>
      <c r="I201" s="187"/>
      <c r="J201" s="188">
        <f>ROUND(I201*H201,2)</f>
        <v>0</v>
      </c>
      <c r="K201" s="184" t="s">
        <v>246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96</v>
      </c>
      <c r="AT201" s="193" t="s">
        <v>237</v>
      </c>
      <c r="AU201" s="193" t="s">
        <v>84</v>
      </c>
      <c r="AY201" s="19" t="s">
        <v>235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96</v>
      </c>
      <c r="BM201" s="193" t="s">
        <v>2208</v>
      </c>
    </row>
    <row r="202" s="2" customFormat="1">
      <c r="A202" s="38"/>
      <c r="B202" s="39"/>
      <c r="C202" s="38"/>
      <c r="D202" s="195" t="s">
        <v>242</v>
      </c>
      <c r="E202" s="38"/>
      <c r="F202" s="196" t="s">
        <v>864</v>
      </c>
      <c r="G202" s="38"/>
      <c r="H202" s="38"/>
      <c r="I202" s="197"/>
      <c r="J202" s="38"/>
      <c r="K202" s="38"/>
      <c r="L202" s="39"/>
      <c r="M202" s="198"/>
      <c r="N202" s="199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242</v>
      </c>
      <c r="AU202" s="19" t="s">
        <v>84</v>
      </c>
    </row>
    <row r="203" s="14" customFormat="1">
      <c r="A203" s="14"/>
      <c r="B203" s="207"/>
      <c r="C203" s="14"/>
      <c r="D203" s="195" t="s">
        <v>248</v>
      </c>
      <c r="E203" s="208" t="s">
        <v>1</v>
      </c>
      <c r="F203" s="209" t="s">
        <v>2203</v>
      </c>
      <c r="G203" s="14"/>
      <c r="H203" s="210">
        <v>23.762</v>
      </c>
      <c r="I203" s="211"/>
      <c r="J203" s="14"/>
      <c r="K203" s="14"/>
      <c r="L203" s="207"/>
      <c r="M203" s="212"/>
      <c r="N203" s="213"/>
      <c r="O203" s="213"/>
      <c r="P203" s="213"/>
      <c r="Q203" s="213"/>
      <c r="R203" s="213"/>
      <c r="S203" s="213"/>
      <c r="T203" s="2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8" t="s">
        <v>248</v>
      </c>
      <c r="AU203" s="208" t="s">
        <v>84</v>
      </c>
      <c r="AV203" s="14" t="s">
        <v>84</v>
      </c>
      <c r="AW203" s="14" t="s">
        <v>32</v>
      </c>
      <c r="AX203" s="14" t="s">
        <v>82</v>
      </c>
      <c r="AY203" s="208" t="s">
        <v>235</v>
      </c>
    </row>
    <row r="204" s="12" customFormat="1" ht="22.8" customHeight="1">
      <c r="A204" s="12"/>
      <c r="B204" s="168"/>
      <c r="C204" s="12"/>
      <c r="D204" s="169" t="s">
        <v>74</v>
      </c>
      <c r="E204" s="179" t="s">
        <v>866</v>
      </c>
      <c r="F204" s="179" t="s">
        <v>867</v>
      </c>
      <c r="G204" s="12"/>
      <c r="H204" s="12"/>
      <c r="I204" s="171"/>
      <c r="J204" s="180">
        <f>BK204</f>
        <v>0</v>
      </c>
      <c r="K204" s="12"/>
      <c r="L204" s="168"/>
      <c r="M204" s="173"/>
      <c r="N204" s="174"/>
      <c r="O204" s="174"/>
      <c r="P204" s="175">
        <f>SUM(P205:P206)</f>
        <v>0</v>
      </c>
      <c r="Q204" s="174"/>
      <c r="R204" s="175">
        <f>SUM(R205:R206)</f>
        <v>0</v>
      </c>
      <c r="S204" s="174"/>
      <c r="T204" s="176">
        <f>SUM(T205:T206)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169" t="s">
        <v>82</v>
      </c>
      <c r="AT204" s="177" t="s">
        <v>74</v>
      </c>
      <c r="AU204" s="177" t="s">
        <v>82</v>
      </c>
      <c r="AY204" s="169" t="s">
        <v>235</v>
      </c>
      <c r="BK204" s="178">
        <f>SUM(BK205:BK206)</f>
        <v>0</v>
      </c>
    </row>
    <row r="205" s="2" customFormat="1" ht="33" customHeight="1">
      <c r="A205" s="38"/>
      <c r="B205" s="181"/>
      <c r="C205" s="182" t="s">
        <v>355</v>
      </c>
      <c r="D205" s="182" t="s">
        <v>237</v>
      </c>
      <c r="E205" s="183" t="s">
        <v>496</v>
      </c>
      <c r="F205" s="184" t="s">
        <v>497</v>
      </c>
      <c r="G205" s="185" t="s">
        <v>438</v>
      </c>
      <c r="H205" s="186">
        <v>65.328999999999994</v>
      </c>
      <c r="I205" s="187"/>
      <c r="J205" s="188">
        <f>ROUND(I205*H205,2)</f>
        <v>0</v>
      </c>
      <c r="K205" s="184" t="s">
        <v>246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96</v>
      </c>
      <c r="AT205" s="193" t="s">
        <v>237</v>
      </c>
      <c r="AU205" s="193" t="s">
        <v>84</v>
      </c>
      <c r="AY205" s="19" t="s">
        <v>235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96</v>
      </c>
      <c r="BM205" s="193" t="s">
        <v>2209</v>
      </c>
    </row>
    <row r="206" s="2" customFormat="1">
      <c r="A206" s="38"/>
      <c r="B206" s="39"/>
      <c r="C206" s="38"/>
      <c r="D206" s="195" t="s">
        <v>242</v>
      </c>
      <c r="E206" s="38"/>
      <c r="F206" s="196" t="s">
        <v>499</v>
      </c>
      <c r="G206" s="38"/>
      <c r="H206" s="38"/>
      <c r="I206" s="197"/>
      <c r="J206" s="38"/>
      <c r="K206" s="38"/>
      <c r="L206" s="39"/>
      <c r="M206" s="245"/>
      <c r="N206" s="246"/>
      <c r="O206" s="247"/>
      <c r="P206" s="247"/>
      <c r="Q206" s="247"/>
      <c r="R206" s="247"/>
      <c r="S206" s="247"/>
      <c r="T206" s="24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242</v>
      </c>
      <c r="AU206" s="19" t="s">
        <v>84</v>
      </c>
    </row>
    <row r="207" s="2" customFormat="1" ht="6.96" customHeight="1">
      <c r="A207" s="38"/>
      <c r="B207" s="60"/>
      <c r="C207" s="61"/>
      <c r="D207" s="61"/>
      <c r="E207" s="61"/>
      <c r="F207" s="61"/>
      <c r="G207" s="61"/>
      <c r="H207" s="61"/>
      <c r="I207" s="61"/>
      <c r="J207" s="61"/>
      <c r="K207" s="61"/>
      <c r="L207" s="39"/>
      <c r="M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</row>
  </sheetData>
  <autoFilter ref="C129:K20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202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ROUND(J132,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ROUND((SUM(BE132:BE573)),  2)</f>
        <v>0</v>
      </c>
      <c r="G37" s="38"/>
      <c r="H37" s="38"/>
      <c r="I37" s="138">
        <v>0.20999999999999999</v>
      </c>
      <c r="J37" s="137">
        <f>ROUND(((SUM(BE132:BE573))*I37),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ROUND((SUM(BF132:BF573)),  2)</f>
        <v>0</v>
      </c>
      <c r="G38" s="38"/>
      <c r="H38" s="38"/>
      <c r="I38" s="138">
        <v>0.14999999999999999</v>
      </c>
      <c r="J38" s="137">
        <f>ROUND(((SUM(BF132:BF573))*I38),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ROUND((SUM(BG132:BG573)),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ROUND((SUM(BH132:BH573)),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ROUND((SUM(BI132:BI573)),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00001 - DSO 01.2a Stoka B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J132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J133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J134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J329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J334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J375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J416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217</v>
      </c>
      <c r="E106" s="156"/>
      <c r="F106" s="156"/>
      <c r="G106" s="156"/>
      <c r="H106" s="156"/>
      <c r="I106" s="156"/>
      <c r="J106" s="157">
        <f>J522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218</v>
      </c>
      <c r="E107" s="156"/>
      <c r="F107" s="156"/>
      <c r="G107" s="156"/>
      <c r="H107" s="156"/>
      <c r="I107" s="156"/>
      <c r="J107" s="157">
        <f>J549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219</v>
      </c>
      <c r="E108" s="156"/>
      <c r="F108" s="156"/>
      <c r="G108" s="156"/>
      <c r="H108" s="156"/>
      <c r="I108" s="156"/>
      <c r="J108" s="157">
        <f>J569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220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30" t="str">
        <f>E7</f>
        <v>Kanalizace Podlesí - II.Etapa</v>
      </c>
      <c r="F118" s="32"/>
      <c r="G118" s="32"/>
      <c r="H118" s="32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2"/>
      <c r="C119" s="32" t="s">
        <v>197</v>
      </c>
      <c r="L119" s="22"/>
    </row>
    <row r="120" s="1" customFormat="1" ht="16.5" customHeight="1">
      <c r="B120" s="22"/>
      <c r="E120" s="130" t="s">
        <v>198</v>
      </c>
      <c r="F120" s="1"/>
      <c r="G120" s="1"/>
      <c r="H120" s="1"/>
      <c r="L120" s="22"/>
    </row>
    <row r="121" s="1" customFormat="1" ht="12" customHeight="1">
      <c r="B121" s="22"/>
      <c r="C121" s="32" t="s">
        <v>199</v>
      </c>
      <c r="L121" s="22"/>
    </row>
    <row r="122" s="2" customFormat="1" ht="16.5" customHeight="1">
      <c r="A122" s="38"/>
      <c r="B122" s="39"/>
      <c r="C122" s="38"/>
      <c r="D122" s="38"/>
      <c r="E122" s="131" t="s">
        <v>200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201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38"/>
      <c r="D124" s="38"/>
      <c r="E124" s="67" t="str">
        <f>E13</f>
        <v>00001 - DSO 01.2a Stoka B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38"/>
      <c r="E126" s="38"/>
      <c r="F126" s="27" t="str">
        <f>F16</f>
        <v xml:space="preserve"> </v>
      </c>
      <c r="G126" s="38"/>
      <c r="H126" s="38"/>
      <c r="I126" s="32" t="s">
        <v>22</v>
      </c>
      <c r="J126" s="69" t="str">
        <f>IF(J16="","",J16)</f>
        <v>13. 1. 2022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5.65" customHeight="1">
      <c r="A128" s="38"/>
      <c r="B128" s="39"/>
      <c r="C128" s="32" t="s">
        <v>24</v>
      </c>
      <c r="D128" s="38"/>
      <c r="E128" s="38"/>
      <c r="F128" s="27" t="str">
        <f>E19</f>
        <v>Město Petřvald</v>
      </c>
      <c r="G128" s="38"/>
      <c r="H128" s="38"/>
      <c r="I128" s="32" t="s">
        <v>30</v>
      </c>
      <c r="J128" s="36" t="str">
        <f>E25</f>
        <v>Sweco Hydroprojekt a.s., divize Morava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28</v>
      </c>
      <c r="D129" s="38"/>
      <c r="E129" s="38"/>
      <c r="F129" s="27" t="str">
        <f>IF(E22="","",E22)</f>
        <v>Vyplň údaj</v>
      </c>
      <c r="G129" s="38"/>
      <c r="H129" s="38"/>
      <c r="I129" s="32" t="s">
        <v>33</v>
      </c>
      <c r="J129" s="36" t="str">
        <f>E28</f>
        <v xml:space="preserve"> 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58"/>
      <c r="B131" s="159"/>
      <c r="C131" s="160" t="s">
        <v>221</v>
      </c>
      <c r="D131" s="161" t="s">
        <v>60</v>
      </c>
      <c r="E131" s="161" t="s">
        <v>56</v>
      </c>
      <c r="F131" s="161" t="s">
        <v>57</v>
      </c>
      <c r="G131" s="161" t="s">
        <v>222</v>
      </c>
      <c r="H131" s="161" t="s">
        <v>223</v>
      </c>
      <c r="I131" s="161" t="s">
        <v>224</v>
      </c>
      <c r="J131" s="161" t="s">
        <v>208</v>
      </c>
      <c r="K131" s="162" t="s">
        <v>225</v>
      </c>
      <c r="L131" s="163"/>
      <c r="M131" s="86" t="s">
        <v>1</v>
      </c>
      <c r="N131" s="87" t="s">
        <v>39</v>
      </c>
      <c r="O131" s="87" t="s">
        <v>226</v>
      </c>
      <c r="P131" s="87" t="s">
        <v>227</v>
      </c>
      <c r="Q131" s="87" t="s">
        <v>228</v>
      </c>
      <c r="R131" s="87" t="s">
        <v>229</v>
      </c>
      <c r="S131" s="87" t="s">
        <v>230</v>
      </c>
      <c r="T131" s="88" t="s">
        <v>231</v>
      </c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</row>
    <row r="132" s="2" customFormat="1" ht="22.8" customHeight="1">
      <c r="A132" s="38"/>
      <c r="B132" s="39"/>
      <c r="C132" s="93" t="s">
        <v>232</v>
      </c>
      <c r="D132" s="38"/>
      <c r="E132" s="38"/>
      <c r="F132" s="38"/>
      <c r="G132" s="38"/>
      <c r="H132" s="38"/>
      <c r="I132" s="38"/>
      <c r="J132" s="164">
        <f>BK132</f>
        <v>0</v>
      </c>
      <c r="K132" s="38"/>
      <c r="L132" s="39"/>
      <c r="M132" s="89"/>
      <c r="N132" s="73"/>
      <c r="O132" s="90"/>
      <c r="P132" s="165">
        <f>P133</f>
        <v>0</v>
      </c>
      <c r="Q132" s="90"/>
      <c r="R132" s="165">
        <f>R133</f>
        <v>10671.073695700001</v>
      </c>
      <c r="S132" s="90"/>
      <c r="T132" s="166">
        <f>T133</f>
        <v>3629.9898599999997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74</v>
      </c>
      <c r="AU132" s="19" t="s">
        <v>210</v>
      </c>
      <c r="BK132" s="167">
        <f>BK133</f>
        <v>0</v>
      </c>
    </row>
    <row r="133" s="12" customFormat="1" ht="25.92" customHeight="1">
      <c r="A133" s="12"/>
      <c r="B133" s="168"/>
      <c r="C133" s="12"/>
      <c r="D133" s="169" t="s">
        <v>74</v>
      </c>
      <c r="E133" s="170" t="s">
        <v>233</v>
      </c>
      <c r="F133" s="170" t="s">
        <v>234</v>
      </c>
      <c r="G133" s="12"/>
      <c r="H133" s="12"/>
      <c r="I133" s="171"/>
      <c r="J133" s="172">
        <f>BK133</f>
        <v>0</v>
      </c>
      <c r="K133" s="12"/>
      <c r="L133" s="168"/>
      <c r="M133" s="173"/>
      <c r="N133" s="174"/>
      <c r="O133" s="174"/>
      <c r="P133" s="175">
        <f>P134+P329+P334+P375+P416+P522+P549+P569</f>
        <v>0</v>
      </c>
      <c r="Q133" s="174"/>
      <c r="R133" s="175">
        <f>R134+R329+R334+R375+R416+R522+R549+R569</f>
        <v>10671.073695700001</v>
      </c>
      <c r="S133" s="174"/>
      <c r="T133" s="176">
        <f>T134+T329+T334+T375+T416+T522+T549+T569</f>
        <v>3629.9898599999997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75</v>
      </c>
      <c r="AY133" s="169" t="s">
        <v>235</v>
      </c>
      <c r="BK133" s="178">
        <f>BK134+BK329+BK334+BK375+BK416+BK522+BK549+BK569</f>
        <v>0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82</v>
      </c>
      <c r="F134" s="179" t="s">
        <v>236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SUM(P135:P328)</f>
        <v>0</v>
      </c>
      <c r="Q134" s="174"/>
      <c r="R134" s="175">
        <f>SUM(R135:R328)</f>
        <v>10065.2036085</v>
      </c>
      <c r="S134" s="174"/>
      <c r="T134" s="176">
        <f>SUM(T135:T328)</f>
        <v>3629.9898599999997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SUM(BK135:BK328)</f>
        <v>0</v>
      </c>
    </row>
    <row r="135" s="2" customFormat="1" ht="37.8" customHeight="1">
      <c r="A135" s="38"/>
      <c r="B135" s="181"/>
      <c r="C135" s="182" t="s">
        <v>82</v>
      </c>
      <c r="D135" s="182" t="s">
        <v>237</v>
      </c>
      <c r="E135" s="183" t="s">
        <v>238</v>
      </c>
      <c r="F135" s="184" t="s">
        <v>239</v>
      </c>
      <c r="G135" s="185" t="s">
        <v>240</v>
      </c>
      <c r="H135" s="186">
        <v>1655.6700000000001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0.57999999999999996</v>
      </c>
      <c r="T135" s="192">
        <f>S135*H135</f>
        <v>960.28859999999997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241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243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 ht="24.15" customHeight="1">
      <c r="A137" s="38"/>
      <c r="B137" s="181"/>
      <c r="C137" s="182" t="s">
        <v>84</v>
      </c>
      <c r="D137" s="182" t="s">
        <v>237</v>
      </c>
      <c r="E137" s="183" t="s">
        <v>244</v>
      </c>
      <c r="F137" s="184" t="s">
        <v>245</v>
      </c>
      <c r="G137" s="185" t="s">
        <v>240</v>
      </c>
      <c r="H137" s="186">
        <v>2090.9850000000001</v>
      </c>
      <c r="I137" s="187"/>
      <c r="J137" s="188">
        <f>ROUND(I137*H137,2)</f>
        <v>0</v>
      </c>
      <c r="K137" s="184" t="s">
        <v>246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0.57999999999999996</v>
      </c>
      <c r="T137" s="192">
        <f>S137*H137</f>
        <v>1212.7712999999999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247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243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13" customFormat="1">
      <c r="A139" s="13"/>
      <c r="B139" s="200"/>
      <c r="C139" s="13"/>
      <c r="D139" s="195" t="s">
        <v>248</v>
      </c>
      <c r="E139" s="201" t="s">
        <v>1</v>
      </c>
      <c r="F139" s="202" t="s">
        <v>249</v>
      </c>
      <c r="G139" s="13"/>
      <c r="H139" s="201" t="s">
        <v>1</v>
      </c>
      <c r="I139" s="203"/>
      <c r="J139" s="13"/>
      <c r="K139" s="13"/>
      <c r="L139" s="200"/>
      <c r="M139" s="204"/>
      <c r="N139" s="205"/>
      <c r="O139" s="205"/>
      <c r="P139" s="205"/>
      <c r="Q139" s="205"/>
      <c r="R139" s="205"/>
      <c r="S139" s="205"/>
      <c r="T139" s="206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1" t="s">
        <v>248</v>
      </c>
      <c r="AU139" s="201" t="s">
        <v>84</v>
      </c>
      <c r="AV139" s="13" t="s">
        <v>82</v>
      </c>
      <c r="AW139" s="13" t="s">
        <v>32</v>
      </c>
      <c r="AX139" s="13" t="s">
        <v>75</v>
      </c>
      <c r="AY139" s="201" t="s">
        <v>235</v>
      </c>
    </row>
    <row r="140" s="14" customFormat="1">
      <c r="A140" s="14"/>
      <c r="B140" s="207"/>
      <c r="C140" s="14"/>
      <c r="D140" s="195" t="s">
        <v>248</v>
      </c>
      <c r="E140" s="208" t="s">
        <v>1</v>
      </c>
      <c r="F140" s="209" t="s">
        <v>250</v>
      </c>
      <c r="G140" s="14"/>
      <c r="H140" s="210">
        <v>1655.6700000000001</v>
      </c>
      <c r="I140" s="211"/>
      <c r="J140" s="14"/>
      <c r="K140" s="14"/>
      <c r="L140" s="207"/>
      <c r="M140" s="212"/>
      <c r="N140" s="213"/>
      <c r="O140" s="213"/>
      <c r="P140" s="213"/>
      <c r="Q140" s="213"/>
      <c r="R140" s="213"/>
      <c r="S140" s="213"/>
      <c r="T140" s="2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08" t="s">
        <v>248</v>
      </c>
      <c r="AU140" s="208" t="s">
        <v>84</v>
      </c>
      <c r="AV140" s="14" t="s">
        <v>84</v>
      </c>
      <c r="AW140" s="14" t="s">
        <v>32</v>
      </c>
      <c r="AX140" s="14" t="s">
        <v>75</v>
      </c>
      <c r="AY140" s="208" t="s">
        <v>235</v>
      </c>
    </row>
    <row r="141" s="13" customFormat="1">
      <c r="A141" s="13"/>
      <c r="B141" s="200"/>
      <c r="C141" s="13"/>
      <c r="D141" s="195" t="s">
        <v>248</v>
      </c>
      <c r="E141" s="201" t="s">
        <v>1</v>
      </c>
      <c r="F141" s="202" t="s">
        <v>251</v>
      </c>
      <c r="G141" s="13"/>
      <c r="H141" s="201" t="s">
        <v>1</v>
      </c>
      <c r="I141" s="203"/>
      <c r="J141" s="13"/>
      <c r="K141" s="13"/>
      <c r="L141" s="200"/>
      <c r="M141" s="204"/>
      <c r="N141" s="205"/>
      <c r="O141" s="205"/>
      <c r="P141" s="205"/>
      <c r="Q141" s="205"/>
      <c r="R141" s="205"/>
      <c r="S141" s="205"/>
      <c r="T141" s="206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1" t="s">
        <v>248</v>
      </c>
      <c r="AU141" s="201" t="s">
        <v>84</v>
      </c>
      <c r="AV141" s="13" t="s">
        <v>82</v>
      </c>
      <c r="AW141" s="13" t="s">
        <v>32</v>
      </c>
      <c r="AX141" s="13" t="s">
        <v>75</v>
      </c>
      <c r="AY141" s="201" t="s">
        <v>235</v>
      </c>
    </row>
    <row r="142" s="14" customFormat="1">
      <c r="A142" s="14"/>
      <c r="B142" s="207"/>
      <c r="C142" s="14"/>
      <c r="D142" s="195" t="s">
        <v>248</v>
      </c>
      <c r="E142" s="208" t="s">
        <v>1</v>
      </c>
      <c r="F142" s="209" t="s">
        <v>252</v>
      </c>
      <c r="G142" s="14"/>
      <c r="H142" s="210">
        <v>435.315</v>
      </c>
      <c r="I142" s="211"/>
      <c r="J142" s="14"/>
      <c r="K142" s="14"/>
      <c r="L142" s="207"/>
      <c r="M142" s="212"/>
      <c r="N142" s="213"/>
      <c r="O142" s="213"/>
      <c r="P142" s="213"/>
      <c r="Q142" s="213"/>
      <c r="R142" s="213"/>
      <c r="S142" s="213"/>
      <c r="T142" s="2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08" t="s">
        <v>248</v>
      </c>
      <c r="AU142" s="208" t="s">
        <v>84</v>
      </c>
      <c r="AV142" s="14" t="s">
        <v>84</v>
      </c>
      <c r="AW142" s="14" t="s">
        <v>32</v>
      </c>
      <c r="AX142" s="14" t="s">
        <v>75</v>
      </c>
      <c r="AY142" s="208" t="s">
        <v>235</v>
      </c>
    </row>
    <row r="143" s="15" customFormat="1">
      <c r="A143" s="15"/>
      <c r="B143" s="215"/>
      <c r="C143" s="15"/>
      <c r="D143" s="195" t="s">
        <v>248</v>
      </c>
      <c r="E143" s="216" t="s">
        <v>1</v>
      </c>
      <c r="F143" s="217" t="s">
        <v>253</v>
      </c>
      <c r="G143" s="15"/>
      <c r="H143" s="218">
        <v>2090.9850000000001</v>
      </c>
      <c r="I143" s="219"/>
      <c r="J143" s="15"/>
      <c r="K143" s="15"/>
      <c r="L143" s="215"/>
      <c r="M143" s="220"/>
      <c r="N143" s="221"/>
      <c r="O143" s="221"/>
      <c r="P143" s="221"/>
      <c r="Q143" s="221"/>
      <c r="R143" s="221"/>
      <c r="S143" s="221"/>
      <c r="T143" s="222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16" t="s">
        <v>248</v>
      </c>
      <c r="AU143" s="216" t="s">
        <v>84</v>
      </c>
      <c r="AV143" s="15" t="s">
        <v>96</v>
      </c>
      <c r="AW143" s="15" t="s">
        <v>32</v>
      </c>
      <c r="AX143" s="15" t="s">
        <v>82</v>
      </c>
      <c r="AY143" s="216" t="s">
        <v>235</v>
      </c>
    </row>
    <row r="144" s="2" customFormat="1" ht="37.8" customHeight="1">
      <c r="A144" s="38"/>
      <c r="B144" s="181"/>
      <c r="C144" s="182" t="s">
        <v>91</v>
      </c>
      <c r="D144" s="182" t="s">
        <v>237</v>
      </c>
      <c r="E144" s="183" t="s">
        <v>254</v>
      </c>
      <c r="F144" s="184" t="s">
        <v>255</v>
      </c>
      <c r="G144" s="185" t="s">
        <v>240</v>
      </c>
      <c r="H144" s="186">
        <v>435.315</v>
      </c>
      <c r="I144" s="187"/>
      <c r="J144" s="188">
        <f>ROUND(I144*H144,2)</f>
        <v>0</v>
      </c>
      <c r="K144" s="184" t="s">
        <v>246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0.75</v>
      </c>
      <c r="T144" s="192">
        <f>S144*H144</f>
        <v>326.48624999999998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96</v>
      </c>
      <c r="AT144" s="193" t="s">
        <v>237</v>
      </c>
      <c r="AU144" s="193" t="s">
        <v>84</v>
      </c>
      <c r="AY144" s="19" t="s">
        <v>235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96</v>
      </c>
      <c r="BM144" s="193" t="s">
        <v>256</v>
      </c>
    </row>
    <row r="145" s="2" customFormat="1">
      <c r="A145" s="38"/>
      <c r="B145" s="39"/>
      <c r="C145" s="38"/>
      <c r="D145" s="195" t="s">
        <v>242</v>
      </c>
      <c r="E145" s="38"/>
      <c r="F145" s="196" t="s">
        <v>257</v>
      </c>
      <c r="G145" s="38"/>
      <c r="H145" s="38"/>
      <c r="I145" s="197"/>
      <c r="J145" s="38"/>
      <c r="K145" s="38"/>
      <c r="L145" s="39"/>
      <c r="M145" s="198"/>
      <c r="N145" s="199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242</v>
      </c>
      <c r="AU145" s="19" t="s">
        <v>84</v>
      </c>
    </row>
    <row r="146" s="2" customFormat="1" ht="24.15" customHeight="1">
      <c r="A146" s="38"/>
      <c r="B146" s="181"/>
      <c r="C146" s="182" t="s">
        <v>96</v>
      </c>
      <c r="D146" s="182" t="s">
        <v>237</v>
      </c>
      <c r="E146" s="183" t="s">
        <v>258</v>
      </c>
      <c r="F146" s="184" t="s">
        <v>259</v>
      </c>
      <c r="G146" s="185" t="s">
        <v>240</v>
      </c>
      <c r="H146" s="186">
        <v>1655.6700000000001</v>
      </c>
      <c r="I146" s="187"/>
      <c r="J146" s="188">
        <f>ROUND(I146*H146,2)</f>
        <v>0</v>
      </c>
      <c r="K146" s="184" t="s">
        <v>246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0.098000000000000004</v>
      </c>
      <c r="T146" s="192">
        <f>S146*H146</f>
        <v>162.25566000000001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96</v>
      </c>
      <c r="AT146" s="193" t="s">
        <v>237</v>
      </c>
      <c r="AU146" s="193" t="s">
        <v>84</v>
      </c>
      <c r="AY146" s="19" t="s">
        <v>235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96</v>
      </c>
      <c r="BM146" s="193" t="s">
        <v>260</v>
      </c>
    </row>
    <row r="147" s="2" customFormat="1">
      <c r="A147" s="38"/>
      <c r="B147" s="39"/>
      <c r="C147" s="38"/>
      <c r="D147" s="195" t="s">
        <v>242</v>
      </c>
      <c r="E147" s="38"/>
      <c r="F147" s="196" t="s">
        <v>261</v>
      </c>
      <c r="G147" s="38"/>
      <c r="H147" s="38"/>
      <c r="I147" s="197"/>
      <c r="J147" s="38"/>
      <c r="K147" s="38"/>
      <c r="L147" s="39"/>
      <c r="M147" s="198"/>
      <c r="N147" s="199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242</v>
      </c>
      <c r="AU147" s="19" t="s">
        <v>84</v>
      </c>
    </row>
    <row r="148" s="2" customFormat="1">
      <c r="A148" s="38"/>
      <c r="B148" s="39"/>
      <c r="C148" s="38"/>
      <c r="D148" s="195" t="s">
        <v>262</v>
      </c>
      <c r="E148" s="38"/>
      <c r="F148" s="223" t="s">
        <v>263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262</v>
      </c>
      <c r="AU148" s="19" t="s">
        <v>84</v>
      </c>
    </row>
    <row r="149" s="13" customFormat="1">
      <c r="A149" s="13"/>
      <c r="B149" s="200"/>
      <c r="C149" s="13"/>
      <c r="D149" s="195" t="s">
        <v>248</v>
      </c>
      <c r="E149" s="201" t="s">
        <v>1</v>
      </c>
      <c r="F149" s="202" t="s">
        <v>264</v>
      </c>
      <c r="G149" s="13"/>
      <c r="H149" s="201" t="s">
        <v>1</v>
      </c>
      <c r="I149" s="203"/>
      <c r="J149" s="13"/>
      <c r="K149" s="13"/>
      <c r="L149" s="200"/>
      <c r="M149" s="204"/>
      <c r="N149" s="205"/>
      <c r="O149" s="205"/>
      <c r="P149" s="205"/>
      <c r="Q149" s="205"/>
      <c r="R149" s="205"/>
      <c r="S149" s="205"/>
      <c r="T149" s="206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1" t="s">
        <v>248</v>
      </c>
      <c r="AU149" s="201" t="s">
        <v>84</v>
      </c>
      <c r="AV149" s="13" t="s">
        <v>82</v>
      </c>
      <c r="AW149" s="13" t="s">
        <v>32</v>
      </c>
      <c r="AX149" s="13" t="s">
        <v>75</v>
      </c>
      <c r="AY149" s="201" t="s">
        <v>235</v>
      </c>
    </row>
    <row r="150" s="14" customFormat="1">
      <c r="A150" s="14"/>
      <c r="B150" s="207"/>
      <c r="C150" s="14"/>
      <c r="D150" s="195" t="s">
        <v>248</v>
      </c>
      <c r="E150" s="208" t="s">
        <v>1</v>
      </c>
      <c r="F150" s="209" t="s">
        <v>265</v>
      </c>
      <c r="G150" s="14"/>
      <c r="H150" s="210">
        <v>1417.185</v>
      </c>
      <c r="I150" s="211"/>
      <c r="J150" s="14"/>
      <c r="K150" s="14"/>
      <c r="L150" s="207"/>
      <c r="M150" s="212"/>
      <c r="N150" s="213"/>
      <c r="O150" s="213"/>
      <c r="P150" s="213"/>
      <c r="Q150" s="213"/>
      <c r="R150" s="213"/>
      <c r="S150" s="213"/>
      <c r="T150" s="2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08" t="s">
        <v>248</v>
      </c>
      <c r="AU150" s="208" t="s">
        <v>84</v>
      </c>
      <c r="AV150" s="14" t="s">
        <v>84</v>
      </c>
      <c r="AW150" s="14" t="s">
        <v>32</v>
      </c>
      <c r="AX150" s="14" t="s">
        <v>75</v>
      </c>
      <c r="AY150" s="208" t="s">
        <v>235</v>
      </c>
    </row>
    <row r="151" s="14" customFormat="1">
      <c r="A151" s="14"/>
      <c r="B151" s="207"/>
      <c r="C151" s="14"/>
      <c r="D151" s="195" t="s">
        <v>248</v>
      </c>
      <c r="E151" s="208" t="s">
        <v>1</v>
      </c>
      <c r="F151" s="209" t="s">
        <v>266</v>
      </c>
      <c r="G151" s="14"/>
      <c r="H151" s="210">
        <v>68.25</v>
      </c>
      <c r="I151" s="211"/>
      <c r="J151" s="14"/>
      <c r="K151" s="14"/>
      <c r="L151" s="207"/>
      <c r="M151" s="212"/>
      <c r="N151" s="213"/>
      <c r="O151" s="213"/>
      <c r="P151" s="213"/>
      <c r="Q151" s="213"/>
      <c r="R151" s="213"/>
      <c r="S151" s="213"/>
      <c r="T151" s="2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08" t="s">
        <v>248</v>
      </c>
      <c r="AU151" s="208" t="s">
        <v>84</v>
      </c>
      <c r="AV151" s="14" t="s">
        <v>84</v>
      </c>
      <c r="AW151" s="14" t="s">
        <v>32</v>
      </c>
      <c r="AX151" s="14" t="s">
        <v>75</v>
      </c>
      <c r="AY151" s="208" t="s">
        <v>235</v>
      </c>
    </row>
    <row r="152" s="14" customFormat="1">
      <c r="A152" s="14"/>
      <c r="B152" s="207"/>
      <c r="C152" s="14"/>
      <c r="D152" s="195" t="s">
        <v>248</v>
      </c>
      <c r="E152" s="208" t="s">
        <v>1</v>
      </c>
      <c r="F152" s="209" t="s">
        <v>267</v>
      </c>
      <c r="G152" s="14"/>
      <c r="H152" s="210">
        <v>164.83500000000001</v>
      </c>
      <c r="I152" s="211"/>
      <c r="J152" s="14"/>
      <c r="K152" s="14"/>
      <c r="L152" s="207"/>
      <c r="M152" s="212"/>
      <c r="N152" s="213"/>
      <c r="O152" s="213"/>
      <c r="P152" s="213"/>
      <c r="Q152" s="213"/>
      <c r="R152" s="213"/>
      <c r="S152" s="213"/>
      <c r="T152" s="2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08" t="s">
        <v>248</v>
      </c>
      <c r="AU152" s="208" t="s">
        <v>84</v>
      </c>
      <c r="AV152" s="14" t="s">
        <v>84</v>
      </c>
      <c r="AW152" s="14" t="s">
        <v>32</v>
      </c>
      <c r="AX152" s="14" t="s">
        <v>75</v>
      </c>
      <c r="AY152" s="208" t="s">
        <v>235</v>
      </c>
    </row>
    <row r="153" s="14" customFormat="1">
      <c r="A153" s="14"/>
      <c r="B153" s="207"/>
      <c r="C153" s="14"/>
      <c r="D153" s="195" t="s">
        <v>248</v>
      </c>
      <c r="E153" s="208" t="s">
        <v>1</v>
      </c>
      <c r="F153" s="209" t="s">
        <v>268</v>
      </c>
      <c r="G153" s="14"/>
      <c r="H153" s="210">
        <v>5.4000000000000004</v>
      </c>
      <c r="I153" s="211"/>
      <c r="J153" s="14"/>
      <c r="K153" s="14"/>
      <c r="L153" s="207"/>
      <c r="M153" s="212"/>
      <c r="N153" s="213"/>
      <c r="O153" s="213"/>
      <c r="P153" s="213"/>
      <c r="Q153" s="213"/>
      <c r="R153" s="213"/>
      <c r="S153" s="213"/>
      <c r="T153" s="2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08" t="s">
        <v>248</v>
      </c>
      <c r="AU153" s="208" t="s">
        <v>84</v>
      </c>
      <c r="AV153" s="14" t="s">
        <v>84</v>
      </c>
      <c r="AW153" s="14" t="s">
        <v>32</v>
      </c>
      <c r="AX153" s="14" t="s">
        <v>75</v>
      </c>
      <c r="AY153" s="208" t="s">
        <v>235</v>
      </c>
    </row>
    <row r="154" s="15" customFormat="1">
      <c r="A154" s="15"/>
      <c r="B154" s="215"/>
      <c r="C154" s="15"/>
      <c r="D154" s="195" t="s">
        <v>248</v>
      </c>
      <c r="E154" s="216" t="s">
        <v>1</v>
      </c>
      <c r="F154" s="217" t="s">
        <v>253</v>
      </c>
      <c r="G154" s="15"/>
      <c r="H154" s="218">
        <v>1655.6700000000001</v>
      </c>
      <c r="I154" s="219"/>
      <c r="J154" s="15"/>
      <c r="K154" s="15"/>
      <c r="L154" s="215"/>
      <c r="M154" s="220"/>
      <c r="N154" s="221"/>
      <c r="O154" s="221"/>
      <c r="P154" s="221"/>
      <c r="Q154" s="221"/>
      <c r="R154" s="221"/>
      <c r="S154" s="221"/>
      <c r="T154" s="222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16" t="s">
        <v>248</v>
      </c>
      <c r="AU154" s="216" t="s">
        <v>84</v>
      </c>
      <c r="AV154" s="15" t="s">
        <v>96</v>
      </c>
      <c r="AW154" s="15" t="s">
        <v>32</v>
      </c>
      <c r="AX154" s="15" t="s">
        <v>82</v>
      </c>
      <c r="AY154" s="216" t="s">
        <v>235</v>
      </c>
    </row>
    <row r="155" s="2" customFormat="1" ht="24.15" customHeight="1">
      <c r="A155" s="38"/>
      <c r="B155" s="181"/>
      <c r="C155" s="182" t="s">
        <v>269</v>
      </c>
      <c r="D155" s="182" t="s">
        <v>237</v>
      </c>
      <c r="E155" s="183" t="s">
        <v>270</v>
      </c>
      <c r="F155" s="184" t="s">
        <v>271</v>
      </c>
      <c r="G155" s="185" t="s">
        <v>240</v>
      </c>
      <c r="H155" s="186">
        <v>435.315</v>
      </c>
      <c r="I155" s="187"/>
      <c r="J155" s="188">
        <f>ROUND(I155*H155,2)</f>
        <v>0</v>
      </c>
      <c r="K155" s="184" t="s">
        <v>246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0.22</v>
      </c>
      <c r="T155" s="192">
        <f>S155*H155</f>
        <v>95.769300000000001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96</v>
      </c>
      <c r="AT155" s="193" t="s">
        <v>237</v>
      </c>
      <c r="AU155" s="193" t="s">
        <v>84</v>
      </c>
      <c r="AY155" s="19" t="s">
        <v>235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96</v>
      </c>
      <c r="BM155" s="193" t="s">
        <v>272</v>
      </c>
    </row>
    <row r="156" s="2" customFormat="1">
      <c r="A156" s="38"/>
      <c r="B156" s="39"/>
      <c r="C156" s="38"/>
      <c r="D156" s="195" t="s">
        <v>242</v>
      </c>
      <c r="E156" s="38"/>
      <c r="F156" s="196" t="s">
        <v>273</v>
      </c>
      <c r="G156" s="38"/>
      <c r="H156" s="38"/>
      <c r="I156" s="197"/>
      <c r="J156" s="38"/>
      <c r="K156" s="38"/>
      <c r="L156" s="39"/>
      <c r="M156" s="198"/>
      <c r="N156" s="199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242</v>
      </c>
      <c r="AU156" s="19" t="s">
        <v>84</v>
      </c>
    </row>
    <row r="157" s="2" customFormat="1">
      <c r="A157" s="38"/>
      <c r="B157" s="39"/>
      <c r="C157" s="38"/>
      <c r="D157" s="195" t="s">
        <v>262</v>
      </c>
      <c r="E157" s="38"/>
      <c r="F157" s="223" t="s">
        <v>263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262</v>
      </c>
      <c r="AU157" s="19" t="s">
        <v>84</v>
      </c>
    </row>
    <row r="158" s="13" customFormat="1">
      <c r="A158" s="13"/>
      <c r="B158" s="200"/>
      <c r="C158" s="13"/>
      <c r="D158" s="195" t="s">
        <v>248</v>
      </c>
      <c r="E158" s="201" t="s">
        <v>1</v>
      </c>
      <c r="F158" s="202" t="s">
        <v>264</v>
      </c>
      <c r="G158" s="13"/>
      <c r="H158" s="201" t="s">
        <v>1</v>
      </c>
      <c r="I158" s="203"/>
      <c r="J158" s="13"/>
      <c r="K158" s="13"/>
      <c r="L158" s="200"/>
      <c r="M158" s="204"/>
      <c r="N158" s="205"/>
      <c r="O158" s="205"/>
      <c r="P158" s="205"/>
      <c r="Q158" s="205"/>
      <c r="R158" s="205"/>
      <c r="S158" s="205"/>
      <c r="T158" s="206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1" t="s">
        <v>248</v>
      </c>
      <c r="AU158" s="201" t="s">
        <v>84</v>
      </c>
      <c r="AV158" s="13" t="s">
        <v>82</v>
      </c>
      <c r="AW158" s="13" t="s">
        <v>32</v>
      </c>
      <c r="AX158" s="13" t="s">
        <v>75</v>
      </c>
      <c r="AY158" s="201" t="s">
        <v>235</v>
      </c>
    </row>
    <row r="159" s="14" customFormat="1">
      <c r="A159" s="14"/>
      <c r="B159" s="207"/>
      <c r="C159" s="14"/>
      <c r="D159" s="195" t="s">
        <v>248</v>
      </c>
      <c r="E159" s="208" t="s">
        <v>1</v>
      </c>
      <c r="F159" s="209" t="s">
        <v>274</v>
      </c>
      <c r="G159" s="14"/>
      <c r="H159" s="210">
        <v>395.22000000000003</v>
      </c>
      <c r="I159" s="211"/>
      <c r="J159" s="14"/>
      <c r="K159" s="14"/>
      <c r="L159" s="207"/>
      <c r="M159" s="212"/>
      <c r="N159" s="213"/>
      <c r="O159" s="213"/>
      <c r="P159" s="213"/>
      <c r="Q159" s="213"/>
      <c r="R159" s="213"/>
      <c r="S159" s="213"/>
      <c r="T159" s="2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08" t="s">
        <v>248</v>
      </c>
      <c r="AU159" s="208" t="s">
        <v>84</v>
      </c>
      <c r="AV159" s="14" t="s">
        <v>84</v>
      </c>
      <c r="AW159" s="14" t="s">
        <v>32</v>
      </c>
      <c r="AX159" s="14" t="s">
        <v>75</v>
      </c>
      <c r="AY159" s="208" t="s">
        <v>235</v>
      </c>
    </row>
    <row r="160" s="14" customFormat="1">
      <c r="A160" s="14"/>
      <c r="B160" s="207"/>
      <c r="C160" s="14"/>
      <c r="D160" s="195" t="s">
        <v>248</v>
      </c>
      <c r="E160" s="208" t="s">
        <v>1</v>
      </c>
      <c r="F160" s="209" t="s">
        <v>275</v>
      </c>
      <c r="G160" s="14"/>
      <c r="H160" s="210">
        <v>40.094999999999999</v>
      </c>
      <c r="I160" s="211"/>
      <c r="J160" s="14"/>
      <c r="K160" s="14"/>
      <c r="L160" s="207"/>
      <c r="M160" s="212"/>
      <c r="N160" s="213"/>
      <c r="O160" s="213"/>
      <c r="P160" s="213"/>
      <c r="Q160" s="213"/>
      <c r="R160" s="213"/>
      <c r="S160" s="213"/>
      <c r="T160" s="2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08" t="s">
        <v>248</v>
      </c>
      <c r="AU160" s="208" t="s">
        <v>84</v>
      </c>
      <c r="AV160" s="14" t="s">
        <v>84</v>
      </c>
      <c r="AW160" s="14" t="s">
        <v>32</v>
      </c>
      <c r="AX160" s="14" t="s">
        <v>75</v>
      </c>
      <c r="AY160" s="208" t="s">
        <v>235</v>
      </c>
    </row>
    <row r="161" s="15" customFormat="1">
      <c r="A161" s="15"/>
      <c r="B161" s="215"/>
      <c r="C161" s="15"/>
      <c r="D161" s="195" t="s">
        <v>248</v>
      </c>
      <c r="E161" s="216" t="s">
        <v>1</v>
      </c>
      <c r="F161" s="217" t="s">
        <v>253</v>
      </c>
      <c r="G161" s="15"/>
      <c r="H161" s="218">
        <v>435.31500000000005</v>
      </c>
      <c r="I161" s="219"/>
      <c r="J161" s="15"/>
      <c r="K161" s="15"/>
      <c r="L161" s="215"/>
      <c r="M161" s="220"/>
      <c r="N161" s="221"/>
      <c r="O161" s="221"/>
      <c r="P161" s="221"/>
      <c r="Q161" s="221"/>
      <c r="R161" s="221"/>
      <c r="S161" s="221"/>
      <c r="T161" s="222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16" t="s">
        <v>248</v>
      </c>
      <c r="AU161" s="216" t="s">
        <v>84</v>
      </c>
      <c r="AV161" s="15" t="s">
        <v>96</v>
      </c>
      <c r="AW161" s="15" t="s">
        <v>32</v>
      </c>
      <c r="AX161" s="15" t="s">
        <v>82</v>
      </c>
      <c r="AY161" s="216" t="s">
        <v>235</v>
      </c>
    </row>
    <row r="162" s="2" customFormat="1" ht="33" customHeight="1">
      <c r="A162" s="38"/>
      <c r="B162" s="181"/>
      <c r="C162" s="182" t="s">
        <v>276</v>
      </c>
      <c r="D162" s="182" t="s">
        <v>237</v>
      </c>
      <c r="E162" s="183" t="s">
        <v>277</v>
      </c>
      <c r="F162" s="184" t="s">
        <v>278</v>
      </c>
      <c r="G162" s="185" t="s">
        <v>240</v>
      </c>
      <c r="H162" s="186">
        <v>4951.4499999999998</v>
      </c>
      <c r="I162" s="187"/>
      <c r="J162" s="188">
        <f>ROUND(I162*H162,2)</f>
        <v>0</v>
      </c>
      <c r="K162" s="184" t="s">
        <v>246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6.9999999999999994E-05</v>
      </c>
      <c r="R162" s="191">
        <f>Q162*H162</f>
        <v>0.34660149999999995</v>
      </c>
      <c r="S162" s="191">
        <v>0.11500000000000001</v>
      </c>
      <c r="T162" s="192">
        <f>S162*H162</f>
        <v>569.41674999999998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279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280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2" customFormat="1">
      <c r="A164" s="38"/>
      <c r="B164" s="39"/>
      <c r="C164" s="38"/>
      <c r="D164" s="195" t="s">
        <v>262</v>
      </c>
      <c r="E164" s="38"/>
      <c r="F164" s="223" t="s">
        <v>263</v>
      </c>
      <c r="G164" s="38"/>
      <c r="H164" s="38"/>
      <c r="I164" s="197"/>
      <c r="J164" s="38"/>
      <c r="K164" s="38"/>
      <c r="L164" s="39"/>
      <c r="M164" s="198"/>
      <c r="N164" s="199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262</v>
      </c>
      <c r="AU164" s="19" t="s">
        <v>84</v>
      </c>
    </row>
    <row r="165" s="13" customFormat="1">
      <c r="A165" s="13"/>
      <c r="B165" s="200"/>
      <c r="C165" s="13"/>
      <c r="D165" s="195" t="s">
        <v>248</v>
      </c>
      <c r="E165" s="201" t="s">
        <v>1</v>
      </c>
      <c r="F165" s="202" t="s">
        <v>281</v>
      </c>
      <c r="G165" s="13"/>
      <c r="H165" s="201" t="s">
        <v>1</v>
      </c>
      <c r="I165" s="203"/>
      <c r="J165" s="13"/>
      <c r="K165" s="13"/>
      <c r="L165" s="200"/>
      <c r="M165" s="204"/>
      <c r="N165" s="205"/>
      <c r="O165" s="205"/>
      <c r="P165" s="205"/>
      <c r="Q165" s="205"/>
      <c r="R165" s="205"/>
      <c r="S165" s="205"/>
      <c r="T165" s="206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1" t="s">
        <v>248</v>
      </c>
      <c r="AU165" s="201" t="s">
        <v>84</v>
      </c>
      <c r="AV165" s="13" t="s">
        <v>82</v>
      </c>
      <c r="AW165" s="13" t="s">
        <v>32</v>
      </c>
      <c r="AX165" s="13" t="s">
        <v>75</v>
      </c>
      <c r="AY165" s="201" t="s">
        <v>235</v>
      </c>
    </row>
    <row r="166" s="14" customFormat="1">
      <c r="A166" s="14"/>
      <c r="B166" s="207"/>
      <c r="C166" s="14"/>
      <c r="D166" s="195" t="s">
        <v>248</v>
      </c>
      <c r="E166" s="208" t="s">
        <v>1</v>
      </c>
      <c r="F166" s="209" t="s">
        <v>282</v>
      </c>
      <c r="G166" s="14"/>
      <c r="H166" s="210">
        <v>4723.9499999999998</v>
      </c>
      <c r="I166" s="211"/>
      <c r="J166" s="14"/>
      <c r="K166" s="14"/>
      <c r="L166" s="207"/>
      <c r="M166" s="212"/>
      <c r="N166" s="213"/>
      <c r="O166" s="213"/>
      <c r="P166" s="213"/>
      <c r="Q166" s="213"/>
      <c r="R166" s="213"/>
      <c r="S166" s="213"/>
      <c r="T166" s="2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8" t="s">
        <v>248</v>
      </c>
      <c r="AU166" s="208" t="s">
        <v>84</v>
      </c>
      <c r="AV166" s="14" t="s">
        <v>84</v>
      </c>
      <c r="AW166" s="14" t="s">
        <v>32</v>
      </c>
      <c r="AX166" s="14" t="s">
        <v>75</v>
      </c>
      <c r="AY166" s="208" t="s">
        <v>235</v>
      </c>
    </row>
    <row r="167" s="14" customFormat="1">
      <c r="A167" s="14"/>
      <c r="B167" s="207"/>
      <c r="C167" s="14"/>
      <c r="D167" s="195" t="s">
        <v>248</v>
      </c>
      <c r="E167" s="208" t="s">
        <v>1</v>
      </c>
      <c r="F167" s="209" t="s">
        <v>283</v>
      </c>
      <c r="G167" s="14"/>
      <c r="H167" s="210">
        <v>227.5</v>
      </c>
      <c r="I167" s="211"/>
      <c r="J167" s="14"/>
      <c r="K167" s="14"/>
      <c r="L167" s="207"/>
      <c r="M167" s="212"/>
      <c r="N167" s="213"/>
      <c r="O167" s="213"/>
      <c r="P167" s="213"/>
      <c r="Q167" s="213"/>
      <c r="R167" s="213"/>
      <c r="S167" s="213"/>
      <c r="T167" s="2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08" t="s">
        <v>248</v>
      </c>
      <c r="AU167" s="208" t="s">
        <v>84</v>
      </c>
      <c r="AV167" s="14" t="s">
        <v>84</v>
      </c>
      <c r="AW167" s="14" t="s">
        <v>32</v>
      </c>
      <c r="AX167" s="14" t="s">
        <v>75</v>
      </c>
      <c r="AY167" s="208" t="s">
        <v>235</v>
      </c>
    </row>
    <row r="168" s="15" customFormat="1">
      <c r="A168" s="15"/>
      <c r="B168" s="215"/>
      <c r="C168" s="15"/>
      <c r="D168" s="195" t="s">
        <v>248</v>
      </c>
      <c r="E168" s="216" t="s">
        <v>1</v>
      </c>
      <c r="F168" s="217" t="s">
        <v>253</v>
      </c>
      <c r="G168" s="15"/>
      <c r="H168" s="218">
        <v>4951.4499999999998</v>
      </c>
      <c r="I168" s="219"/>
      <c r="J168" s="15"/>
      <c r="K168" s="15"/>
      <c r="L168" s="215"/>
      <c r="M168" s="220"/>
      <c r="N168" s="221"/>
      <c r="O168" s="221"/>
      <c r="P168" s="221"/>
      <c r="Q168" s="221"/>
      <c r="R168" s="221"/>
      <c r="S168" s="221"/>
      <c r="T168" s="222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16" t="s">
        <v>248</v>
      </c>
      <c r="AU168" s="216" t="s">
        <v>84</v>
      </c>
      <c r="AV168" s="15" t="s">
        <v>96</v>
      </c>
      <c r="AW168" s="15" t="s">
        <v>32</v>
      </c>
      <c r="AX168" s="15" t="s">
        <v>82</v>
      </c>
      <c r="AY168" s="216" t="s">
        <v>235</v>
      </c>
    </row>
    <row r="169" s="2" customFormat="1" ht="33" customHeight="1">
      <c r="A169" s="38"/>
      <c r="B169" s="181"/>
      <c r="C169" s="182" t="s">
        <v>284</v>
      </c>
      <c r="D169" s="182" t="s">
        <v>237</v>
      </c>
      <c r="E169" s="183" t="s">
        <v>285</v>
      </c>
      <c r="F169" s="184" t="s">
        <v>286</v>
      </c>
      <c r="G169" s="185" t="s">
        <v>240</v>
      </c>
      <c r="H169" s="186">
        <v>1317.4000000000001</v>
      </c>
      <c r="I169" s="187"/>
      <c r="J169" s="188">
        <f>ROUND(I169*H169,2)</f>
        <v>0</v>
      </c>
      <c r="K169" s="184" t="s">
        <v>246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0.00012999999999999999</v>
      </c>
      <c r="R169" s="191">
        <f>Q169*H169</f>
        <v>0.171262</v>
      </c>
      <c r="S169" s="191">
        <v>0.23000000000000001</v>
      </c>
      <c r="T169" s="192">
        <f>S169*H169</f>
        <v>303.00200000000001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287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288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2" customFormat="1">
      <c r="A171" s="38"/>
      <c r="B171" s="39"/>
      <c r="C171" s="38"/>
      <c r="D171" s="195" t="s">
        <v>262</v>
      </c>
      <c r="E171" s="38"/>
      <c r="F171" s="223" t="s">
        <v>263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262</v>
      </c>
      <c r="AU171" s="19" t="s">
        <v>84</v>
      </c>
    </row>
    <row r="172" s="13" customFormat="1">
      <c r="A172" s="13"/>
      <c r="B172" s="200"/>
      <c r="C172" s="13"/>
      <c r="D172" s="195" t="s">
        <v>248</v>
      </c>
      <c r="E172" s="201" t="s">
        <v>1</v>
      </c>
      <c r="F172" s="202" t="s">
        <v>289</v>
      </c>
      <c r="G172" s="13"/>
      <c r="H172" s="201" t="s">
        <v>1</v>
      </c>
      <c r="I172" s="203"/>
      <c r="J172" s="13"/>
      <c r="K172" s="13"/>
      <c r="L172" s="200"/>
      <c r="M172" s="204"/>
      <c r="N172" s="205"/>
      <c r="O172" s="205"/>
      <c r="P172" s="205"/>
      <c r="Q172" s="205"/>
      <c r="R172" s="205"/>
      <c r="S172" s="205"/>
      <c r="T172" s="206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1" t="s">
        <v>248</v>
      </c>
      <c r="AU172" s="201" t="s">
        <v>84</v>
      </c>
      <c r="AV172" s="13" t="s">
        <v>82</v>
      </c>
      <c r="AW172" s="13" t="s">
        <v>32</v>
      </c>
      <c r="AX172" s="13" t="s">
        <v>75</v>
      </c>
      <c r="AY172" s="201" t="s">
        <v>235</v>
      </c>
    </row>
    <row r="173" s="14" customFormat="1">
      <c r="A173" s="14"/>
      <c r="B173" s="207"/>
      <c r="C173" s="14"/>
      <c r="D173" s="195" t="s">
        <v>248</v>
      </c>
      <c r="E173" s="208" t="s">
        <v>1</v>
      </c>
      <c r="F173" s="209" t="s">
        <v>290</v>
      </c>
      <c r="G173" s="14"/>
      <c r="H173" s="210">
        <v>1317.4000000000001</v>
      </c>
      <c r="I173" s="211"/>
      <c r="J173" s="14"/>
      <c r="K173" s="14"/>
      <c r="L173" s="207"/>
      <c r="M173" s="212"/>
      <c r="N173" s="213"/>
      <c r="O173" s="213"/>
      <c r="P173" s="213"/>
      <c r="Q173" s="213"/>
      <c r="R173" s="213"/>
      <c r="S173" s="213"/>
      <c r="T173" s="2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08" t="s">
        <v>248</v>
      </c>
      <c r="AU173" s="208" t="s">
        <v>84</v>
      </c>
      <c r="AV173" s="14" t="s">
        <v>84</v>
      </c>
      <c r="AW173" s="14" t="s">
        <v>32</v>
      </c>
      <c r="AX173" s="14" t="s">
        <v>82</v>
      </c>
      <c r="AY173" s="208" t="s">
        <v>235</v>
      </c>
    </row>
    <row r="174" s="2" customFormat="1" ht="24.15" customHeight="1">
      <c r="A174" s="38"/>
      <c r="B174" s="181"/>
      <c r="C174" s="182" t="s">
        <v>291</v>
      </c>
      <c r="D174" s="182" t="s">
        <v>237</v>
      </c>
      <c r="E174" s="183" t="s">
        <v>292</v>
      </c>
      <c r="F174" s="184" t="s">
        <v>293</v>
      </c>
      <c r="G174" s="185" t="s">
        <v>294</v>
      </c>
      <c r="H174" s="186">
        <v>1</v>
      </c>
      <c r="I174" s="187"/>
      <c r="J174" s="188">
        <f>ROUND(I174*H174,2)</f>
        <v>0</v>
      </c>
      <c r="K174" s="184" t="s">
        <v>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96</v>
      </c>
      <c r="AT174" s="193" t="s">
        <v>237</v>
      </c>
      <c r="AU174" s="193" t="s">
        <v>84</v>
      </c>
      <c r="AY174" s="19" t="s">
        <v>235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96</v>
      </c>
      <c r="BM174" s="193" t="s">
        <v>295</v>
      </c>
    </row>
    <row r="175" s="2" customFormat="1">
      <c r="A175" s="38"/>
      <c r="B175" s="39"/>
      <c r="C175" s="38"/>
      <c r="D175" s="195" t="s">
        <v>242</v>
      </c>
      <c r="E175" s="38"/>
      <c r="F175" s="196" t="s">
        <v>293</v>
      </c>
      <c r="G175" s="38"/>
      <c r="H175" s="38"/>
      <c r="I175" s="197"/>
      <c r="J175" s="38"/>
      <c r="K175" s="38"/>
      <c r="L175" s="39"/>
      <c r="M175" s="198"/>
      <c r="N175" s="199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242</v>
      </c>
      <c r="AU175" s="19" t="s">
        <v>84</v>
      </c>
    </row>
    <row r="176" s="2" customFormat="1">
      <c r="A176" s="38"/>
      <c r="B176" s="39"/>
      <c r="C176" s="38"/>
      <c r="D176" s="195" t="s">
        <v>262</v>
      </c>
      <c r="E176" s="38"/>
      <c r="F176" s="223" t="s">
        <v>296</v>
      </c>
      <c r="G176" s="38"/>
      <c r="H176" s="38"/>
      <c r="I176" s="197"/>
      <c r="J176" s="38"/>
      <c r="K176" s="38"/>
      <c r="L176" s="39"/>
      <c r="M176" s="198"/>
      <c r="N176" s="199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262</v>
      </c>
      <c r="AU176" s="19" t="s">
        <v>84</v>
      </c>
    </row>
    <row r="177" s="14" customFormat="1">
      <c r="A177" s="14"/>
      <c r="B177" s="207"/>
      <c r="C177" s="14"/>
      <c r="D177" s="195" t="s">
        <v>248</v>
      </c>
      <c r="E177" s="208" t="s">
        <v>1</v>
      </c>
      <c r="F177" s="209" t="s">
        <v>82</v>
      </c>
      <c r="G177" s="14"/>
      <c r="H177" s="210">
        <v>1</v>
      </c>
      <c r="I177" s="211"/>
      <c r="J177" s="14"/>
      <c r="K177" s="14"/>
      <c r="L177" s="207"/>
      <c r="M177" s="212"/>
      <c r="N177" s="213"/>
      <c r="O177" s="213"/>
      <c r="P177" s="213"/>
      <c r="Q177" s="213"/>
      <c r="R177" s="213"/>
      <c r="S177" s="213"/>
      <c r="T177" s="2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08" t="s">
        <v>248</v>
      </c>
      <c r="AU177" s="208" t="s">
        <v>84</v>
      </c>
      <c r="AV177" s="14" t="s">
        <v>84</v>
      </c>
      <c r="AW177" s="14" t="s">
        <v>32</v>
      </c>
      <c r="AX177" s="14" t="s">
        <v>82</v>
      </c>
      <c r="AY177" s="208" t="s">
        <v>235</v>
      </c>
    </row>
    <row r="178" s="2" customFormat="1" ht="37.8" customHeight="1">
      <c r="A178" s="38"/>
      <c r="B178" s="181"/>
      <c r="C178" s="182" t="s">
        <v>297</v>
      </c>
      <c r="D178" s="182" t="s">
        <v>237</v>
      </c>
      <c r="E178" s="183" t="s">
        <v>298</v>
      </c>
      <c r="F178" s="184" t="s">
        <v>299</v>
      </c>
      <c r="G178" s="185" t="s">
        <v>300</v>
      </c>
      <c r="H178" s="186">
        <v>1</v>
      </c>
      <c r="I178" s="187"/>
      <c r="J178" s="188">
        <f>ROUND(I178*H178,2)</f>
        <v>0</v>
      </c>
      <c r="K178" s="184" t="s">
        <v>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96</v>
      </c>
      <c r="AT178" s="193" t="s">
        <v>237</v>
      </c>
      <c r="AU178" s="193" t="s">
        <v>84</v>
      </c>
      <c r="AY178" s="19" t="s">
        <v>235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96</v>
      </c>
      <c r="BM178" s="193" t="s">
        <v>301</v>
      </c>
    </row>
    <row r="179" s="2" customFormat="1">
      <c r="A179" s="38"/>
      <c r="B179" s="39"/>
      <c r="C179" s="38"/>
      <c r="D179" s="195" t="s">
        <v>242</v>
      </c>
      <c r="E179" s="38"/>
      <c r="F179" s="196" t="s">
        <v>299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242</v>
      </c>
      <c r="AU179" s="19" t="s">
        <v>84</v>
      </c>
    </row>
    <row r="180" s="2" customFormat="1">
      <c r="A180" s="38"/>
      <c r="B180" s="39"/>
      <c r="C180" s="38"/>
      <c r="D180" s="195" t="s">
        <v>262</v>
      </c>
      <c r="E180" s="38"/>
      <c r="F180" s="223" t="s">
        <v>296</v>
      </c>
      <c r="G180" s="38"/>
      <c r="H180" s="38"/>
      <c r="I180" s="197"/>
      <c r="J180" s="38"/>
      <c r="K180" s="38"/>
      <c r="L180" s="39"/>
      <c r="M180" s="198"/>
      <c r="N180" s="199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262</v>
      </c>
      <c r="AU180" s="19" t="s">
        <v>84</v>
      </c>
    </row>
    <row r="181" s="2" customFormat="1" ht="24.15" customHeight="1">
      <c r="A181" s="38"/>
      <c r="B181" s="181"/>
      <c r="C181" s="182" t="s">
        <v>302</v>
      </c>
      <c r="D181" s="182" t="s">
        <v>237</v>
      </c>
      <c r="E181" s="183" t="s">
        <v>303</v>
      </c>
      <c r="F181" s="184" t="s">
        <v>304</v>
      </c>
      <c r="G181" s="185" t="s">
        <v>294</v>
      </c>
      <c r="H181" s="186">
        <v>20</v>
      </c>
      <c r="I181" s="187"/>
      <c r="J181" s="188">
        <f>ROUND(I181*H181,2)</f>
        <v>0</v>
      </c>
      <c r="K181" s="184" t="s">
        <v>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96</v>
      </c>
      <c r="AT181" s="193" t="s">
        <v>237</v>
      </c>
      <c r="AU181" s="193" t="s">
        <v>84</v>
      </c>
      <c r="AY181" s="19" t="s">
        <v>235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96</v>
      </c>
      <c r="BM181" s="193" t="s">
        <v>305</v>
      </c>
    </row>
    <row r="182" s="2" customFormat="1">
      <c r="A182" s="38"/>
      <c r="B182" s="39"/>
      <c r="C182" s="38"/>
      <c r="D182" s="195" t="s">
        <v>242</v>
      </c>
      <c r="E182" s="38"/>
      <c r="F182" s="196" t="s">
        <v>304</v>
      </c>
      <c r="G182" s="38"/>
      <c r="H182" s="38"/>
      <c r="I182" s="197"/>
      <c r="J182" s="38"/>
      <c r="K182" s="38"/>
      <c r="L182" s="39"/>
      <c r="M182" s="198"/>
      <c r="N182" s="199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242</v>
      </c>
      <c r="AU182" s="19" t="s">
        <v>84</v>
      </c>
    </row>
    <row r="183" s="2" customFormat="1">
      <c r="A183" s="38"/>
      <c r="B183" s="39"/>
      <c r="C183" s="38"/>
      <c r="D183" s="195" t="s">
        <v>262</v>
      </c>
      <c r="E183" s="38"/>
      <c r="F183" s="223" t="s">
        <v>296</v>
      </c>
      <c r="G183" s="38"/>
      <c r="H183" s="38"/>
      <c r="I183" s="197"/>
      <c r="J183" s="38"/>
      <c r="K183" s="38"/>
      <c r="L183" s="39"/>
      <c r="M183" s="198"/>
      <c r="N183" s="199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262</v>
      </c>
      <c r="AU183" s="19" t="s">
        <v>84</v>
      </c>
    </row>
    <row r="184" s="14" customFormat="1">
      <c r="A184" s="14"/>
      <c r="B184" s="207"/>
      <c r="C184" s="14"/>
      <c r="D184" s="195" t="s">
        <v>248</v>
      </c>
      <c r="E184" s="208" t="s">
        <v>1</v>
      </c>
      <c r="F184" s="209" t="s">
        <v>306</v>
      </c>
      <c r="G184" s="14"/>
      <c r="H184" s="210">
        <v>20</v>
      </c>
      <c r="I184" s="211"/>
      <c r="J184" s="14"/>
      <c r="K184" s="14"/>
      <c r="L184" s="207"/>
      <c r="M184" s="212"/>
      <c r="N184" s="213"/>
      <c r="O184" s="213"/>
      <c r="P184" s="213"/>
      <c r="Q184" s="213"/>
      <c r="R184" s="213"/>
      <c r="S184" s="213"/>
      <c r="T184" s="2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8" t="s">
        <v>248</v>
      </c>
      <c r="AU184" s="208" t="s">
        <v>84</v>
      </c>
      <c r="AV184" s="14" t="s">
        <v>84</v>
      </c>
      <c r="AW184" s="14" t="s">
        <v>32</v>
      </c>
      <c r="AX184" s="14" t="s">
        <v>82</v>
      </c>
      <c r="AY184" s="208" t="s">
        <v>235</v>
      </c>
    </row>
    <row r="185" s="2" customFormat="1" ht="24.15" customHeight="1">
      <c r="A185" s="38"/>
      <c r="B185" s="181"/>
      <c r="C185" s="182" t="s">
        <v>307</v>
      </c>
      <c r="D185" s="182" t="s">
        <v>237</v>
      </c>
      <c r="E185" s="183" t="s">
        <v>308</v>
      </c>
      <c r="F185" s="184" t="s">
        <v>309</v>
      </c>
      <c r="G185" s="185" t="s">
        <v>310</v>
      </c>
      <c r="H185" s="186">
        <v>1200</v>
      </c>
      <c r="I185" s="187"/>
      <c r="J185" s="188">
        <f>ROUND(I185*H185,2)</f>
        <v>0</v>
      </c>
      <c r="K185" s="184" t="s">
        <v>246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3.0000000000000001E-05</v>
      </c>
      <c r="R185" s="191">
        <f>Q185*H185</f>
        <v>0.036000000000000004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96</v>
      </c>
      <c r="AT185" s="193" t="s">
        <v>237</v>
      </c>
      <c r="AU185" s="193" t="s">
        <v>84</v>
      </c>
      <c r="AY185" s="19" t="s">
        <v>235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96</v>
      </c>
      <c r="BM185" s="193" t="s">
        <v>311</v>
      </c>
    </row>
    <row r="186" s="2" customFormat="1">
      <c r="A186" s="38"/>
      <c r="B186" s="39"/>
      <c r="C186" s="38"/>
      <c r="D186" s="195" t="s">
        <v>242</v>
      </c>
      <c r="E186" s="38"/>
      <c r="F186" s="196" t="s">
        <v>312</v>
      </c>
      <c r="G186" s="38"/>
      <c r="H186" s="38"/>
      <c r="I186" s="197"/>
      <c r="J186" s="38"/>
      <c r="K186" s="38"/>
      <c r="L186" s="39"/>
      <c r="M186" s="198"/>
      <c r="N186" s="199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242</v>
      </c>
      <c r="AU186" s="19" t="s">
        <v>84</v>
      </c>
    </row>
    <row r="187" s="14" customFormat="1">
      <c r="A187" s="14"/>
      <c r="B187" s="207"/>
      <c r="C187" s="14"/>
      <c r="D187" s="195" t="s">
        <v>248</v>
      </c>
      <c r="E187" s="208" t="s">
        <v>1</v>
      </c>
      <c r="F187" s="209" t="s">
        <v>313</v>
      </c>
      <c r="G187" s="14"/>
      <c r="H187" s="210">
        <v>1200</v>
      </c>
      <c r="I187" s="211"/>
      <c r="J187" s="14"/>
      <c r="K187" s="14"/>
      <c r="L187" s="207"/>
      <c r="M187" s="212"/>
      <c r="N187" s="213"/>
      <c r="O187" s="213"/>
      <c r="P187" s="213"/>
      <c r="Q187" s="213"/>
      <c r="R187" s="213"/>
      <c r="S187" s="213"/>
      <c r="T187" s="2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08" t="s">
        <v>248</v>
      </c>
      <c r="AU187" s="208" t="s">
        <v>84</v>
      </c>
      <c r="AV187" s="14" t="s">
        <v>84</v>
      </c>
      <c r="AW187" s="14" t="s">
        <v>32</v>
      </c>
      <c r="AX187" s="14" t="s">
        <v>82</v>
      </c>
      <c r="AY187" s="208" t="s">
        <v>235</v>
      </c>
    </row>
    <row r="188" s="2" customFormat="1" ht="24.15" customHeight="1">
      <c r="A188" s="38"/>
      <c r="B188" s="181"/>
      <c r="C188" s="182" t="s">
        <v>314</v>
      </c>
      <c r="D188" s="182" t="s">
        <v>237</v>
      </c>
      <c r="E188" s="183" t="s">
        <v>315</v>
      </c>
      <c r="F188" s="184" t="s">
        <v>316</v>
      </c>
      <c r="G188" s="185" t="s">
        <v>317</v>
      </c>
      <c r="H188" s="186">
        <v>150</v>
      </c>
      <c r="I188" s="187"/>
      <c r="J188" s="188">
        <f>ROUND(I188*H188,2)</f>
        <v>0</v>
      </c>
      <c r="K188" s="184" t="s">
        <v>246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96</v>
      </c>
      <c r="AT188" s="193" t="s">
        <v>237</v>
      </c>
      <c r="AU188" s="193" t="s">
        <v>84</v>
      </c>
      <c r="AY188" s="19" t="s">
        <v>235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96</v>
      </c>
      <c r="BM188" s="193" t="s">
        <v>318</v>
      </c>
    </row>
    <row r="189" s="2" customFormat="1">
      <c r="A189" s="38"/>
      <c r="B189" s="39"/>
      <c r="C189" s="38"/>
      <c r="D189" s="195" t="s">
        <v>242</v>
      </c>
      <c r="E189" s="38"/>
      <c r="F189" s="196" t="s">
        <v>319</v>
      </c>
      <c r="G189" s="38"/>
      <c r="H189" s="38"/>
      <c r="I189" s="197"/>
      <c r="J189" s="38"/>
      <c r="K189" s="38"/>
      <c r="L189" s="39"/>
      <c r="M189" s="198"/>
      <c r="N189" s="199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242</v>
      </c>
      <c r="AU189" s="19" t="s">
        <v>84</v>
      </c>
    </row>
    <row r="190" s="2" customFormat="1" ht="16.5" customHeight="1">
      <c r="A190" s="38"/>
      <c r="B190" s="181"/>
      <c r="C190" s="182" t="s">
        <v>320</v>
      </c>
      <c r="D190" s="182" t="s">
        <v>237</v>
      </c>
      <c r="E190" s="183" t="s">
        <v>321</v>
      </c>
      <c r="F190" s="184" t="s">
        <v>322</v>
      </c>
      <c r="G190" s="185" t="s">
        <v>323</v>
      </c>
      <c r="H190" s="186">
        <v>15.75</v>
      </c>
      <c r="I190" s="187"/>
      <c r="J190" s="188">
        <f>ROUND(I190*H190,2)</f>
        <v>0</v>
      </c>
      <c r="K190" s="184" t="s">
        <v>246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0.036900000000000002</v>
      </c>
      <c r="R190" s="191">
        <f>Q190*H190</f>
        <v>0.581175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96</v>
      </c>
      <c r="AT190" s="193" t="s">
        <v>237</v>
      </c>
      <c r="AU190" s="193" t="s">
        <v>84</v>
      </c>
      <c r="AY190" s="19" t="s">
        <v>235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96</v>
      </c>
      <c r="BM190" s="193" t="s">
        <v>324</v>
      </c>
    </row>
    <row r="191" s="2" customFormat="1">
      <c r="A191" s="38"/>
      <c r="B191" s="39"/>
      <c r="C191" s="38"/>
      <c r="D191" s="195" t="s">
        <v>242</v>
      </c>
      <c r="E191" s="38"/>
      <c r="F191" s="196" t="s">
        <v>325</v>
      </c>
      <c r="G191" s="38"/>
      <c r="H191" s="38"/>
      <c r="I191" s="197"/>
      <c r="J191" s="38"/>
      <c r="K191" s="38"/>
      <c r="L191" s="39"/>
      <c r="M191" s="198"/>
      <c r="N191" s="199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242</v>
      </c>
      <c r="AU191" s="19" t="s">
        <v>84</v>
      </c>
    </row>
    <row r="192" s="2" customFormat="1">
      <c r="A192" s="38"/>
      <c r="B192" s="39"/>
      <c r="C192" s="38"/>
      <c r="D192" s="195" t="s">
        <v>262</v>
      </c>
      <c r="E192" s="38"/>
      <c r="F192" s="223" t="s">
        <v>263</v>
      </c>
      <c r="G192" s="38"/>
      <c r="H192" s="38"/>
      <c r="I192" s="197"/>
      <c r="J192" s="38"/>
      <c r="K192" s="38"/>
      <c r="L192" s="39"/>
      <c r="M192" s="198"/>
      <c r="N192" s="199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262</v>
      </c>
      <c r="AU192" s="19" t="s">
        <v>84</v>
      </c>
    </row>
    <row r="193" s="14" customFormat="1">
      <c r="A193" s="14"/>
      <c r="B193" s="207"/>
      <c r="C193" s="14"/>
      <c r="D193" s="195" t="s">
        <v>248</v>
      </c>
      <c r="E193" s="208" t="s">
        <v>1</v>
      </c>
      <c r="F193" s="209" t="s">
        <v>326</v>
      </c>
      <c r="G193" s="14"/>
      <c r="H193" s="210">
        <v>15.75</v>
      </c>
      <c r="I193" s="211"/>
      <c r="J193" s="14"/>
      <c r="K193" s="14"/>
      <c r="L193" s="207"/>
      <c r="M193" s="212"/>
      <c r="N193" s="213"/>
      <c r="O193" s="213"/>
      <c r="P193" s="213"/>
      <c r="Q193" s="213"/>
      <c r="R193" s="213"/>
      <c r="S193" s="213"/>
      <c r="T193" s="2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08" t="s">
        <v>248</v>
      </c>
      <c r="AU193" s="208" t="s">
        <v>84</v>
      </c>
      <c r="AV193" s="14" t="s">
        <v>84</v>
      </c>
      <c r="AW193" s="14" t="s">
        <v>32</v>
      </c>
      <c r="AX193" s="14" t="s">
        <v>82</v>
      </c>
      <c r="AY193" s="208" t="s">
        <v>235</v>
      </c>
    </row>
    <row r="194" s="2" customFormat="1" ht="16.5" customHeight="1">
      <c r="A194" s="38"/>
      <c r="B194" s="181"/>
      <c r="C194" s="182" t="s">
        <v>327</v>
      </c>
      <c r="D194" s="182" t="s">
        <v>237</v>
      </c>
      <c r="E194" s="183" t="s">
        <v>328</v>
      </c>
      <c r="F194" s="184" t="s">
        <v>329</v>
      </c>
      <c r="G194" s="185" t="s">
        <v>323</v>
      </c>
      <c r="H194" s="186">
        <v>5.25</v>
      </c>
      <c r="I194" s="187"/>
      <c r="J194" s="188">
        <f>ROUND(I194*H194,2)</f>
        <v>0</v>
      </c>
      <c r="K194" s="184" t="s">
        <v>246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0.0086800000000000002</v>
      </c>
      <c r="R194" s="191">
        <f>Q194*H194</f>
        <v>0.045569999999999999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96</v>
      </c>
      <c r="AT194" s="193" t="s">
        <v>237</v>
      </c>
      <c r="AU194" s="193" t="s">
        <v>84</v>
      </c>
      <c r="AY194" s="19" t="s">
        <v>235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96</v>
      </c>
      <c r="BM194" s="193" t="s">
        <v>330</v>
      </c>
    </row>
    <row r="195" s="2" customFormat="1">
      <c r="A195" s="38"/>
      <c r="B195" s="39"/>
      <c r="C195" s="38"/>
      <c r="D195" s="195" t="s">
        <v>242</v>
      </c>
      <c r="E195" s="38"/>
      <c r="F195" s="196" t="s">
        <v>331</v>
      </c>
      <c r="G195" s="38"/>
      <c r="H195" s="38"/>
      <c r="I195" s="197"/>
      <c r="J195" s="38"/>
      <c r="K195" s="38"/>
      <c r="L195" s="39"/>
      <c r="M195" s="198"/>
      <c r="N195" s="199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242</v>
      </c>
      <c r="AU195" s="19" t="s">
        <v>84</v>
      </c>
    </row>
    <row r="196" s="14" customFormat="1">
      <c r="A196" s="14"/>
      <c r="B196" s="207"/>
      <c r="C196" s="14"/>
      <c r="D196" s="195" t="s">
        <v>248</v>
      </c>
      <c r="E196" s="208" t="s">
        <v>1</v>
      </c>
      <c r="F196" s="209" t="s">
        <v>332</v>
      </c>
      <c r="G196" s="14"/>
      <c r="H196" s="210">
        <v>5.25</v>
      </c>
      <c r="I196" s="211"/>
      <c r="J196" s="14"/>
      <c r="K196" s="14"/>
      <c r="L196" s="207"/>
      <c r="M196" s="212"/>
      <c r="N196" s="213"/>
      <c r="O196" s="213"/>
      <c r="P196" s="213"/>
      <c r="Q196" s="213"/>
      <c r="R196" s="213"/>
      <c r="S196" s="213"/>
      <c r="T196" s="2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8" t="s">
        <v>248</v>
      </c>
      <c r="AU196" s="208" t="s">
        <v>84</v>
      </c>
      <c r="AV196" s="14" t="s">
        <v>84</v>
      </c>
      <c r="AW196" s="14" t="s">
        <v>32</v>
      </c>
      <c r="AX196" s="14" t="s">
        <v>82</v>
      </c>
      <c r="AY196" s="208" t="s">
        <v>235</v>
      </c>
    </row>
    <row r="197" s="2" customFormat="1" ht="24.15" customHeight="1">
      <c r="A197" s="38"/>
      <c r="B197" s="181"/>
      <c r="C197" s="182" t="s">
        <v>8</v>
      </c>
      <c r="D197" s="182" t="s">
        <v>237</v>
      </c>
      <c r="E197" s="183" t="s">
        <v>333</v>
      </c>
      <c r="F197" s="184" t="s">
        <v>334</v>
      </c>
      <c r="G197" s="185" t="s">
        <v>323</v>
      </c>
      <c r="H197" s="186">
        <v>16.800000000000001</v>
      </c>
      <c r="I197" s="187"/>
      <c r="J197" s="188">
        <f>ROUND(I197*H197,2)</f>
        <v>0</v>
      </c>
      <c r="K197" s="184" t="s">
        <v>246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0.036900000000000002</v>
      </c>
      <c r="R197" s="191">
        <f>Q197*H197</f>
        <v>0.61992000000000003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96</v>
      </c>
      <c r="AT197" s="193" t="s">
        <v>237</v>
      </c>
      <c r="AU197" s="193" t="s">
        <v>84</v>
      </c>
      <c r="AY197" s="19" t="s">
        <v>235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96</v>
      </c>
      <c r="BM197" s="193" t="s">
        <v>335</v>
      </c>
    </row>
    <row r="198" s="2" customFormat="1">
      <c r="A198" s="38"/>
      <c r="B198" s="39"/>
      <c r="C198" s="38"/>
      <c r="D198" s="195" t="s">
        <v>242</v>
      </c>
      <c r="E198" s="38"/>
      <c r="F198" s="196" t="s">
        <v>336</v>
      </c>
      <c r="G198" s="38"/>
      <c r="H198" s="38"/>
      <c r="I198" s="197"/>
      <c r="J198" s="38"/>
      <c r="K198" s="38"/>
      <c r="L198" s="39"/>
      <c r="M198" s="198"/>
      <c r="N198" s="199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242</v>
      </c>
      <c r="AU198" s="19" t="s">
        <v>84</v>
      </c>
    </row>
    <row r="199" s="2" customFormat="1">
      <c r="A199" s="38"/>
      <c r="B199" s="39"/>
      <c r="C199" s="38"/>
      <c r="D199" s="195" t="s">
        <v>262</v>
      </c>
      <c r="E199" s="38"/>
      <c r="F199" s="223" t="s">
        <v>263</v>
      </c>
      <c r="G199" s="38"/>
      <c r="H199" s="38"/>
      <c r="I199" s="197"/>
      <c r="J199" s="38"/>
      <c r="K199" s="38"/>
      <c r="L199" s="39"/>
      <c r="M199" s="198"/>
      <c r="N199" s="199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262</v>
      </c>
      <c r="AU199" s="19" t="s">
        <v>84</v>
      </c>
    </row>
    <row r="200" s="14" customFormat="1">
      <c r="A200" s="14"/>
      <c r="B200" s="207"/>
      <c r="C200" s="14"/>
      <c r="D200" s="195" t="s">
        <v>248</v>
      </c>
      <c r="E200" s="208" t="s">
        <v>1</v>
      </c>
      <c r="F200" s="209" t="s">
        <v>337</v>
      </c>
      <c r="G200" s="14"/>
      <c r="H200" s="210">
        <v>16.800000000000001</v>
      </c>
      <c r="I200" s="211"/>
      <c r="J200" s="14"/>
      <c r="K200" s="14"/>
      <c r="L200" s="207"/>
      <c r="M200" s="212"/>
      <c r="N200" s="213"/>
      <c r="O200" s="213"/>
      <c r="P200" s="213"/>
      <c r="Q200" s="213"/>
      <c r="R200" s="213"/>
      <c r="S200" s="213"/>
      <c r="T200" s="2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8" t="s">
        <v>248</v>
      </c>
      <c r="AU200" s="208" t="s">
        <v>84</v>
      </c>
      <c r="AV200" s="14" t="s">
        <v>84</v>
      </c>
      <c r="AW200" s="14" t="s">
        <v>32</v>
      </c>
      <c r="AX200" s="14" t="s">
        <v>82</v>
      </c>
      <c r="AY200" s="208" t="s">
        <v>235</v>
      </c>
    </row>
    <row r="201" s="2" customFormat="1" ht="24.15" customHeight="1">
      <c r="A201" s="38"/>
      <c r="B201" s="181"/>
      <c r="C201" s="182" t="s">
        <v>338</v>
      </c>
      <c r="D201" s="182" t="s">
        <v>237</v>
      </c>
      <c r="E201" s="183" t="s">
        <v>339</v>
      </c>
      <c r="F201" s="184" t="s">
        <v>340</v>
      </c>
      <c r="G201" s="185" t="s">
        <v>240</v>
      </c>
      <c r="H201" s="186">
        <v>18.75</v>
      </c>
      <c r="I201" s="187"/>
      <c r="J201" s="188">
        <f>ROUND(I201*H201,2)</f>
        <v>0</v>
      </c>
      <c r="K201" s="184" t="s">
        <v>246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0.00064000000000000005</v>
      </c>
      <c r="R201" s="191">
        <f>Q201*H201</f>
        <v>0.012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96</v>
      </c>
      <c r="AT201" s="193" t="s">
        <v>237</v>
      </c>
      <c r="AU201" s="193" t="s">
        <v>84</v>
      </c>
      <c r="AY201" s="19" t="s">
        <v>235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96</v>
      </c>
      <c r="BM201" s="193" t="s">
        <v>341</v>
      </c>
    </row>
    <row r="202" s="2" customFormat="1">
      <c r="A202" s="38"/>
      <c r="B202" s="39"/>
      <c r="C202" s="38"/>
      <c r="D202" s="195" t="s">
        <v>242</v>
      </c>
      <c r="E202" s="38"/>
      <c r="F202" s="196" t="s">
        <v>342</v>
      </c>
      <c r="G202" s="38"/>
      <c r="H202" s="38"/>
      <c r="I202" s="197"/>
      <c r="J202" s="38"/>
      <c r="K202" s="38"/>
      <c r="L202" s="39"/>
      <c r="M202" s="198"/>
      <c r="N202" s="199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242</v>
      </c>
      <c r="AU202" s="19" t="s">
        <v>84</v>
      </c>
    </row>
    <row r="203" s="2" customFormat="1">
      <c r="A203" s="38"/>
      <c r="B203" s="39"/>
      <c r="C203" s="38"/>
      <c r="D203" s="195" t="s">
        <v>262</v>
      </c>
      <c r="E203" s="38"/>
      <c r="F203" s="223" t="s">
        <v>296</v>
      </c>
      <c r="G203" s="38"/>
      <c r="H203" s="38"/>
      <c r="I203" s="197"/>
      <c r="J203" s="38"/>
      <c r="K203" s="38"/>
      <c r="L203" s="39"/>
      <c r="M203" s="198"/>
      <c r="N203" s="199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262</v>
      </c>
      <c r="AU203" s="19" t="s">
        <v>84</v>
      </c>
    </row>
    <row r="204" s="14" customFormat="1">
      <c r="A204" s="14"/>
      <c r="B204" s="207"/>
      <c r="C204" s="14"/>
      <c r="D204" s="195" t="s">
        <v>248</v>
      </c>
      <c r="E204" s="208" t="s">
        <v>1</v>
      </c>
      <c r="F204" s="209" t="s">
        <v>343</v>
      </c>
      <c r="G204" s="14"/>
      <c r="H204" s="210">
        <v>18.75</v>
      </c>
      <c r="I204" s="211"/>
      <c r="J204" s="14"/>
      <c r="K204" s="14"/>
      <c r="L204" s="207"/>
      <c r="M204" s="212"/>
      <c r="N204" s="213"/>
      <c r="O204" s="213"/>
      <c r="P204" s="213"/>
      <c r="Q204" s="213"/>
      <c r="R204" s="213"/>
      <c r="S204" s="213"/>
      <c r="T204" s="2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8" t="s">
        <v>248</v>
      </c>
      <c r="AU204" s="208" t="s">
        <v>84</v>
      </c>
      <c r="AV204" s="14" t="s">
        <v>84</v>
      </c>
      <c r="AW204" s="14" t="s">
        <v>32</v>
      </c>
      <c r="AX204" s="14" t="s">
        <v>82</v>
      </c>
      <c r="AY204" s="208" t="s">
        <v>235</v>
      </c>
    </row>
    <row r="205" s="2" customFormat="1" ht="24.15" customHeight="1">
      <c r="A205" s="38"/>
      <c r="B205" s="181"/>
      <c r="C205" s="182" t="s">
        <v>344</v>
      </c>
      <c r="D205" s="182" t="s">
        <v>237</v>
      </c>
      <c r="E205" s="183" t="s">
        <v>345</v>
      </c>
      <c r="F205" s="184" t="s">
        <v>346</v>
      </c>
      <c r="G205" s="185" t="s">
        <v>240</v>
      </c>
      <c r="H205" s="186">
        <v>18.75</v>
      </c>
      <c r="I205" s="187"/>
      <c r="J205" s="188">
        <f>ROUND(I205*H205,2)</f>
        <v>0</v>
      </c>
      <c r="K205" s="184" t="s">
        <v>246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96</v>
      </c>
      <c r="AT205" s="193" t="s">
        <v>237</v>
      </c>
      <c r="AU205" s="193" t="s">
        <v>84</v>
      </c>
      <c r="AY205" s="19" t="s">
        <v>235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96</v>
      </c>
      <c r="BM205" s="193" t="s">
        <v>347</v>
      </c>
    </row>
    <row r="206" s="2" customFormat="1">
      <c r="A206" s="38"/>
      <c r="B206" s="39"/>
      <c r="C206" s="38"/>
      <c r="D206" s="195" t="s">
        <v>242</v>
      </c>
      <c r="E206" s="38"/>
      <c r="F206" s="196" t="s">
        <v>342</v>
      </c>
      <c r="G206" s="38"/>
      <c r="H206" s="38"/>
      <c r="I206" s="197"/>
      <c r="J206" s="38"/>
      <c r="K206" s="38"/>
      <c r="L206" s="39"/>
      <c r="M206" s="198"/>
      <c r="N206" s="199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242</v>
      </c>
      <c r="AU206" s="19" t="s">
        <v>84</v>
      </c>
    </row>
    <row r="207" s="2" customFormat="1" ht="24.15" customHeight="1">
      <c r="A207" s="38"/>
      <c r="B207" s="181"/>
      <c r="C207" s="182" t="s">
        <v>348</v>
      </c>
      <c r="D207" s="182" t="s">
        <v>237</v>
      </c>
      <c r="E207" s="183" t="s">
        <v>349</v>
      </c>
      <c r="F207" s="184" t="s">
        <v>350</v>
      </c>
      <c r="G207" s="185" t="s">
        <v>240</v>
      </c>
      <c r="H207" s="186">
        <v>56.700000000000003</v>
      </c>
      <c r="I207" s="187"/>
      <c r="J207" s="188">
        <f>ROUND(I207*H207,2)</f>
        <v>0</v>
      </c>
      <c r="K207" s="184" t="s">
        <v>246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96</v>
      </c>
      <c r="AT207" s="193" t="s">
        <v>237</v>
      </c>
      <c r="AU207" s="193" t="s">
        <v>84</v>
      </c>
      <c r="AY207" s="19" t="s">
        <v>235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96</v>
      </c>
      <c r="BM207" s="193" t="s">
        <v>351</v>
      </c>
    </row>
    <row r="208" s="2" customFormat="1">
      <c r="A208" s="38"/>
      <c r="B208" s="39"/>
      <c r="C208" s="38"/>
      <c r="D208" s="195" t="s">
        <v>242</v>
      </c>
      <c r="E208" s="38"/>
      <c r="F208" s="196" t="s">
        <v>352</v>
      </c>
      <c r="G208" s="38"/>
      <c r="H208" s="38"/>
      <c r="I208" s="197"/>
      <c r="J208" s="38"/>
      <c r="K208" s="38"/>
      <c r="L208" s="39"/>
      <c r="M208" s="198"/>
      <c r="N208" s="199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242</v>
      </c>
      <c r="AU208" s="19" t="s">
        <v>84</v>
      </c>
    </row>
    <row r="209" s="2" customFormat="1">
      <c r="A209" s="38"/>
      <c r="B209" s="39"/>
      <c r="C209" s="38"/>
      <c r="D209" s="195" t="s">
        <v>262</v>
      </c>
      <c r="E209" s="38"/>
      <c r="F209" s="223" t="s">
        <v>263</v>
      </c>
      <c r="G209" s="38"/>
      <c r="H209" s="38"/>
      <c r="I209" s="197"/>
      <c r="J209" s="38"/>
      <c r="K209" s="38"/>
      <c r="L209" s="39"/>
      <c r="M209" s="198"/>
      <c r="N209" s="199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262</v>
      </c>
      <c r="AU209" s="19" t="s">
        <v>84</v>
      </c>
    </row>
    <row r="210" s="13" customFormat="1">
      <c r="A210" s="13"/>
      <c r="B210" s="200"/>
      <c r="C210" s="13"/>
      <c r="D210" s="195" t="s">
        <v>248</v>
      </c>
      <c r="E210" s="201" t="s">
        <v>1</v>
      </c>
      <c r="F210" s="202" t="s">
        <v>353</v>
      </c>
      <c r="G210" s="13"/>
      <c r="H210" s="201" t="s">
        <v>1</v>
      </c>
      <c r="I210" s="203"/>
      <c r="J210" s="13"/>
      <c r="K210" s="13"/>
      <c r="L210" s="200"/>
      <c r="M210" s="204"/>
      <c r="N210" s="205"/>
      <c r="O210" s="205"/>
      <c r="P210" s="205"/>
      <c r="Q210" s="205"/>
      <c r="R210" s="205"/>
      <c r="S210" s="205"/>
      <c r="T210" s="206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1" t="s">
        <v>248</v>
      </c>
      <c r="AU210" s="201" t="s">
        <v>84</v>
      </c>
      <c r="AV210" s="13" t="s">
        <v>82</v>
      </c>
      <c r="AW210" s="13" t="s">
        <v>32</v>
      </c>
      <c r="AX210" s="13" t="s">
        <v>75</v>
      </c>
      <c r="AY210" s="201" t="s">
        <v>235</v>
      </c>
    </row>
    <row r="211" s="14" customFormat="1">
      <c r="A211" s="14"/>
      <c r="B211" s="207"/>
      <c r="C211" s="14"/>
      <c r="D211" s="195" t="s">
        <v>248</v>
      </c>
      <c r="E211" s="208" t="s">
        <v>1</v>
      </c>
      <c r="F211" s="209" t="s">
        <v>354</v>
      </c>
      <c r="G211" s="14"/>
      <c r="H211" s="210">
        <v>56.700000000000003</v>
      </c>
      <c r="I211" s="211"/>
      <c r="J211" s="14"/>
      <c r="K211" s="14"/>
      <c r="L211" s="207"/>
      <c r="M211" s="212"/>
      <c r="N211" s="213"/>
      <c r="O211" s="213"/>
      <c r="P211" s="213"/>
      <c r="Q211" s="213"/>
      <c r="R211" s="213"/>
      <c r="S211" s="213"/>
      <c r="T211" s="2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8" t="s">
        <v>248</v>
      </c>
      <c r="AU211" s="208" t="s">
        <v>84</v>
      </c>
      <c r="AV211" s="14" t="s">
        <v>84</v>
      </c>
      <c r="AW211" s="14" t="s">
        <v>32</v>
      </c>
      <c r="AX211" s="14" t="s">
        <v>82</v>
      </c>
      <c r="AY211" s="208" t="s">
        <v>235</v>
      </c>
    </row>
    <row r="212" s="2" customFormat="1" ht="33" customHeight="1">
      <c r="A212" s="38"/>
      <c r="B212" s="181"/>
      <c r="C212" s="182" t="s">
        <v>355</v>
      </c>
      <c r="D212" s="182" t="s">
        <v>237</v>
      </c>
      <c r="E212" s="183" t="s">
        <v>356</v>
      </c>
      <c r="F212" s="184" t="s">
        <v>357</v>
      </c>
      <c r="G212" s="185" t="s">
        <v>358</v>
      </c>
      <c r="H212" s="186">
        <v>2287.8969999999999</v>
      </c>
      <c r="I212" s="187"/>
      <c r="J212" s="188">
        <f>ROUND(I212*H212,2)</f>
        <v>0</v>
      </c>
      <c r="K212" s="184" t="s">
        <v>246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96</v>
      </c>
      <c r="AT212" s="193" t="s">
        <v>237</v>
      </c>
      <c r="AU212" s="193" t="s">
        <v>84</v>
      </c>
      <c r="AY212" s="19" t="s">
        <v>235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96</v>
      </c>
      <c r="BM212" s="193" t="s">
        <v>359</v>
      </c>
    </row>
    <row r="213" s="2" customFormat="1">
      <c r="A213" s="38"/>
      <c r="B213" s="39"/>
      <c r="C213" s="38"/>
      <c r="D213" s="195" t="s">
        <v>242</v>
      </c>
      <c r="E213" s="38"/>
      <c r="F213" s="196" t="s">
        <v>360</v>
      </c>
      <c r="G213" s="38"/>
      <c r="H213" s="38"/>
      <c r="I213" s="197"/>
      <c r="J213" s="38"/>
      <c r="K213" s="38"/>
      <c r="L213" s="39"/>
      <c r="M213" s="198"/>
      <c r="N213" s="199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242</v>
      </c>
      <c r="AU213" s="19" t="s">
        <v>84</v>
      </c>
    </row>
    <row r="214" s="2" customFormat="1">
      <c r="A214" s="38"/>
      <c r="B214" s="39"/>
      <c r="C214" s="38"/>
      <c r="D214" s="195" t="s">
        <v>262</v>
      </c>
      <c r="E214" s="38"/>
      <c r="F214" s="223" t="s">
        <v>361</v>
      </c>
      <c r="G214" s="38"/>
      <c r="H214" s="38"/>
      <c r="I214" s="197"/>
      <c r="J214" s="38"/>
      <c r="K214" s="38"/>
      <c r="L214" s="39"/>
      <c r="M214" s="198"/>
      <c r="N214" s="199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262</v>
      </c>
      <c r="AU214" s="19" t="s">
        <v>84</v>
      </c>
    </row>
    <row r="215" s="13" customFormat="1">
      <c r="A215" s="13"/>
      <c r="B215" s="200"/>
      <c r="C215" s="13"/>
      <c r="D215" s="195" t="s">
        <v>248</v>
      </c>
      <c r="E215" s="201" t="s">
        <v>1</v>
      </c>
      <c r="F215" s="202" t="s">
        <v>362</v>
      </c>
      <c r="G215" s="13"/>
      <c r="H215" s="201" t="s">
        <v>1</v>
      </c>
      <c r="I215" s="203"/>
      <c r="J215" s="13"/>
      <c r="K215" s="13"/>
      <c r="L215" s="200"/>
      <c r="M215" s="204"/>
      <c r="N215" s="205"/>
      <c r="O215" s="205"/>
      <c r="P215" s="205"/>
      <c r="Q215" s="205"/>
      <c r="R215" s="205"/>
      <c r="S215" s="205"/>
      <c r="T215" s="206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1" t="s">
        <v>248</v>
      </c>
      <c r="AU215" s="201" t="s">
        <v>84</v>
      </c>
      <c r="AV215" s="13" t="s">
        <v>82</v>
      </c>
      <c r="AW215" s="13" t="s">
        <v>32</v>
      </c>
      <c r="AX215" s="13" t="s">
        <v>75</v>
      </c>
      <c r="AY215" s="201" t="s">
        <v>235</v>
      </c>
    </row>
    <row r="216" s="14" customFormat="1">
      <c r="A216" s="14"/>
      <c r="B216" s="207"/>
      <c r="C216" s="14"/>
      <c r="D216" s="195" t="s">
        <v>248</v>
      </c>
      <c r="E216" s="208" t="s">
        <v>1</v>
      </c>
      <c r="F216" s="209" t="s">
        <v>363</v>
      </c>
      <c r="G216" s="14"/>
      <c r="H216" s="210">
        <v>146.738</v>
      </c>
      <c r="I216" s="211"/>
      <c r="J216" s="14"/>
      <c r="K216" s="14"/>
      <c r="L216" s="207"/>
      <c r="M216" s="212"/>
      <c r="N216" s="213"/>
      <c r="O216" s="213"/>
      <c r="P216" s="213"/>
      <c r="Q216" s="213"/>
      <c r="R216" s="213"/>
      <c r="S216" s="213"/>
      <c r="T216" s="2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8" t="s">
        <v>248</v>
      </c>
      <c r="AU216" s="208" t="s">
        <v>84</v>
      </c>
      <c r="AV216" s="14" t="s">
        <v>84</v>
      </c>
      <c r="AW216" s="14" t="s">
        <v>32</v>
      </c>
      <c r="AX216" s="14" t="s">
        <v>75</v>
      </c>
      <c r="AY216" s="208" t="s">
        <v>235</v>
      </c>
    </row>
    <row r="217" s="14" customFormat="1">
      <c r="A217" s="14"/>
      <c r="B217" s="207"/>
      <c r="C217" s="14"/>
      <c r="D217" s="195" t="s">
        <v>248</v>
      </c>
      <c r="E217" s="208" t="s">
        <v>1</v>
      </c>
      <c r="F217" s="209" t="s">
        <v>364</v>
      </c>
      <c r="G217" s="14"/>
      <c r="H217" s="210">
        <v>3046.9479999999999</v>
      </c>
      <c r="I217" s="211"/>
      <c r="J217" s="14"/>
      <c r="K217" s="14"/>
      <c r="L217" s="207"/>
      <c r="M217" s="212"/>
      <c r="N217" s="213"/>
      <c r="O217" s="213"/>
      <c r="P217" s="213"/>
      <c r="Q217" s="213"/>
      <c r="R217" s="213"/>
      <c r="S217" s="213"/>
      <c r="T217" s="2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8" t="s">
        <v>248</v>
      </c>
      <c r="AU217" s="208" t="s">
        <v>84</v>
      </c>
      <c r="AV217" s="14" t="s">
        <v>84</v>
      </c>
      <c r="AW217" s="14" t="s">
        <v>32</v>
      </c>
      <c r="AX217" s="14" t="s">
        <v>75</v>
      </c>
      <c r="AY217" s="208" t="s">
        <v>235</v>
      </c>
    </row>
    <row r="218" s="14" customFormat="1">
      <c r="A218" s="14"/>
      <c r="B218" s="207"/>
      <c r="C218" s="14"/>
      <c r="D218" s="195" t="s">
        <v>248</v>
      </c>
      <c r="E218" s="208" t="s">
        <v>1</v>
      </c>
      <c r="F218" s="209" t="s">
        <v>365</v>
      </c>
      <c r="G218" s="14"/>
      <c r="H218" s="210">
        <v>408.34100000000001</v>
      </c>
      <c r="I218" s="211"/>
      <c r="J218" s="14"/>
      <c r="K218" s="14"/>
      <c r="L218" s="207"/>
      <c r="M218" s="212"/>
      <c r="N218" s="213"/>
      <c r="O218" s="213"/>
      <c r="P218" s="213"/>
      <c r="Q218" s="213"/>
      <c r="R218" s="213"/>
      <c r="S218" s="213"/>
      <c r="T218" s="2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8" t="s">
        <v>248</v>
      </c>
      <c r="AU218" s="208" t="s">
        <v>84</v>
      </c>
      <c r="AV218" s="14" t="s">
        <v>84</v>
      </c>
      <c r="AW218" s="14" t="s">
        <v>32</v>
      </c>
      <c r="AX218" s="14" t="s">
        <v>75</v>
      </c>
      <c r="AY218" s="208" t="s">
        <v>235</v>
      </c>
    </row>
    <row r="219" s="14" customFormat="1">
      <c r="A219" s="14"/>
      <c r="B219" s="207"/>
      <c r="C219" s="14"/>
      <c r="D219" s="195" t="s">
        <v>248</v>
      </c>
      <c r="E219" s="208" t="s">
        <v>1</v>
      </c>
      <c r="F219" s="209" t="s">
        <v>366</v>
      </c>
      <c r="G219" s="14"/>
      <c r="H219" s="210">
        <v>15.210000000000001</v>
      </c>
      <c r="I219" s="211"/>
      <c r="J219" s="14"/>
      <c r="K219" s="14"/>
      <c r="L219" s="207"/>
      <c r="M219" s="212"/>
      <c r="N219" s="213"/>
      <c r="O219" s="213"/>
      <c r="P219" s="213"/>
      <c r="Q219" s="213"/>
      <c r="R219" s="213"/>
      <c r="S219" s="213"/>
      <c r="T219" s="2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08" t="s">
        <v>248</v>
      </c>
      <c r="AU219" s="208" t="s">
        <v>84</v>
      </c>
      <c r="AV219" s="14" t="s">
        <v>84</v>
      </c>
      <c r="AW219" s="14" t="s">
        <v>32</v>
      </c>
      <c r="AX219" s="14" t="s">
        <v>75</v>
      </c>
      <c r="AY219" s="208" t="s">
        <v>235</v>
      </c>
    </row>
    <row r="220" s="13" customFormat="1">
      <c r="A220" s="13"/>
      <c r="B220" s="200"/>
      <c r="C220" s="13"/>
      <c r="D220" s="195" t="s">
        <v>248</v>
      </c>
      <c r="E220" s="201" t="s">
        <v>1</v>
      </c>
      <c r="F220" s="202" t="s">
        <v>367</v>
      </c>
      <c r="G220" s="13"/>
      <c r="H220" s="201" t="s">
        <v>1</v>
      </c>
      <c r="I220" s="203"/>
      <c r="J220" s="13"/>
      <c r="K220" s="13"/>
      <c r="L220" s="200"/>
      <c r="M220" s="204"/>
      <c r="N220" s="205"/>
      <c r="O220" s="205"/>
      <c r="P220" s="205"/>
      <c r="Q220" s="205"/>
      <c r="R220" s="205"/>
      <c r="S220" s="205"/>
      <c r="T220" s="206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1" t="s">
        <v>248</v>
      </c>
      <c r="AU220" s="201" t="s">
        <v>84</v>
      </c>
      <c r="AV220" s="13" t="s">
        <v>82</v>
      </c>
      <c r="AW220" s="13" t="s">
        <v>32</v>
      </c>
      <c r="AX220" s="13" t="s">
        <v>75</v>
      </c>
      <c r="AY220" s="201" t="s">
        <v>235</v>
      </c>
    </row>
    <row r="221" s="14" customFormat="1">
      <c r="A221" s="14"/>
      <c r="B221" s="207"/>
      <c r="C221" s="14"/>
      <c r="D221" s="195" t="s">
        <v>248</v>
      </c>
      <c r="E221" s="208" t="s">
        <v>1</v>
      </c>
      <c r="F221" s="209" t="s">
        <v>368</v>
      </c>
      <c r="G221" s="14"/>
      <c r="H221" s="210">
        <v>790.44000000000005</v>
      </c>
      <c r="I221" s="211"/>
      <c r="J221" s="14"/>
      <c r="K221" s="14"/>
      <c r="L221" s="207"/>
      <c r="M221" s="212"/>
      <c r="N221" s="213"/>
      <c r="O221" s="213"/>
      <c r="P221" s="213"/>
      <c r="Q221" s="213"/>
      <c r="R221" s="213"/>
      <c r="S221" s="213"/>
      <c r="T221" s="2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08" t="s">
        <v>248</v>
      </c>
      <c r="AU221" s="208" t="s">
        <v>84</v>
      </c>
      <c r="AV221" s="14" t="s">
        <v>84</v>
      </c>
      <c r="AW221" s="14" t="s">
        <v>32</v>
      </c>
      <c r="AX221" s="14" t="s">
        <v>75</v>
      </c>
      <c r="AY221" s="208" t="s">
        <v>235</v>
      </c>
    </row>
    <row r="222" s="14" customFormat="1">
      <c r="A222" s="14"/>
      <c r="B222" s="207"/>
      <c r="C222" s="14"/>
      <c r="D222" s="195" t="s">
        <v>248</v>
      </c>
      <c r="E222" s="208" t="s">
        <v>1</v>
      </c>
      <c r="F222" s="209" t="s">
        <v>369</v>
      </c>
      <c r="G222" s="14"/>
      <c r="H222" s="210">
        <v>93.311999999999998</v>
      </c>
      <c r="I222" s="211"/>
      <c r="J222" s="14"/>
      <c r="K222" s="14"/>
      <c r="L222" s="207"/>
      <c r="M222" s="212"/>
      <c r="N222" s="213"/>
      <c r="O222" s="213"/>
      <c r="P222" s="213"/>
      <c r="Q222" s="213"/>
      <c r="R222" s="213"/>
      <c r="S222" s="213"/>
      <c r="T222" s="2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8" t="s">
        <v>248</v>
      </c>
      <c r="AU222" s="208" t="s">
        <v>84</v>
      </c>
      <c r="AV222" s="14" t="s">
        <v>84</v>
      </c>
      <c r="AW222" s="14" t="s">
        <v>32</v>
      </c>
      <c r="AX222" s="14" t="s">
        <v>75</v>
      </c>
      <c r="AY222" s="208" t="s">
        <v>235</v>
      </c>
    </row>
    <row r="223" s="13" customFormat="1">
      <c r="A223" s="13"/>
      <c r="B223" s="200"/>
      <c r="C223" s="13"/>
      <c r="D223" s="195" t="s">
        <v>248</v>
      </c>
      <c r="E223" s="201" t="s">
        <v>1</v>
      </c>
      <c r="F223" s="202" t="s">
        <v>370</v>
      </c>
      <c r="G223" s="13"/>
      <c r="H223" s="201" t="s">
        <v>1</v>
      </c>
      <c r="I223" s="203"/>
      <c r="J223" s="13"/>
      <c r="K223" s="13"/>
      <c r="L223" s="200"/>
      <c r="M223" s="204"/>
      <c r="N223" s="205"/>
      <c r="O223" s="205"/>
      <c r="P223" s="205"/>
      <c r="Q223" s="205"/>
      <c r="R223" s="205"/>
      <c r="S223" s="205"/>
      <c r="T223" s="206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1" t="s">
        <v>248</v>
      </c>
      <c r="AU223" s="201" t="s">
        <v>84</v>
      </c>
      <c r="AV223" s="13" t="s">
        <v>82</v>
      </c>
      <c r="AW223" s="13" t="s">
        <v>32</v>
      </c>
      <c r="AX223" s="13" t="s">
        <v>75</v>
      </c>
      <c r="AY223" s="201" t="s">
        <v>235</v>
      </c>
    </row>
    <row r="224" s="14" customFormat="1">
      <c r="A224" s="14"/>
      <c r="B224" s="207"/>
      <c r="C224" s="14"/>
      <c r="D224" s="195" t="s">
        <v>248</v>
      </c>
      <c r="E224" s="208" t="s">
        <v>1</v>
      </c>
      <c r="F224" s="209" t="s">
        <v>371</v>
      </c>
      <c r="G224" s="14"/>
      <c r="H224" s="210">
        <v>49.613</v>
      </c>
      <c r="I224" s="211"/>
      <c r="J224" s="14"/>
      <c r="K224" s="14"/>
      <c r="L224" s="207"/>
      <c r="M224" s="212"/>
      <c r="N224" s="213"/>
      <c r="O224" s="213"/>
      <c r="P224" s="213"/>
      <c r="Q224" s="213"/>
      <c r="R224" s="213"/>
      <c r="S224" s="213"/>
      <c r="T224" s="2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8" t="s">
        <v>248</v>
      </c>
      <c r="AU224" s="208" t="s">
        <v>84</v>
      </c>
      <c r="AV224" s="14" t="s">
        <v>84</v>
      </c>
      <c r="AW224" s="14" t="s">
        <v>32</v>
      </c>
      <c r="AX224" s="14" t="s">
        <v>75</v>
      </c>
      <c r="AY224" s="208" t="s">
        <v>235</v>
      </c>
    </row>
    <row r="225" s="14" customFormat="1">
      <c r="A225" s="14"/>
      <c r="B225" s="207"/>
      <c r="C225" s="14"/>
      <c r="D225" s="195" t="s">
        <v>248</v>
      </c>
      <c r="E225" s="208" t="s">
        <v>1</v>
      </c>
      <c r="F225" s="209" t="s">
        <v>372</v>
      </c>
      <c r="G225" s="14"/>
      <c r="H225" s="210">
        <v>25.190999999999999</v>
      </c>
      <c r="I225" s="211"/>
      <c r="J225" s="14"/>
      <c r="K225" s="14"/>
      <c r="L225" s="207"/>
      <c r="M225" s="212"/>
      <c r="N225" s="213"/>
      <c r="O225" s="213"/>
      <c r="P225" s="213"/>
      <c r="Q225" s="213"/>
      <c r="R225" s="213"/>
      <c r="S225" s="213"/>
      <c r="T225" s="2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08" t="s">
        <v>248</v>
      </c>
      <c r="AU225" s="208" t="s">
        <v>84</v>
      </c>
      <c r="AV225" s="14" t="s">
        <v>84</v>
      </c>
      <c r="AW225" s="14" t="s">
        <v>32</v>
      </c>
      <c r="AX225" s="14" t="s">
        <v>75</v>
      </c>
      <c r="AY225" s="208" t="s">
        <v>235</v>
      </c>
    </row>
    <row r="226" s="16" customFormat="1">
      <c r="A226" s="16"/>
      <c r="B226" s="224"/>
      <c r="C226" s="16"/>
      <c r="D226" s="195" t="s">
        <v>248</v>
      </c>
      <c r="E226" s="225" t="s">
        <v>1</v>
      </c>
      <c r="F226" s="226" t="s">
        <v>373</v>
      </c>
      <c r="G226" s="16"/>
      <c r="H226" s="227">
        <v>4575.7929999999997</v>
      </c>
      <c r="I226" s="228"/>
      <c r="J226" s="16"/>
      <c r="K226" s="16"/>
      <c r="L226" s="224"/>
      <c r="M226" s="229"/>
      <c r="N226" s="230"/>
      <c r="O226" s="230"/>
      <c r="P226" s="230"/>
      <c r="Q226" s="230"/>
      <c r="R226" s="230"/>
      <c r="S226" s="230"/>
      <c r="T226" s="231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T226" s="225" t="s">
        <v>248</v>
      </c>
      <c r="AU226" s="225" t="s">
        <v>84</v>
      </c>
      <c r="AV226" s="16" t="s">
        <v>91</v>
      </c>
      <c r="AW226" s="16" t="s">
        <v>32</v>
      </c>
      <c r="AX226" s="16" t="s">
        <v>75</v>
      </c>
      <c r="AY226" s="225" t="s">
        <v>235</v>
      </c>
    </row>
    <row r="227" s="14" customFormat="1">
      <c r="A227" s="14"/>
      <c r="B227" s="207"/>
      <c r="C227" s="14"/>
      <c r="D227" s="195" t="s">
        <v>248</v>
      </c>
      <c r="E227" s="208" t="s">
        <v>1</v>
      </c>
      <c r="F227" s="209" t="s">
        <v>374</v>
      </c>
      <c r="G227" s="14"/>
      <c r="H227" s="210">
        <v>2287.8969999999999</v>
      </c>
      <c r="I227" s="211"/>
      <c r="J227" s="14"/>
      <c r="K227" s="14"/>
      <c r="L227" s="207"/>
      <c r="M227" s="212"/>
      <c r="N227" s="213"/>
      <c r="O227" s="213"/>
      <c r="P227" s="213"/>
      <c r="Q227" s="213"/>
      <c r="R227" s="213"/>
      <c r="S227" s="213"/>
      <c r="T227" s="2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08" t="s">
        <v>248</v>
      </c>
      <c r="AU227" s="208" t="s">
        <v>84</v>
      </c>
      <c r="AV227" s="14" t="s">
        <v>84</v>
      </c>
      <c r="AW227" s="14" t="s">
        <v>32</v>
      </c>
      <c r="AX227" s="14" t="s">
        <v>82</v>
      </c>
      <c r="AY227" s="208" t="s">
        <v>235</v>
      </c>
    </row>
    <row r="228" s="2" customFormat="1" ht="33" customHeight="1">
      <c r="A228" s="38"/>
      <c r="B228" s="181"/>
      <c r="C228" s="182" t="s">
        <v>306</v>
      </c>
      <c r="D228" s="182" t="s">
        <v>237</v>
      </c>
      <c r="E228" s="183" t="s">
        <v>375</v>
      </c>
      <c r="F228" s="184" t="s">
        <v>376</v>
      </c>
      <c r="G228" s="185" t="s">
        <v>358</v>
      </c>
      <c r="H228" s="186">
        <v>2287.8969999999999</v>
      </c>
      <c r="I228" s="187"/>
      <c r="J228" s="188">
        <f>ROUND(I228*H228,2)</f>
        <v>0</v>
      </c>
      <c r="K228" s="184" t="s">
        <v>246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96</v>
      </c>
      <c r="AT228" s="193" t="s">
        <v>237</v>
      </c>
      <c r="AU228" s="193" t="s">
        <v>84</v>
      </c>
      <c r="AY228" s="19" t="s">
        <v>235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96</v>
      </c>
      <c r="BM228" s="193" t="s">
        <v>377</v>
      </c>
    </row>
    <row r="229" s="2" customFormat="1">
      <c r="A229" s="38"/>
      <c r="B229" s="39"/>
      <c r="C229" s="38"/>
      <c r="D229" s="195" t="s">
        <v>242</v>
      </c>
      <c r="E229" s="38"/>
      <c r="F229" s="196" t="s">
        <v>378</v>
      </c>
      <c r="G229" s="38"/>
      <c r="H229" s="38"/>
      <c r="I229" s="197"/>
      <c r="J229" s="38"/>
      <c r="K229" s="38"/>
      <c r="L229" s="39"/>
      <c r="M229" s="198"/>
      <c r="N229" s="199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242</v>
      </c>
      <c r="AU229" s="19" t="s">
        <v>84</v>
      </c>
    </row>
    <row r="230" s="2" customFormat="1">
      <c r="A230" s="38"/>
      <c r="B230" s="39"/>
      <c r="C230" s="38"/>
      <c r="D230" s="195" t="s">
        <v>262</v>
      </c>
      <c r="E230" s="38"/>
      <c r="F230" s="223" t="s">
        <v>361</v>
      </c>
      <c r="G230" s="38"/>
      <c r="H230" s="38"/>
      <c r="I230" s="197"/>
      <c r="J230" s="38"/>
      <c r="K230" s="38"/>
      <c r="L230" s="39"/>
      <c r="M230" s="198"/>
      <c r="N230" s="199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262</v>
      </c>
      <c r="AU230" s="19" t="s">
        <v>84</v>
      </c>
    </row>
    <row r="231" s="2" customFormat="1" ht="24.15" customHeight="1">
      <c r="A231" s="38"/>
      <c r="B231" s="181"/>
      <c r="C231" s="182" t="s">
        <v>7</v>
      </c>
      <c r="D231" s="182" t="s">
        <v>237</v>
      </c>
      <c r="E231" s="183" t="s">
        <v>379</v>
      </c>
      <c r="F231" s="184" t="s">
        <v>380</v>
      </c>
      <c r="G231" s="185" t="s">
        <v>358</v>
      </c>
      <c r="H231" s="186">
        <v>457.57900000000001</v>
      </c>
      <c r="I231" s="187"/>
      <c r="J231" s="188">
        <f>ROUND(I231*H231,2)</f>
        <v>0</v>
      </c>
      <c r="K231" s="184" t="s">
        <v>246</v>
      </c>
      <c r="L231" s="39"/>
      <c r="M231" s="189" t="s">
        <v>1</v>
      </c>
      <c r="N231" s="190" t="s">
        <v>40</v>
      </c>
      <c r="O231" s="77"/>
      <c r="P231" s="191">
        <f>O231*H231</f>
        <v>0</v>
      </c>
      <c r="Q231" s="191">
        <v>0</v>
      </c>
      <c r="R231" s="191">
        <f>Q231*H231</f>
        <v>0</v>
      </c>
      <c r="S231" s="191">
        <v>0</v>
      </c>
      <c r="T231" s="19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3" t="s">
        <v>96</v>
      </c>
      <c r="AT231" s="193" t="s">
        <v>237</v>
      </c>
      <c r="AU231" s="193" t="s">
        <v>84</v>
      </c>
      <c r="AY231" s="19" t="s">
        <v>235</v>
      </c>
      <c r="BE231" s="194">
        <f>IF(N231="základní",J231,0)</f>
        <v>0</v>
      </c>
      <c r="BF231" s="194">
        <f>IF(N231="snížená",J231,0)</f>
        <v>0</v>
      </c>
      <c r="BG231" s="194">
        <f>IF(N231="zákl. přenesená",J231,0)</f>
        <v>0</v>
      </c>
      <c r="BH231" s="194">
        <f>IF(N231="sníž. přenesená",J231,0)</f>
        <v>0</v>
      </c>
      <c r="BI231" s="194">
        <f>IF(N231="nulová",J231,0)</f>
        <v>0</v>
      </c>
      <c r="BJ231" s="19" t="s">
        <v>82</v>
      </c>
      <c r="BK231" s="194">
        <f>ROUND(I231*H231,2)</f>
        <v>0</v>
      </c>
      <c r="BL231" s="19" t="s">
        <v>96</v>
      </c>
      <c r="BM231" s="193" t="s">
        <v>381</v>
      </c>
    </row>
    <row r="232" s="2" customFormat="1">
      <c r="A232" s="38"/>
      <c r="B232" s="39"/>
      <c r="C232" s="38"/>
      <c r="D232" s="195" t="s">
        <v>242</v>
      </c>
      <c r="E232" s="38"/>
      <c r="F232" s="196" t="s">
        <v>382</v>
      </c>
      <c r="G232" s="38"/>
      <c r="H232" s="38"/>
      <c r="I232" s="197"/>
      <c r="J232" s="38"/>
      <c r="K232" s="38"/>
      <c r="L232" s="39"/>
      <c r="M232" s="198"/>
      <c r="N232" s="199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242</v>
      </c>
      <c r="AU232" s="19" t="s">
        <v>84</v>
      </c>
    </row>
    <row r="233" s="13" customFormat="1">
      <c r="A233" s="13"/>
      <c r="B233" s="200"/>
      <c r="C233" s="13"/>
      <c r="D233" s="195" t="s">
        <v>248</v>
      </c>
      <c r="E233" s="201" t="s">
        <v>1</v>
      </c>
      <c r="F233" s="202" t="s">
        <v>383</v>
      </c>
      <c r="G233" s="13"/>
      <c r="H233" s="201" t="s">
        <v>1</v>
      </c>
      <c r="I233" s="203"/>
      <c r="J233" s="13"/>
      <c r="K233" s="13"/>
      <c r="L233" s="200"/>
      <c r="M233" s="204"/>
      <c r="N233" s="205"/>
      <c r="O233" s="205"/>
      <c r="P233" s="205"/>
      <c r="Q233" s="205"/>
      <c r="R233" s="205"/>
      <c r="S233" s="205"/>
      <c r="T233" s="206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1" t="s">
        <v>248</v>
      </c>
      <c r="AU233" s="201" t="s">
        <v>84</v>
      </c>
      <c r="AV233" s="13" t="s">
        <v>82</v>
      </c>
      <c r="AW233" s="13" t="s">
        <v>32</v>
      </c>
      <c r="AX233" s="13" t="s">
        <v>75</v>
      </c>
      <c r="AY233" s="201" t="s">
        <v>235</v>
      </c>
    </row>
    <row r="234" s="14" customFormat="1">
      <c r="A234" s="14"/>
      <c r="B234" s="207"/>
      <c r="C234" s="14"/>
      <c r="D234" s="195" t="s">
        <v>248</v>
      </c>
      <c r="E234" s="208" t="s">
        <v>1</v>
      </c>
      <c r="F234" s="209" t="s">
        <v>384</v>
      </c>
      <c r="G234" s="14"/>
      <c r="H234" s="210">
        <v>457.57900000000001</v>
      </c>
      <c r="I234" s="211"/>
      <c r="J234" s="14"/>
      <c r="K234" s="14"/>
      <c r="L234" s="207"/>
      <c r="M234" s="212"/>
      <c r="N234" s="213"/>
      <c r="O234" s="213"/>
      <c r="P234" s="213"/>
      <c r="Q234" s="213"/>
      <c r="R234" s="213"/>
      <c r="S234" s="213"/>
      <c r="T234" s="2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8" t="s">
        <v>248</v>
      </c>
      <c r="AU234" s="208" t="s">
        <v>84</v>
      </c>
      <c r="AV234" s="14" t="s">
        <v>84</v>
      </c>
      <c r="AW234" s="14" t="s">
        <v>32</v>
      </c>
      <c r="AX234" s="14" t="s">
        <v>82</v>
      </c>
      <c r="AY234" s="208" t="s">
        <v>235</v>
      </c>
    </row>
    <row r="235" s="2" customFormat="1" ht="21.75" customHeight="1">
      <c r="A235" s="38"/>
      <c r="B235" s="181"/>
      <c r="C235" s="182" t="s">
        <v>385</v>
      </c>
      <c r="D235" s="182" t="s">
        <v>237</v>
      </c>
      <c r="E235" s="183" t="s">
        <v>386</v>
      </c>
      <c r="F235" s="184" t="s">
        <v>387</v>
      </c>
      <c r="G235" s="185" t="s">
        <v>240</v>
      </c>
      <c r="H235" s="186">
        <v>9412</v>
      </c>
      <c r="I235" s="187"/>
      <c r="J235" s="188">
        <f>ROUND(I235*H235,2)</f>
        <v>0</v>
      </c>
      <c r="K235" s="184" t="s">
        <v>246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0.00059000000000000003</v>
      </c>
      <c r="R235" s="191">
        <f>Q235*H235</f>
        <v>5.5530800000000005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96</v>
      </c>
      <c r="AT235" s="193" t="s">
        <v>237</v>
      </c>
      <c r="AU235" s="193" t="s">
        <v>84</v>
      </c>
      <c r="AY235" s="19" t="s">
        <v>235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96</v>
      </c>
      <c r="BM235" s="193" t="s">
        <v>388</v>
      </c>
    </row>
    <row r="236" s="2" customFormat="1">
      <c r="A236" s="38"/>
      <c r="B236" s="39"/>
      <c r="C236" s="38"/>
      <c r="D236" s="195" t="s">
        <v>242</v>
      </c>
      <c r="E236" s="38"/>
      <c r="F236" s="196" t="s">
        <v>389</v>
      </c>
      <c r="G236" s="38"/>
      <c r="H236" s="38"/>
      <c r="I236" s="197"/>
      <c r="J236" s="38"/>
      <c r="K236" s="38"/>
      <c r="L236" s="39"/>
      <c r="M236" s="198"/>
      <c r="N236" s="199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242</v>
      </c>
      <c r="AU236" s="19" t="s">
        <v>84</v>
      </c>
    </row>
    <row r="237" s="2" customFormat="1">
      <c r="A237" s="38"/>
      <c r="B237" s="39"/>
      <c r="C237" s="38"/>
      <c r="D237" s="195" t="s">
        <v>262</v>
      </c>
      <c r="E237" s="38"/>
      <c r="F237" s="223" t="s">
        <v>296</v>
      </c>
      <c r="G237" s="38"/>
      <c r="H237" s="38"/>
      <c r="I237" s="197"/>
      <c r="J237" s="38"/>
      <c r="K237" s="38"/>
      <c r="L237" s="39"/>
      <c r="M237" s="198"/>
      <c r="N237" s="199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262</v>
      </c>
      <c r="AU237" s="19" t="s">
        <v>84</v>
      </c>
    </row>
    <row r="238" s="14" customFormat="1">
      <c r="A238" s="14"/>
      <c r="B238" s="207"/>
      <c r="C238" s="14"/>
      <c r="D238" s="195" t="s">
        <v>248</v>
      </c>
      <c r="E238" s="208" t="s">
        <v>1</v>
      </c>
      <c r="F238" s="209" t="s">
        <v>390</v>
      </c>
      <c r="G238" s="14"/>
      <c r="H238" s="210">
        <v>9412</v>
      </c>
      <c r="I238" s="211"/>
      <c r="J238" s="14"/>
      <c r="K238" s="14"/>
      <c r="L238" s="207"/>
      <c r="M238" s="212"/>
      <c r="N238" s="213"/>
      <c r="O238" s="213"/>
      <c r="P238" s="213"/>
      <c r="Q238" s="213"/>
      <c r="R238" s="213"/>
      <c r="S238" s="213"/>
      <c r="T238" s="2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8" t="s">
        <v>248</v>
      </c>
      <c r="AU238" s="208" t="s">
        <v>84</v>
      </c>
      <c r="AV238" s="14" t="s">
        <v>84</v>
      </c>
      <c r="AW238" s="14" t="s">
        <v>32</v>
      </c>
      <c r="AX238" s="14" t="s">
        <v>82</v>
      </c>
      <c r="AY238" s="208" t="s">
        <v>235</v>
      </c>
    </row>
    <row r="239" s="2" customFormat="1" ht="21.75" customHeight="1">
      <c r="A239" s="38"/>
      <c r="B239" s="181"/>
      <c r="C239" s="182" t="s">
        <v>391</v>
      </c>
      <c r="D239" s="182" t="s">
        <v>237</v>
      </c>
      <c r="E239" s="183" t="s">
        <v>392</v>
      </c>
      <c r="F239" s="184" t="s">
        <v>393</v>
      </c>
      <c r="G239" s="185" t="s">
        <v>240</v>
      </c>
      <c r="H239" s="186">
        <v>9412</v>
      </c>
      <c r="I239" s="187"/>
      <c r="J239" s="188">
        <f>ROUND(I239*H239,2)</f>
        <v>0</v>
      </c>
      <c r="K239" s="184" t="s">
        <v>246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96</v>
      </c>
      <c r="AT239" s="193" t="s">
        <v>237</v>
      </c>
      <c r="AU239" s="193" t="s">
        <v>84</v>
      </c>
      <c r="AY239" s="19" t="s">
        <v>235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96</v>
      </c>
      <c r="BM239" s="193" t="s">
        <v>394</v>
      </c>
    </row>
    <row r="240" s="2" customFormat="1">
      <c r="A240" s="38"/>
      <c r="B240" s="39"/>
      <c r="C240" s="38"/>
      <c r="D240" s="195" t="s">
        <v>242</v>
      </c>
      <c r="E240" s="38"/>
      <c r="F240" s="196" t="s">
        <v>395</v>
      </c>
      <c r="G240" s="38"/>
      <c r="H240" s="38"/>
      <c r="I240" s="197"/>
      <c r="J240" s="38"/>
      <c r="K240" s="38"/>
      <c r="L240" s="39"/>
      <c r="M240" s="198"/>
      <c r="N240" s="199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242</v>
      </c>
      <c r="AU240" s="19" t="s">
        <v>84</v>
      </c>
    </row>
    <row r="241" s="2" customFormat="1" ht="44.25" customHeight="1">
      <c r="A241" s="38"/>
      <c r="B241" s="181"/>
      <c r="C241" s="182" t="s">
        <v>396</v>
      </c>
      <c r="D241" s="182" t="s">
        <v>237</v>
      </c>
      <c r="E241" s="183" t="s">
        <v>397</v>
      </c>
      <c r="F241" s="184" t="s">
        <v>398</v>
      </c>
      <c r="G241" s="185" t="s">
        <v>358</v>
      </c>
      <c r="H241" s="186">
        <v>4581.4639999999999</v>
      </c>
      <c r="I241" s="187"/>
      <c r="J241" s="188">
        <f>ROUND(I241*H241,2)</f>
        <v>0</v>
      </c>
      <c r="K241" s="184" t="s">
        <v>246</v>
      </c>
      <c r="L241" s="39"/>
      <c r="M241" s="189" t="s">
        <v>1</v>
      </c>
      <c r="N241" s="190" t="s">
        <v>40</v>
      </c>
      <c r="O241" s="77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3" t="s">
        <v>96</v>
      </c>
      <c r="AT241" s="193" t="s">
        <v>237</v>
      </c>
      <c r="AU241" s="193" t="s">
        <v>84</v>
      </c>
      <c r="AY241" s="19" t="s">
        <v>235</v>
      </c>
      <c r="BE241" s="194">
        <f>IF(N241="základní",J241,0)</f>
        <v>0</v>
      </c>
      <c r="BF241" s="194">
        <f>IF(N241="snížená",J241,0)</f>
        <v>0</v>
      </c>
      <c r="BG241" s="194">
        <f>IF(N241="zákl. přenesená",J241,0)</f>
        <v>0</v>
      </c>
      <c r="BH241" s="194">
        <f>IF(N241="sníž. přenesená",J241,0)</f>
        <v>0</v>
      </c>
      <c r="BI241" s="194">
        <f>IF(N241="nulová",J241,0)</f>
        <v>0</v>
      </c>
      <c r="BJ241" s="19" t="s">
        <v>82</v>
      </c>
      <c r="BK241" s="194">
        <f>ROUND(I241*H241,2)</f>
        <v>0</v>
      </c>
      <c r="BL241" s="19" t="s">
        <v>96</v>
      </c>
      <c r="BM241" s="193" t="s">
        <v>399</v>
      </c>
    </row>
    <row r="242" s="2" customFormat="1">
      <c r="A242" s="38"/>
      <c r="B242" s="39"/>
      <c r="C242" s="38"/>
      <c r="D242" s="195" t="s">
        <v>242</v>
      </c>
      <c r="E242" s="38"/>
      <c r="F242" s="196" t="s">
        <v>400</v>
      </c>
      <c r="G242" s="38"/>
      <c r="H242" s="38"/>
      <c r="I242" s="197"/>
      <c r="J242" s="38"/>
      <c r="K242" s="38"/>
      <c r="L242" s="39"/>
      <c r="M242" s="198"/>
      <c r="N242" s="199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242</v>
      </c>
      <c r="AU242" s="19" t="s">
        <v>84</v>
      </c>
    </row>
    <row r="243" s="13" customFormat="1">
      <c r="A243" s="13"/>
      <c r="B243" s="200"/>
      <c r="C243" s="13"/>
      <c r="D243" s="195" t="s">
        <v>248</v>
      </c>
      <c r="E243" s="201" t="s">
        <v>1</v>
      </c>
      <c r="F243" s="202" t="s">
        <v>401</v>
      </c>
      <c r="G243" s="13"/>
      <c r="H243" s="201" t="s">
        <v>1</v>
      </c>
      <c r="I243" s="203"/>
      <c r="J243" s="13"/>
      <c r="K243" s="13"/>
      <c r="L243" s="200"/>
      <c r="M243" s="204"/>
      <c r="N243" s="205"/>
      <c r="O243" s="205"/>
      <c r="P243" s="205"/>
      <c r="Q243" s="205"/>
      <c r="R243" s="205"/>
      <c r="S243" s="205"/>
      <c r="T243" s="206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01" t="s">
        <v>248</v>
      </c>
      <c r="AU243" s="201" t="s">
        <v>84</v>
      </c>
      <c r="AV243" s="13" t="s">
        <v>82</v>
      </c>
      <c r="AW243" s="13" t="s">
        <v>32</v>
      </c>
      <c r="AX243" s="13" t="s">
        <v>75</v>
      </c>
      <c r="AY243" s="201" t="s">
        <v>235</v>
      </c>
    </row>
    <row r="244" s="14" customFormat="1">
      <c r="A244" s="14"/>
      <c r="B244" s="207"/>
      <c r="C244" s="14"/>
      <c r="D244" s="195" t="s">
        <v>248</v>
      </c>
      <c r="E244" s="208" t="s">
        <v>1</v>
      </c>
      <c r="F244" s="209" t="s">
        <v>402</v>
      </c>
      <c r="G244" s="14"/>
      <c r="H244" s="210">
        <v>4575.7939999999999</v>
      </c>
      <c r="I244" s="211"/>
      <c r="J244" s="14"/>
      <c r="K244" s="14"/>
      <c r="L244" s="207"/>
      <c r="M244" s="212"/>
      <c r="N244" s="213"/>
      <c r="O244" s="213"/>
      <c r="P244" s="213"/>
      <c r="Q244" s="213"/>
      <c r="R244" s="213"/>
      <c r="S244" s="213"/>
      <c r="T244" s="2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08" t="s">
        <v>248</v>
      </c>
      <c r="AU244" s="208" t="s">
        <v>84</v>
      </c>
      <c r="AV244" s="14" t="s">
        <v>84</v>
      </c>
      <c r="AW244" s="14" t="s">
        <v>32</v>
      </c>
      <c r="AX244" s="14" t="s">
        <v>75</v>
      </c>
      <c r="AY244" s="208" t="s">
        <v>235</v>
      </c>
    </row>
    <row r="245" s="13" customFormat="1">
      <c r="A245" s="13"/>
      <c r="B245" s="200"/>
      <c r="C245" s="13"/>
      <c r="D245" s="195" t="s">
        <v>248</v>
      </c>
      <c r="E245" s="201" t="s">
        <v>1</v>
      </c>
      <c r="F245" s="202" t="s">
        <v>403</v>
      </c>
      <c r="G245" s="13"/>
      <c r="H245" s="201" t="s">
        <v>1</v>
      </c>
      <c r="I245" s="203"/>
      <c r="J245" s="13"/>
      <c r="K245" s="13"/>
      <c r="L245" s="200"/>
      <c r="M245" s="204"/>
      <c r="N245" s="205"/>
      <c r="O245" s="205"/>
      <c r="P245" s="205"/>
      <c r="Q245" s="205"/>
      <c r="R245" s="205"/>
      <c r="S245" s="205"/>
      <c r="T245" s="206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1" t="s">
        <v>248</v>
      </c>
      <c r="AU245" s="201" t="s">
        <v>84</v>
      </c>
      <c r="AV245" s="13" t="s">
        <v>82</v>
      </c>
      <c r="AW245" s="13" t="s">
        <v>32</v>
      </c>
      <c r="AX245" s="13" t="s">
        <v>75</v>
      </c>
      <c r="AY245" s="201" t="s">
        <v>235</v>
      </c>
    </row>
    <row r="246" s="14" customFormat="1">
      <c r="A246" s="14"/>
      <c r="B246" s="207"/>
      <c r="C246" s="14"/>
      <c r="D246" s="195" t="s">
        <v>248</v>
      </c>
      <c r="E246" s="208" t="s">
        <v>1</v>
      </c>
      <c r="F246" s="209" t="s">
        <v>404</v>
      </c>
      <c r="G246" s="14"/>
      <c r="H246" s="210">
        <v>5.6699999999999999</v>
      </c>
      <c r="I246" s="211"/>
      <c r="J246" s="14"/>
      <c r="K246" s="14"/>
      <c r="L246" s="207"/>
      <c r="M246" s="212"/>
      <c r="N246" s="213"/>
      <c r="O246" s="213"/>
      <c r="P246" s="213"/>
      <c r="Q246" s="213"/>
      <c r="R246" s="213"/>
      <c r="S246" s="213"/>
      <c r="T246" s="2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8" t="s">
        <v>248</v>
      </c>
      <c r="AU246" s="208" t="s">
        <v>84</v>
      </c>
      <c r="AV246" s="14" t="s">
        <v>84</v>
      </c>
      <c r="AW246" s="14" t="s">
        <v>32</v>
      </c>
      <c r="AX246" s="14" t="s">
        <v>75</v>
      </c>
      <c r="AY246" s="208" t="s">
        <v>235</v>
      </c>
    </row>
    <row r="247" s="15" customFormat="1">
      <c r="A247" s="15"/>
      <c r="B247" s="215"/>
      <c r="C247" s="15"/>
      <c r="D247" s="195" t="s">
        <v>248</v>
      </c>
      <c r="E247" s="216" t="s">
        <v>1</v>
      </c>
      <c r="F247" s="217" t="s">
        <v>253</v>
      </c>
      <c r="G247" s="15"/>
      <c r="H247" s="218">
        <v>4581.4639999999999</v>
      </c>
      <c r="I247" s="219"/>
      <c r="J247" s="15"/>
      <c r="K247" s="15"/>
      <c r="L247" s="215"/>
      <c r="M247" s="220"/>
      <c r="N247" s="221"/>
      <c r="O247" s="221"/>
      <c r="P247" s="221"/>
      <c r="Q247" s="221"/>
      <c r="R247" s="221"/>
      <c r="S247" s="221"/>
      <c r="T247" s="222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16" t="s">
        <v>248</v>
      </c>
      <c r="AU247" s="216" t="s">
        <v>84</v>
      </c>
      <c r="AV247" s="15" t="s">
        <v>96</v>
      </c>
      <c r="AW247" s="15" t="s">
        <v>32</v>
      </c>
      <c r="AX247" s="15" t="s">
        <v>82</v>
      </c>
      <c r="AY247" s="216" t="s">
        <v>235</v>
      </c>
    </row>
    <row r="248" s="2" customFormat="1" ht="37.8" customHeight="1">
      <c r="A248" s="38"/>
      <c r="B248" s="181"/>
      <c r="C248" s="182" t="s">
        <v>405</v>
      </c>
      <c r="D248" s="182" t="s">
        <v>237</v>
      </c>
      <c r="E248" s="183" t="s">
        <v>406</v>
      </c>
      <c r="F248" s="184" t="s">
        <v>407</v>
      </c>
      <c r="G248" s="185" t="s">
        <v>358</v>
      </c>
      <c r="H248" s="186">
        <v>36.106999999999999</v>
      </c>
      <c r="I248" s="187"/>
      <c r="J248" s="188">
        <f>ROUND(I248*H248,2)</f>
        <v>0</v>
      </c>
      <c r="K248" s="184" t="s">
        <v>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96</v>
      </c>
      <c r="AT248" s="193" t="s">
        <v>237</v>
      </c>
      <c r="AU248" s="193" t="s">
        <v>84</v>
      </c>
      <c r="AY248" s="19" t="s">
        <v>235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96</v>
      </c>
      <c r="BM248" s="193" t="s">
        <v>408</v>
      </c>
    </row>
    <row r="249" s="2" customFormat="1">
      <c r="A249" s="38"/>
      <c r="B249" s="39"/>
      <c r="C249" s="38"/>
      <c r="D249" s="195" t="s">
        <v>242</v>
      </c>
      <c r="E249" s="38"/>
      <c r="F249" s="196" t="s">
        <v>400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242</v>
      </c>
      <c r="AU249" s="19" t="s">
        <v>84</v>
      </c>
    </row>
    <row r="250" s="2" customFormat="1" ht="44.25" customHeight="1">
      <c r="A250" s="38"/>
      <c r="B250" s="181"/>
      <c r="C250" s="182" t="s">
        <v>409</v>
      </c>
      <c r="D250" s="182" t="s">
        <v>237</v>
      </c>
      <c r="E250" s="183" t="s">
        <v>410</v>
      </c>
      <c r="F250" s="184" t="s">
        <v>411</v>
      </c>
      <c r="G250" s="185" t="s">
        <v>358</v>
      </c>
      <c r="H250" s="186">
        <v>22907.32</v>
      </c>
      <c r="I250" s="187"/>
      <c r="J250" s="188">
        <f>ROUND(I250*H250,2)</f>
        <v>0</v>
      </c>
      <c r="K250" s="184" t="s">
        <v>246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96</v>
      </c>
      <c r="AT250" s="193" t="s">
        <v>237</v>
      </c>
      <c r="AU250" s="193" t="s">
        <v>84</v>
      </c>
      <c r="AY250" s="19" t="s">
        <v>235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96</v>
      </c>
      <c r="BM250" s="193" t="s">
        <v>412</v>
      </c>
    </row>
    <row r="251" s="2" customFormat="1">
      <c r="A251" s="38"/>
      <c r="B251" s="39"/>
      <c r="C251" s="38"/>
      <c r="D251" s="195" t="s">
        <v>242</v>
      </c>
      <c r="E251" s="38"/>
      <c r="F251" s="196" t="s">
        <v>413</v>
      </c>
      <c r="G251" s="38"/>
      <c r="H251" s="38"/>
      <c r="I251" s="197"/>
      <c r="J251" s="38"/>
      <c r="K251" s="38"/>
      <c r="L251" s="39"/>
      <c r="M251" s="198"/>
      <c r="N251" s="199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242</v>
      </c>
      <c r="AU251" s="19" t="s">
        <v>84</v>
      </c>
    </row>
    <row r="252" s="14" customFormat="1">
      <c r="A252" s="14"/>
      <c r="B252" s="207"/>
      <c r="C252" s="14"/>
      <c r="D252" s="195" t="s">
        <v>248</v>
      </c>
      <c r="E252" s="14"/>
      <c r="F252" s="209" t="s">
        <v>414</v>
      </c>
      <c r="G252" s="14"/>
      <c r="H252" s="210">
        <v>22907.32</v>
      </c>
      <c r="I252" s="211"/>
      <c r="J252" s="14"/>
      <c r="K252" s="14"/>
      <c r="L252" s="207"/>
      <c r="M252" s="212"/>
      <c r="N252" s="213"/>
      <c r="O252" s="213"/>
      <c r="P252" s="213"/>
      <c r="Q252" s="213"/>
      <c r="R252" s="213"/>
      <c r="S252" s="213"/>
      <c r="T252" s="2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08" t="s">
        <v>248</v>
      </c>
      <c r="AU252" s="208" t="s">
        <v>84</v>
      </c>
      <c r="AV252" s="14" t="s">
        <v>84</v>
      </c>
      <c r="AW252" s="14" t="s">
        <v>3</v>
      </c>
      <c r="AX252" s="14" t="s">
        <v>82</v>
      </c>
      <c r="AY252" s="208" t="s">
        <v>235</v>
      </c>
    </row>
    <row r="253" s="2" customFormat="1" ht="44.25" customHeight="1">
      <c r="A253" s="38"/>
      <c r="B253" s="181"/>
      <c r="C253" s="182" t="s">
        <v>415</v>
      </c>
      <c r="D253" s="182" t="s">
        <v>237</v>
      </c>
      <c r="E253" s="183" t="s">
        <v>416</v>
      </c>
      <c r="F253" s="184" t="s">
        <v>417</v>
      </c>
      <c r="G253" s="185" t="s">
        <v>358</v>
      </c>
      <c r="H253" s="186">
        <v>180.535</v>
      </c>
      <c r="I253" s="187"/>
      <c r="J253" s="188">
        <f>ROUND(I253*H253,2)</f>
        <v>0</v>
      </c>
      <c r="K253" s="184" t="s">
        <v>1</v>
      </c>
      <c r="L253" s="39"/>
      <c r="M253" s="189" t="s">
        <v>1</v>
      </c>
      <c r="N253" s="190" t="s">
        <v>40</v>
      </c>
      <c r="O253" s="77"/>
      <c r="P253" s="191">
        <f>O253*H253</f>
        <v>0</v>
      </c>
      <c r="Q253" s="191">
        <v>0</v>
      </c>
      <c r="R253" s="191">
        <f>Q253*H253</f>
        <v>0</v>
      </c>
      <c r="S253" s="191">
        <v>0</v>
      </c>
      <c r="T253" s="192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93" t="s">
        <v>96</v>
      </c>
      <c r="AT253" s="193" t="s">
        <v>237</v>
      </c>
      <c r="AU253" s="193" t="s">
        <v>84</v>
      </c>
      <c r="AY253" s="19" t="s">
        <v>235</v>
      </c>
      <c r="BE253" s="194">
        <f>IF(N253="základní",J253,0)</f>
        <v>0</v>
      </c>
      <c r="BF253" s="194">
        <f>IF(N253="snížená",J253,0)</f>
        <v>0</v>
      </c>
      <c r="BG253" s="194">
        <f>IF(N253="zákl. přenesená",J253,0)</f>
        <v>0</v>
      </c>
      <c r="BH253" s="194">
        <f>IF(N253="sníž. přenesená",J253,0)</f>
        <v>0</v>
      </c>
      <c r="BI253" s="194">
        <f>IF(N253="nulová",J253,0)</f>
        <v>0</v>
      </c>
      <c r="BJ253" s="19" t="s">
        <v>82</v>
      </c>
      <c r="BK253" s="194">
        <f>ROUND(I253*H253,2)</f>
        <v>0</v>
      </c>
      <c r="BL253" s="19" t="s">
        <v>96</v>
      </c>
      <c r="BM253" s="193" t="s">
        <v>418</v>
      </c>
    </row>
    <row r="254" s="2" customFormat="1">
      <c r="A254" s="38"/>
      <c r="B254" s="39"/>
      <c r="C254" s="38"/>
      <c r="D254" s="195" t="s">
        <v>242</v>
      </c>
      <c r="E254" s="38"/>
      <c r="F254" s="196" t="s">
        <v>413</v>
      </c>
      <c r="G254" s="38"/>
      <c r="H254" s="38"/>
      <c r="I254" s="197"/>
      <c r="J254" s="38"/>
      <c r="K254" s="38"/>
      <c r="L254" s="39"/>
      <c r="M254" s="198"/>
      <c r="N254" s="199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242</v>
      </c>
      <c r="AU254" s="19" t="s">
        <v>84</v>
      </c>
    </row>
    <row r="255" s="14" customFormat="1">
      <c r="A255" s="14"/>
      <c r="B255" s="207"/>
      <c r="C255" s="14"/>
      <c r="D255" s="195" t="s">
        <v>248</v>
      </c>
      <c r="E255" s="14"/>
      <c r="F255" s="209" t="s">
        <v>419</v>
      </c>
      <c r="G255" s="14"/>
      <c r="H255" s="210">
        <v>180.535</v>
      </c>
      <c r="I255" s="211"/>
      <c r="J255" s="14"/>
      <c r="K255" s="14"/>
      <c r="L255" s="207"/>
      <c r="M255" s="212"/>
      <c r="N255" s="213"/>
      <c r="O255" s="213"/>
      <c r="P255" s="213"/>
      <c r="Q255" s="213"/>
      <c r="R255" s="213"/>
      <c r="S255" s="213"/>
      <c r="T255" s="2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08" t="s">
        <v>248</v>
      </c>
      <c r="AU255" s="208" t="s">
        <v>84</v>
      </c>
      <c r="AV255" s="14" t="s">
        <v>84</v>
      </c>
      <c r="AW255" s="14" t="s">
        <v>3</v>
      </c>
      <c r="AX255" s="14" t="s">
        <v>82</v>
      </c>
      <c r="AY255" s="208" t="s">
        <v>235</v>
      </c>
    </row>
    <row r="256" s="2" customFormat="1" ht="24.15" customHeight="1">
      <c r="A256" s="38"/>
      <c r="B256" s="181"/>
      <c r="C256" s="182" t="s">
        <v>420</v>
      </c>
      <c r="D256" s="182" t="s">
        <v>237</v>
      </c>
      <c r="E256" s="183" t="s">
        <v>421</v>
      </c>
      <c r="F256" s="184" t="s">
        <v>422</v>
      </c>
      <c r="G256" s="185" t="s">
        <v>358</v>
      </c>
      <c r="H256" s="186">
        <v>36.106999999999999</v>
      </c>
      <c r="I256" s="187"/>
      <c r="J256" s="188">
        <f>ROUND(I256*H256,2)</f>
        <v>0</v>
      </c>
      <c r="K256" s="184" t="s">
        <v>246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96</v>
      </c>
      <c r="AT256" s="193" t="s">
        <v>237</v>
      </c>
      <c r="AU256" s="193" t="s">
        <v>84</v>
      </c>
      <c r="AY256" s="19" t="s">
        <v>235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96</v>
      </c>
      <c r="BM256" s="193" t="s">
        <v>423</v>
      </c>
    </row>
    <row r="257" s="2" customFormat="1">
      <c r="A257" s="38"/>
      <c r="B257" s="39"/>
      <c r="C257" s="38"/>
      <c r="D257" s="195" t="s">
        <v>242</v>
      </c>
      <c r="E257" s="38"/>
      <c r="F257" s="196" t="s">
        <v>424</v>
      </c>
      <c r="G257" s="38"/>
      <c r="H257" s="38"/>
      <c r="I257" s="197"/>
      <c r="J257" s="38"/>
      <c r="K257" s="38"/>
      <c r="L257" s="39"/>
      <c r="M257" s="198"/>
      <c r="N257" s="199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242</v>
      </c>
      <c r="AU257" s="19" t="s">
        <v>84</v>
      </c>
    </row>
    <row r="258" s="13" customFormat="1">
      <c r="A258" s="13"/>
      <c r="B258" s="200"/>
      <c r="C258" s="13"/>
      <c r="D258" s="195" t="s">
        <v>248</v>
      </c>
      <c r="E258" s="201" t="s">
        <v>1</v>
      </c>
      <c r="F258" s="202" t="s">
        <v>403</v>
      </c>
      <c r="G258" s="13"/>
      <c r="H258" s="201" t="s">
        <v>1</v>
      </c>
      <c r="I258" s="203"/>
      <c r="J258" s="13"/>
      <c r="K258" s="13"/>
      <c r="L258" s="200"/>
      <c r="M258" s="204"/>
      <c r="N258" s="205"/>
      <c r="O258" s="205"/>
      <c r="P258" s="205"/>
      <c r="Q258" s="205"/>
      <c r="R258" s="205"/>
      <c r="S258" s="205"/>
      <c r="T258" s="206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01" t="s">
        <v>248</v>
      </c>
      <c r="AU258" s="201" t="s">
        <v>84</v>
      </c>
      <c r="AV258" s="13" t="s">
        <v>82</v>
      </c>
      <c r="AW258" s="13" t="s">
        <v>32</v>
      </c>
      <c r="AX258" s="13" t="s">
        <v>75</v>
      </c>
      <c r="AY258" s="201" t="s">
        <v>235</v>
      </c>
    </row>
    <row r="259" s="14" customFormat="1">
      <c r="A259" s="14"/>
      <c r="B259" s="207"/>
      <c r="C259" s="14"/>
      <c r="D259" s="195" t="s">
        <v>248</v>
      </c>
      <c r="E259" s="208" t="s">
        <v>1</v>
      </c>
      <c r="F259" s="209" t="s">
        <v>404</v>
      </c>
      <c r="G259" s="14"/>
      <c r="H259" s="210">
        <v>5.6699999999999999</v>
      </c>
      <c r="I259" s="211"/>
      <c r="J259" s="14"/>
      <c r="K259" s="14"/>
      <c r="L259" s="207"/>
      <c r="M259" s="212"/>
      <c r="N259" s="213"/>
      <c r="O259" s="213"/>
      <c r="P259" s="213"/>
      <c r="Q259" s="213"/>
      <c r="R259" s="213"/>
      <c r="S259" s="213"/>
      <c r="T259" s="2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08" t="s">
        <v>248</v>
      </c>
      <c r="AU259" s="208" t="s">
        <v>84</v>
      </c>
      <c r="AV259" s="14" t="s">
        <v>84</v>
      </c>
      <c r="AW259" s="14" t="s">
        <v>32</v>
      </c>
      <c r="AX259" s="14" t="s">
        <v>75</v>
      </c>
      <c r="AY259" s="208" t="s">
        <v>235</v>
      </c>
    </row>
    <row r="260" s="16" customFormat="1">
      <c r="A260" s="16"/>
      <c r="B260" s="224"/>
      <c r="C260" s="16"/>
      <c r="D260" s="195" t="s">
        <v>248</v>
      </c>
      <c r="E260" s="225" t="s">
        <v>1</v>
      </c>
      <c r="F260" s="226" t="s">
        <v>373</v>
      </c>
      <c r="G260" s="16"/>
      <c r="H260" s="227">
        <v>5.6699999999999999</v>
      </c>
      <c r="I260" s="228"/>
      <c r="J260" s="16"/>
      <c r="K260" s="16"/>
      <c r="L260" s="224"/>
      <c r="M260" s="229"/>
      <c r="N260" s="230"/>
      <c r="O260" s="230"/>
      <c r="P260" s="230"/>
      <c r="Q260" s="230"/>
      <c r="R260" s="230"/>
      <c r="S260" s="230"/>
      <c r="T260" s="231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T260" s="225" t="s">
        <v>248</v>
      </c>
      <c r="AU260" s="225" t="s">
        <v>84</v>
      </c>
      <c r="AV260" s="16" t="s">
        <v>91</v>
      </c>
      <c r="AW260" s="16" t="s">
        <v>32</v>
      </c>
      <c r="AX260" s="16" t="s">
        <v>75</v>
      </c>
      <c r="AY260" s="225" t="s">
        <v>235</v>
      </c>
    </row>
    <row r="261" s="13" customFormat="1">
      <c r="A261" s="13"/>
      <c r="B261" s="200"/>
      <c r="C261" s="13"/>
      <c r="D261" s="195" t="s">
        <v>248</v>
      </c>
      <c r="E261" s="201" t="s">
        <v>1</v>
      </c>
      <c r="F261" s="202" t="s">
        <v>425</v>
      </c>
      <c r="G261" s="13"/>
      <c r="H261" s="201" t="s">
        <v>1</v>
      </c>
      <c r="I261" s="203"/>
      <c r="J261" s="13"/>
      <c r="K261" s="13"/>
      <c r="L261" s="200"/>
      <c r="M261" s="204"/>
      <c r="N261" s="205"/>
      <c r="O261" s="205"/>
      <c r="P261" s="205"/>
      <c r="Q261" s="205"/>
      <c r="R261" s="205"/>
      <c r="S261" s="205"/>
      <c r="T261" s="206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01" t="s">
        <v>248</v>
      </c>
      <c r="AU261" s="201" t="s">
        <v>84</v>
      </c>
      <c r="AV261" s="13" t="s">
        <v>82</v>
      </c>
      <c r="AW261" s="13" t="s">
        <v>32</v>
      </c>
      <c r="AX261" s="13" t="s">
        <v>75</v>
      </c>
      <c r="AY261" s="201" t="s">
        <v>235</v>
      </c>
    </row>
    <row r="262" s="14" customFormat="1">
      <c r="A262" s="14"/>
      <c r="B262" s="207"/>
      <c r="C262" s="14"/>
      <c r="D262" s="195" t="s">
        <v>248</v>
      </c>
      <c r="E262" s="208" t="s">
        <v>1</v>
      </c>
      <c r="F262" s="209" t="s">
        <v>426</v>
      </c>
      <c r="G262" s="14"/>
      <c r="H262" s="210">
        <v>36.713000000000001</v>
      </c>
      <c r="I262" s="211"/>
      <c r="J262" s="14"/>
      <c r="K262" s="14"/>
      <c r="L262" s="207"/>
      <c r="M262" s="212"/>
      <c r="N262" s="213"/>
      <c r="O262" s="213"/>
      <c r="P262" s="213"/>
      <c r="Q262" s="213"/>
      <c r="R262" s="213"/>
      <c r="S262" s="213"/>
      <c r="T262" s="2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8" t="s">
        <v>248</v>
      </c>
      <c r="AU262" s="208" t="s">
        <v>84</v>
      </c>
      <c r="AV262" s="14" t="s">
        <v>84</v>
      </c>
      <c r="AW262" s="14" t="s">
        <v>32</v>
      </c>
      <c r="AX262" s="14" t="s">
        <v>75</v>
      </c>
      <c r="AY262" s="208" t="s">
        <v>235</v>
      </c>
    </row>
    <row r="263" s="14" customFormat="1">
      <c r="A263" s="14"/>
      <c r="B263" s="207"/>
      <c r="C263" s="14"/>
      <c r="D263" s="195" t="s">
        <v>248</v>
      </c>
      <c r="E263" s="208" t="s">
        <v>1</v>
      </c>
      <c r="F263" s="209" t="s">
        <v>427</v>
      </c>
      <c r="G263" s="14"/>
      <c r="H263" s="210">
        <v>-6.2759999999999998</v>
      </c>
      <c r="I263" s="211"/>
      <c r="J263" s="14"/>
      <c r="K263" s="14"/>
      <c r="L263" s="207"/>
      <c r="M263" s="212"/>
      <c r="N263" s="213"/>
      <c r="O263" s="213"/>
      <c r="P263" s="213"/>
      <c r="Q263" s="213"/>
      <c r="R263" s="213"/>
      <c r="S263" s="213"/>
      <c r="T263" s="2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08" t="s">
        <v>248</v>
      </c>
      <c r="AU263" s="208" t="s">
        <v>84</v>
      </c>
      <c r="AV263" s="14" t="s">
        <v>84</v>
      </c>
      <c r="AW263" s="14" t="s">
        <v>32</v>
      </c>
      <c r="AX263" s="14" t="s">
        <v>75</v>
      </c>
      <c r="AY263" s="208" t="s">
        <v>235</v>
      </c>
    </row>
    <row r="264" s="16" customFormat="1">
      <c r="A264" s="16"/>
      <c r="B264" s="224"/>
      <c r="C264" s="16"/>
      <c r="D264" s="195" t="s">
        <v>248</v>
      </c>
      <c r="E264" s="225" t="s">
        <v>1</v>
      </c>
      <c r="F264" s="226" t="s">
        <v>373</v>
      </c>
      <c r="G264" s="16"/>
      <c r="H264" s="227">
        <v>30.437000000000001</v>
      </c>
      <c r="I264" s="228"/>
      <c r="J264" s="16"/>
      <c r="K264" s="16"/>
      <c r="L264" s="224"/>
      <c r="M264" s="229"/>
      <c r="N264" s="230"/>
      <c r="O264" s="230"/>
      <c r="P264" s="230"/>
      <c r="Q264" s="230"/>
      <c r="R264" s="230"/>
      <c r="S264" s="230"/>
      <c r="T264" s="231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T264" s="225" t="s">
        <v>248</v>
      </c>
      <c r="AU264" s="225" t="s">
        <v>84</v>
      </c>
      <c r="AV264" s="16" t="s">
        <v>91</v>
      </c>
      <c r="AW264" s="16" t="s">
        <v>32</v>
      </c>
      <c r="AX264" s="16" t="s">
        <v>75</v>
      </c>
      <c r="AY264" s="225" t="s">
        <v>235</v>
      </c>
    </row>
    <row r="265" s="15" customFormat="1">
      <c r="A265" s="15"/>
      <c r="B265" s="215"/>
      <c r="C265" s="15"/>
      <c r="D265" s="195" t="s">
        <v>248</v>
      </c>
      <c r="E265" s="216" t="s">
        <v>1</v>
      </c>
      <c r="F265" s="217" t="s">
        <v>253</v>
      </c>
      <c r="G265" s="15"/>
      <c r="H265" s="218">
        <v>36.106999999999999</v>
      </c>
      <c r="I265" s="219"/>
      <c r="J265" s="15"/>
      <c r="K265" s="15"/>
      <c r="L265" s="215"/>
      <c r="M265" s="220"/>
      <c r="N265" s="221"/>
      <c r="O265" s="221"/>
      <c r="P265" s="221"/>
      <c r="Q265" s="221"/>
      <c r="R265" s="221"/>
      <c r="S265" s="221"/>
      <c r="T265" s="222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16" t="s">
        <v>248</v>
      </c>
      <c r="AU265" s="216" t="s">
        <v>84</v>
      </c>
      <c r="AV265" s="15" t="s">
        <v>96</v>
      </c>
      <c r="AW265" s="15" t="s">
        <v>32</v>
      </c>
      <c r="AX265" s="15" t="s">
        <v>82</v>
      </c>
      <c r="AY265" s="216" t="s">
        <v>235</v>
      </c>
    </row>
    <row r="266" s="2" customFormat="1" ht="24.15" customHeight="1">
      <c r="A266" s="38"/>
      <c r="B266" s="181"/>
      <c r="C266" s="182" t="s">
        <v>428</v>
      </c>
      <c r="D266" s="182" t="s">
        <v>237</v>
      </c>
      <c r="E266" s="183" t="s">
        <v>429</v>
      </c>
      <c r="F266" s="184" t="s">
        <v>430</v>
      </c>
      <c r="G266" s="185" t="s">
        <v>240</v>
      </c>
      <c r="H266" s="186">
        <v>2119.7399999999998</v>
      </c>
      <c r="I266" s="187"/>
      <c r="J266" s="188">
        <f>ROUND(I266*H266,2)</f>
        <v>0</v>
      </c>
      <c r="K266" s="184" t="s">
        <v>246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96</v>
      </c>
      <c r="AT266" s="193" t="s">
        <v>237</v>
      </c>
      <c r="AU266" s="193" t="s">
        <v>84</v>
      </c>
      <c r="AY266" s="19" t="s">
        <v>235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96</v>
      </c>
      <c r="BM266" s="193" t="s">
        <v>431</v>
      </c>
    </row>
    <row r="267" s="2" customFormat="1">
      <c r="A267" s="38"/>
      <c r="B267" s="39"/>
      <c r="C267" s="38"/>
      <c r="D267" s="195" t="s">
        <v>242</v>
      </c>
      <c r="E267" s="38"/>
      <c r="F267" s="196" t="s">
        <v>432</v>
      </c>
      <c r="G267" s="38"/>
      <c r="H267" s="38"/>
      <c r="I267" s="197"/>
      <c r="J267" s="38"/>
      <c r="K267" s="38"/>
      <c r="L267" s="39"/>
      <c r="M267" s="198"/>
      <c r="N267" s="199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242</v>
      </c>
      <c r="AU267" s="19" t="s">
        <v>84</v>
      </c>
    </row>
    <row r="268" s="2" customFormat="1">
      <c r="A268" s="38"/>
      <c r="B268" s="39"/>
      <c r="C268" s="38"/>
      <c r="D268" s="195" t="s">
        <v>262</v>
      </c>
      <c r="E268" s="38"/>
      <c r="F268" s="223" t="s">
        <v>296</v>
      </c>
      <c r="G268" s="38"/>
      <c r="H268" s="38"/>
      <c r="I268" s="197"/>
      <c r="J268" s="38"/>
      <c r="K268" s="38"/>
      <c r="L268" s="39"/>
      <c r="M268" s="198"/>
      <c r="N268" s="199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262</v>
      </c>
      <c r="AU268" s="19" t="s">
        <v>84</v>
      </c>
    </row>
    <row r="269" s="14" customFormat="1">
      <c r="A269" s="14"/>
      <c r="B269" s="207"/>
      <c r="C269" s="14"/>
      <c r="D269" s="195" t="s">
        <v>248</v>
      </c>
      <c r="E269" s="208" t="s">
        <v>1</v>
      </c>
      <c r="F269" s="209" t="s">
        <v>433</v>
      </c>
      <c r="G269" s="14"/>
      <c r="H269" s="210">
        <v>1900.5</v>
      </c>
      <c r="I269" s="211"/>
      <c r="J269" s="14"/>
      <c r="K269" s="14"/>
      <c r="L269" s="207"/>
      <c r="M269" s="212"/>
      <c r="N269" s="213"/>
      <c r="O269" s="213"/>
      <c r="P269" s="213"/>
      <c r="Q269" s="213"/>
      <c r="R269" s="213"/>
      <c r="S269" s="213"/>
      <c r="T269" s="2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8" t="s">
        <v>248</v>
      </c>
      <c r="AU269" s="208" t="s">
        <v>84</v>
      </c>
      <c r="AV269" s="14" t="s">
        <v>84</v>
      </c>
      <c r="AW269" s="14" t="s">
        <v>32</v>
      </c>
      <c r="AX269" s="14" t="s">
        <v>75</v>
      </c>
      <c r="AY269" s="208" t="s">
        <v>235</v>
      </c>
    </row>
    <row r="270" s="14" customFormat="1">
      <c r="A270" s="14"/>
      <c r="B270" s="207"/>
      <c r="C270" s="14"/>
      <c r="D270" s="195" t="s">
        <v>248</v>
      </c>
      <c r="E270" s="208" t="s">
        <v>1</v>
      </c>
      <c r="F270" s="209" t="s">
        <v>434</v>
      </c>
      <c r="G270" s="14"/>
      <c r="H270" s="210">
        <v>213.84</v>
      </c>
      <c r="I270" s="211"/>
      <c r="J270" s="14"/>
      <c r="K270" s="14"/>
      <c r="L270" s="207"/>
      <c r="M270" s="212"/>
      <c r="N270" s="213"/>
      <c r="O270" s="213"/>
      <c r="P270" s="213"/>
      <c r="Q270" s="213"/>
      <c r="R270" s="213"/>
      <c r="S270" s="213"/>
      <c r="T270" s="2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8" t="s">
        <v>248</v>
      </c>
      <c r="AU270" s="208" t="s">
        <v>84</v>
      </c>
      <c r="AV270" s="14" t="s">
        <v>84</v>
      </c>
      <c r="AW270" s="14" t="s">
        <v>32</v>
      </c>
      <c r="AX270" s="14" t="s">
        <v>75</v>
      </c>
      <c r="AY270" s="208" t="s">
        <v>235</v>
      </c>
    </row>
    <row r="271" s="14" customFormat="1">
      <c r="A271" s="14"/>
      <c r="B271" s="207"/>
      <c r="C271" s="14"/>
      <c r="D271" s="195" t="s">
        <v>248</v>
      </c>
      <c r="E271" s="208" t="s">
        <v>1</v>
      </c>
      <c r="F271" s="209" t="s">
        <v>268</v>
      </c>
      <c r="G271" s="14"/>
      <c r="H271" s="210">
        <v>5.4000000000000004</v>
      </c>
      <c r="I271" s="211"/>
      <c r="J271" s="14"/>
      <c r="K271" s="14"/>
      <c r="L271" s="207"/>
      <c r="M271" s="212"/>
      <c r="N271" s="213"/>
      <c r="O271" s="213"/>
      <c r="P271" s="213"/>
      <c r="Q271" s="213"/>
      <c r="R271" s="213"/>
      <c r="S271" s="213"/>
      <c r="T271" s="2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08" t="s">
        <v>248</v>
      </c>
      <c r="AU271" s="208" t="s">
        <v>84</v>
      </c>
      <c r="AV271" s="14" t="s">
        <v>84</v>
      </c>
      <c r="AW271" s="14" t="s">
        <v>32</v>
      </c>
      <c r="AX271" s="14" t="s">
        <v>75</v>
      </c>
      <c r="AY271" s="208" t="s">
        <v>235</v>
      </c>
    </row>
    <row r="272" s="15" customFormat="1">
      <c r="A272" s="15"/>
      <c r="B272" s="215"/>
      <c r="C272" s="15"/>
      <c r="D272" s="195" t="s">
        <v>248</v>
      </c>
      <c r="E272" s="216" t="s">
        <v>1</v>
      </c>
      <c r="F272" s="217" t="s">
        <v>253</v>
      </c>
      <c r="G272" s="15"/>
      <c r="H272" s="218">
        <v>2119.7400000000002</v>
      </c>
      <c r="I272" s="219"/>
      <c r="J272" s="15"/>
      <c r="K272" s="15"/>
      <c r="L272" s="215"/>
      <c r="M272" s="220"/>
      <c r="N272" s="221"/>
      <c r="O272" s="221"/>
      <c r="P272" s="221"/>
      <c r="Q272" s="221"/>
      <c r="R272" s="221"/>
      <c r="S272" s="221"/>
      <c r="T272" s="222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16" t="s">
        <v>248</v>
      </c>
      <c r="AU272" s="216" t="s">
        <v>84</v>
      </c>
      <c r="AV272" s="15" t="s">
        <v>96</v>
      </c>
      <c r="AW272" s="15" t="s">
        <v>32</v>
      </c>
      <c r="AX272" s="15" t="s">
        <v>82</v>
      </c>
      <c r="AY272" s="216" t="s">
        <v>235</v>
      </c>
    </row>
    <row r="273" s="2" customFormat="1" ht="33" customHeight="1">
      <c r="A273" s="38"/>
      <c r="B273" s="181"/>
      <c r="C273" s="182" t="s">
        <v>435</v>
      </c>
      <c r="D273" s="182" t="s">
        <v>237</v>
      </c>
      <c r="E273" s="183" t="s">
        <v>436</v>
      </c>
      <c r="F273" s="184" t="s">
        <v>437</v>
      </c>
      <c r="G273" s="185" t="s">
        <v>438</v>
      </c>
      <c r="H273" s="186">
        <v>8181.643</v>
      </c>
      <c r="I273" s="187"/>
      <c r="J273" s="188">
        <f>ROUND(I273*H273,2)</f>
        <v>0</v>
      </c>
      <c r="K273" s="184" t="s">
        <v>246</v>
      </c>
      <c r="L273" s="39"/>
      <c r="M273" s="189" t="s">
        <v>1</v>
      </c>
      <c r="N273" s="190" t="s">
        <v>40</v>
      </c>
      <c r="O273" s="77"/>
      <c r="P273" s="191">
        <f>O273*H273</f>
        <v>0</v>
      </c>
      <c r="Q273" s="191">
        <v>0</v>
      </c>
      <c r="R273" s="191">
        <f>Q273*H273</f>
        <v>0</v>
      </c>
      <c r="S273" s="191">
        <v>0</v>
      </c>
      <c r="T273" s="192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93" t="s">
        <v>96</v>
      </c>
      <c r="AT273" s="193" t="s">
        <v>237</v>
      </c>
      <c r="AU273" s="193" t="s">
        <v>84</v>
      </c>
      <c r="AY273" s="19" t="s">
        <v>235</v>
      </c>
      <c r="BE273" s="194">
        <f>IF(N273="základní",J273,0)</f>
        <v>0</v>
      </c>
      <c r="BF273" s="194">
        <f>IF(N273="snížená",J273,0)</f>
        <v>0</v>
      </c>
      <c r="BG273" s="194">
        <f>IF(N273="zákl. přenesená",J273,0)</f>
        <v>0</v>
      </c>
      <c r="BH273" s="194">
        <f>IF(N273="sníž. přenesená",J273,0)</f>
        <v>0</v>
      </c>
      <c r="BI273" s="194">
        <f>IF(N273="nulová",J273,0)</f>
        <v>0</v>
      </c>
      <c r="BJ273" s="19" t="s">
        <v>82</v>
      </c>
      <c r="BK273" s="194">
        <f>ROUND(I273*H273,2)</f>
        <v>0</v>
      </c>
      <c r="BL273" s="19" t="s">
        <v>96</v>
      </c>
      <c r="BM273" s="193" t="s">
        <v>439</v>
      </c>
    </row>
    <row r="274" s="2" customFormat="1">
      <c r="A274" s="38"/>
      <c r="B274" s="39"/>
      <c r="C274" s="38"/>
      <c r="D274" s="195" t="s">
        <v>242</v>
      </c>
      <c r="E274" s="38"/>
      <c r="F274" s="196" t="s">
        <v>440</v>
      </c>
      <c r="G274" s="38"/>
      <c r="H274" s="38"/>
      <c r="I274" s="197"/>
      <c r="J274" s="38"/>
      <c r="K274" s="38"/>
      <c r="L274" s="39"/>
      <c r="M274" s="198"/>
      <c r="N274" s="199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242</v>
      </c>
      <c r="AU274" s="19" t="s">
        <v>84</v>
      </c>
    </row>
    <row r="275" s="13" customFormat="1">
      <c r="A275" s="13"/>
      <c r="B275" s="200"/>
      <c r="C275" s="13"/>
      <c r="D275" s="195" t="s">
        <v>248</v>
      </c>
      <c r="E275" s="201" t="s">
        <v>1</v>
      </c>
      <c r="F275" s="202" t="s">
        <v>441</v>
      </c>
      <c r="G275" s="13"/>
      <c r="H275" s="201" t="s">
        <v>1</v>
      </c>
      <c r="I275" s="203"/>
      <c r="J275" s="13"/>
      <c r="K275" s="13"/>
      <c r="L275" s="200"/>
      <c r="M275" s="204"/>
      <c r="N275" s="205"/>
      <c r="O275" s="205"/>
      <c r="P275" s="205"/>
      <c r="Q275" s="205"/>
      <c r="R275" s="205"/>
      <c r="S275" s="205"/>
      <c r="T275" s="206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1" t="s">
        <v>248</v>
      </c>
      <c r="AU275" s="201" t="s">
        <v>84</v>
      </c>
      <c r="AV275" s="13" t="s">
        <v>82</v>
      </c>
      <c r="AW275" s="13" t="s">
        <v>32</v>
      </c>
      <c r="AX275" s="13" t="s">
        <v>75</v>
      </c>
      <c r="AY275" s="201" t="s">
        <v>235</v>
      </c>
    </row>
    <row r="276" s="14" customFormat="1">
      <c r="A276" s="14"/>
      <c r="B276" s="207"/>
      <c r="C276" s="14"/>
      <c r="D276" s="195" t="s">
        <v>248</v>
      </c>
      <c r="E276" s="208" t="s">
        <v>1</v>
      </c>
      <c r="F276" s="209" t="s">
        <v>442</v>
      </c>
      <c r="G276" s="14"/>
      <c r="H276" s="210">
        <v>4581.4639999999999</v>
      </c>
      <c r="I276" s="211"/>
      <c r="J276" s="14"/>
      <c r="K276" s="14"/>
      <c r="L276" s="207"/>
      <c r="M276" s="212"/>
      <c r="N276" s="213"/>
      <c r="O276" s="213"/>
      <c r="P276" s="213"/>
      <c r="Q276" s="213"/>
      <c r="R276" s="213"/>
      <c r="S276" s="213"/>
      <c r="T276" s="2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08" t="s">
        <v>248</v>
      </c>
      <c r="AU276" s="208" t="s">
        <v>84</v>
      </c>
      <c r="AV276" s="14" t="s">
        <v>84</v>
      </c>
      <c r="AW276" s="14" t="s">
        <v>32</v>
      </c>
      <c r="AX276" s="14" t="s">
        <v>75</v>
      </c>
      <c r="AY276" s="208" t="s">
        <v>235</v>
      </c>
    </row>
    <row r="277" s="13" customFormat="1">
      <c r="A277" s="13"/>
      <c r="B277" s="200"/>
      <c r="C277" s="13"/>
      <c r="D277" s="195" t="s">
        <v>248</v>
      </c>
      <c r="E277" s="201" t="s">
        <v>1</v>
      </c>
      <c r="F277" s="202" t="s">
        <v>443</v>
      </c>
      <c r="G277" s="13"/>
      <c r="H277" s="201" t="s">
        <v>1</v>
      </c>
      <c r="I277" s="203"/>
      <c r="J277" s="13"/>
      <c r="K277" s="13"/>
      <c r="L277" s="200"/>
      <c r="M277" s="204"/>
      <c r="N277" s="205"/>
      <c r="O277" s="205"/>
      <c r="P277" s="205"/>
      <c r="Q277" s="205"/>
      <c r="R277" s="205"/>
      <c r="S277" s="205"/>
      <c r="T277" s="206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01" t="s">
        <v>248</v>
      </c>
      <c r="AU277" s="201" t="s">
        <v>84</v>
      </c>
      <c r="AV277" s="13" t="s">
        <v>82</v>
      </c>
      <c r="AW277" s="13" t="s">
        <v>32</v>
      </c>
      <c r="AX277" s="13" t="s">
        <v>75</v>
      </c>
      <c r="AY277" s="201" t="s">
        <v>235</v>
      </c>
    </row>
    <row r="278" s="14" customFormat="1">
      <c r="A278" s="14"/>
      <c r="B278" s="207"/>
      <c r="C278" s="14"/>
      <c r="D278" s="195" t="s">
        <v>248</v>
      </c>
      <c r="E278" s="208" t="s">
        <v>1</v>
      </c>
      <c r="F278" s="209" t="s">
        <v>444</v>
      </c>
      <c r="G278" s="14"/>
      <c r="H278" s="210">
        <v>-36.106999999999999</v>
      </c>
      <c r="I278" s="211"/>
      <c r="J278" s="14"/>
      <c r="K278" s="14"/>
      <c r="L278" s="207"/>
      <c r="M278" s="212"/>
      <c r="N278" s="213"/>
      <c r="O278" s="213"/>
      <c r="P278" s="213"/>
      <c r="Q278" s="213"/>
      <c r="R278" s="213"/>
      <c r="S278" s="213"/>
      <c r="T278" s="2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8" t="s">
        <v>248</v>
      </c>
      <c r="AU278" s="208" t="s">
        <v>84</v>
      </c>
      <c r="AV278" s="14" t="s">
        <v>84</v>
      </c>
      <c r="AW278" s="14" t="s">
        <v>32</v>
      </c>
      <c r="AX278" s="14" t="s">
        <v>75</v>
      </c>
      <c r="AY278" s="208" t="s">
        <v>235</v>
      </c>
    </row>
    <row r="279" s="15" customFormat="1">
      <c r="A279" s="15"/>
      <c r="B279" s="215"/>
      <c r="C279" s="15"/>
      <c r="D279" s="195" t="s">
        <v>248</v>
      </c>
      <c r="E279" s="216" t="s">
        <v>1</v>
      </c>
      <c r="F279" s="217" t="s">
        <v>253</v>
      </c>
      <c r="G279" s="15"/>
      <c r="H279" s="218">
        <v>4545.357</v>
      </c>
      <c r="I279" s="219"/>
      <c r="J279" s="15"/>
      <c r="K279" s="15"/>
      <c r="L279" s="215"/>
      <c r="M279" s="220"/>
      <c r="N279" s="221"/>
      <c r="O279" s="221"/>
      <c r="P279" s="221"/>
      <c r="Q279" s="221"/>
      <c r="R279" s="221"/>
      <c r="S279" s="221"/>
      <c r="T279" s="222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16" t="s">
        <v>248</v>
      </c>
      <c r="AU279" s="216" t="s">
        <v>84</v>
      </c>
      <c r="AV279" s="15" t="s">
        <v>96</v>
      </c>
      <c r="AW279" s="15" t="s">
        <v>32</v>
      </c>
      <c r="AX279" s="15" t="s">
        <v>82</v>
      </c>
      <c r="AY279" s="216" t="s">
        <v>235</v>
      </c>
    </row>
    <row r="280" s="14" customFormat="1">
      <c r="A280" s="14"/>
      <c r="B280" s="207"/>
      <c r="C280" s="14"/>
      <c r="D280" s="195" t="s">
        <v>248</v>
      </c>
      <c r="E280" s="14"/>
      <c r="F280" s="209" t="s">
        <v>445</v>
      </c>
      <c r="G280" s="14"/>
      <c r="H280" s="210">
        <v>8181.643</v>
      </c>
      <c r="I280" s="211"/>
      <c r="J280" s="14"/>
      <c r="K280" s="14"/>
      <c r="L280" s="207"/>
      <c r="M280" s="212"/>
      <c r="N280" s="213"/>
      <c r="O280" s="213"/>
      <c r="P280" s="213"/>
      <c r="Q280" s="213"/>
      <c r="R280" s="213"/>
      <c r="S280" s="213"/>
      <c r="T280" s="2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8" t="s">
        <v>248</v>
      </c>
      <c r="AU280" s="208" t="s">
        <v>84</v>
      </c>
      <c r="AV280" s="14" t="s">
        <v>84</v>
      </c>
      <c r="AW280" s="14" t="s">
        <v>3</v>
      </c>
      <c r="AX280" s="14" t="s">
        <v>82</v>
      </c>
      <c r="AY280" s="208" t="s">
        <v>235</v>
      </c>
    </row>
    <row r="281" s="2" customFormat="1" ht="24.15" customHeight="1">
      <c r="A281" s="38"/>
      <c r="B281" s="181"/>
      <c r="C281" s="182" t="s">
        <v>446</v>
      </c>
      <c r="D281" s="182" t="s">
        <v>237</v>
      </c>
      <c r="E281" s="183" t="s">
        <v>447</v>
      </c>
      <c r="F281" s="184" t="s">
        <v>448</v>
      </c>
      <c r="G281" s="185" t="s">
        <v>358</v>
      </c>
      <c r="H281" s="186">
        <v>4014.0799999999999</v>
      </c>
      <c r="I281" s="187"/>
      <c r="J281" s="188">
        <f>ROUND(I281*H281,2)</f>
        <v>0</v>
      </c>
      <c r="K281" s="184" t="s">
        <v>246</v>
      </c>
      <c r="L281" s="39"/>
      <c r="M281" s="189" t="s">
        <v>1</v>
      </c>
      <c r="N281" s="190" t="s">
        <v>40</v>
      </c>
      <c r="O281" s="77"/>
      <c r="P281" s="191">
        <f>O281*H281</f>
        <v>0</v>
      </c>
      <c r="Q281" s="191">
        <v>0</v>
      </c>
      <c r="R281" s="191">
        <f>Q281*H281</f>
        <v>0</v>
      </c>
      <c r="S281" s="191">
        <v>0</v>
      </c>
      <c r="T281" s="19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3" t="s">
        <v>96</v>
      </c>
      <c r="AT281" s="193" t="s">
        <v>237</v>
      </c>
      <c r="AU281" s="193" t="s">
        <v>84</v>
      </c>
      <c r="AY281" s="19" t="s">
        <v>235</v>
      </c>
      <c r="BE281" s="194">
        <f>IF(N281="základní",J281,0)</f>
        <v>0</v>
      </c>
      <c r="BF281" s="194">
        <f>IF(N281="snížená",J281,0)</f>
        <v>0</v>
      </c>
      <c r="BG281" s="194">
        <f>IF(N281="zákl. přenesená",J281,0)</f>
        <v>0</v>
      </c>
      <c r="BH281" s="194">
        <f>IF(N281="sníž. přenesená",J281,0)</f>
        <v>0</v>
      </c>
      <c r="BI281" s="194">
        <f>IF(N281="nulová",J281,0)</f>
        <v>0</v>
      </c>
      <c r="BJ281" s="19" t="s">
        <v>82</v>
      </c>
      <c r="BK281" s="194">
        <f>ROUND(I281*H281,2)</f>
        <v>0</v>
      </c>
      <c r="BL281" s="19" t="s">
        <v>96</v>
      </c>
      <c r="BM281" s="193" t="s">
        <v>449</v>
      </c>
    </row>
    <row r="282" s="2" customFormat="1">
      <c r="A282" s="38"/>
      <c r="B282" s="39"/>
      <c r="C282" s="38"/>
      <c r="D282" s="195" t="s">
        <v>242</v>
      </c>
      <c r="E282" s="38"/>
      <c r="F282" s="196" t="s">
        <v>450</v>
      </c>
      <c r="G282" s="38"/>
      <c r="H282" s="38"/>
      <c r="I282" s="197"/>
      <c r="J282" s="38"/>
      <c r="K282" s="38"/>
      <c r="L282" s="39"/>
      <c r="M282" s="198"/>
      <c r="N282" s="199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242</v>
      </c>
      <c r="AU282" s="19" t="s">
        <v>84</v>
      </c>
    </row>
    <row r="283" s="13" customFormat="1">
      <c r="A283" s="13"/>
      <c r="B283" s="200"/>
      <c r="C283" s="13"/>
      <c r="D283" s="195" t="s">
        <v>248</v>
      </c>
      <c r="E283" s="201" t="s">
        <v>1</v>
      </c>
      <c r="F283" s="202" t="s">
        <v>451</v>
      </c>
      <c r="G283" s="13"/>
      <c r="H283" s="201" t="s">
        <v>1</v>
      </c>
      <c r="I283" s="203"/>
      <c r="J283" s="13"/>
      <c r="K283" s="13"/>
      <c r="L283" s="200"/>
      <c r="M283" s="204"/>
      <c r="N283" s="205"/>
      <c r="O283" s="205"/>
      <c r="P283" s="205"/>
      <c r="Q283" s="205"/>
      <c r="R283" s="205"/>
      <c r="S283" s="205"/>
      <c r="T283" s="206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1" t="s">
        <v>248</v>
      </c>
      <c r="AU283" s="201" t="s">
        <v>84</v>
      </c>
      <c r="AV283" s="13" t="s">
        <v>82</v>
      </c>
      <c r="AW283" s="13" t="s">
        <v>32</v>
      </c>
      <c r="AX283" s="13" t="s">
        <v>75</v>
      </c>
      <c r="AY283" s="201" t="s">
        <v>235</v>
      </c>
    </row>
    <row r="284" s="14" customFormat="1">
      <c r="A284" s="14"/>
      <c r="B284" s="207"/>
      <c r="C284" s="14"/>
      <c r="D284" s="195" t="s">
        <v>248</v>
      </c>
      <c r="E284" s="208" t="s">
        <v>1</v>
      </c>
      <c r="F284" s="209" t="s">
        <v>402</v>
      </c>
      <c r="G284" s="14"/>
      <c r="H284" s="210">
        <v>4575.7939999999999</v>
      </c>
      <c r="I284" s="211"/>
      <c r="J284" s="14"/>
      <c r="K284" s="14"/>
      <c r="L284" s="207"/>
      <c r="M284" s="212"/>
      <c r="N284" s="213"/>
      <c r="O284" s="213"/>
      <c r="P284" s="213"/>
      <c r="Q284" s="213"/>
      <c r="R284" s="213"/>
      <c r="S284" s="213"/>
      <c r="T284" s="2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08" t="s">
        <v>248</v>
      </c>
      <c r="AU284" s="208" t="s">
        <v>84</v>
      </c>
      <c r="AV284" s="14" t="s">
        <v>84</v>
      </c>
      <c r="AW284" s="14" t="s">
        <v>32</v>
      </c>
      <c r="AX284" s="14" t="s">
        <v>75</v>
      </c>
      <c r="AY284" s="208" t="s">
        <v>235</v>
      </c>
    </row>
    <row r="285" s="13" customFormat="1">
      <c r="A285" s="13"/>
      <c r="B285" s="200"/>
      <c r="C285" s="13"/>
      <c r="D285" s="195" t="s">
        <v>248</v>
      </c>
      <c r="E285" s="201" t="s">
        <v>1</v>
      </c>
      <c r="F285" s="202" t="s">
        <v>452</v>
      </c>
      <c r="G285" s="13"/>
      <c r="H285" s="201" t="s">
        <v>1</v>
      </c>
      <c r="I285" s="203"/>
      <c r="J285" s="13"/>
      <c r="K285" s="13"/>
      <c r="L285" s="200"/>
      <c r="M285" s="204"/>
      <c r="N285" s="205"/>
      <c r="O285" s="205"/>
      <c r="P285" s="205"/>
      <c r="Q285" s="205"/>
      <c r="R285" s="205"/>
      <c r="S285" s="205"/>
      <c r="T285" s="206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1" t="s">
        <v>248</v>
      </c>
      <c r="AU285" s="201" t="s">
        <v>84</v>
      </c>
      <c r="AV285" s="13" t="s">
        <v>82</v>
      </c>
      <c r="AW285" s="13" t="s">
        <v>32</v>
      </c>
      <c r="AX285" s="13" t="s">
        <v>75</v>
      </c>
      <c r="AY285" s="201" t="s">
        <v>235</v>
      </c>
    </row>
    <row r="286" s="14" customFormat="1">
      <c r="A286" s="14"/>
      <c r="B286" s="207"/>
      <c r="C286" s="14"/>
      <c r="D286" s="195" t="s">
        <v>248</v>
      </c>
      <c r="E286" s="208" t="s">
        <v>1</v>
      </c>
      <c r="F286" s="209" t="s">
        <v>453</v>
      </c>
      <c r="G286" s="14"/>
      <c r="H286" s="210">
        <v>-1045.2760000000001</v>
      </c>
      <c r="I286" s="211"/>
      <c r="J286" s="14"/>
      <c r="K286" s="14"/>
      <c r="L286" s="207"/>
      <c r="M286" s="212"/>
      <c r="N286" s="213"/>
      <c r="O286" s="213"/>
      <c r="P286" s="213"/>
      <c r="Q286" s="213"/>
      <c r="R286" s="213"/>
      <c r="S286" s="213"/>
      <c r="T286" s="2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8" t="s">
        <v>248</v>
      </c>
      <c r="AU286" s="208" t="s">
        <v>84</v>
      </c>
      <c r="AV286" s="14" t="s">
        <v>84</v>
      </c>
      <c r="AW286" s="14" t="s">
        <v>32</v>
      </c>
      <c r="AX286" s="14" t="s">
        <v>75</v>
      </c>
      <c r="AY286" s="208" t="s">
        <v>235</v>
      </c>
    </row>
    <row r="287" s="13" customFormat="1">
      <c r="A287" s="13"/>
      <c r="B287" s="200"/>
      <c r="C287" s="13"/>
      <c r="D287" s="195" t="s">
        <v>248</v>
      </c>
      <c r="E287" s="201" t="s">
        <v>1</v>
      </c>
      <c r="F287" s="202" t="s">
        <v>454</v>
      </c>
      <c r="G287" s="13"/>
      <c r="H287" s="201" t="s">
        <v>1</v>
      </c>
      <c r="I287" s="203"/>
      <c r="J287" s="13"/>
      <c r="K287" s="13"/>
      <c r="L287" s="200"/>
      <c r="M287" s="204"/>
      <c r="N287" s="205"/>
      <c r="O287" s="205"/>
      <c r="P287" s="205"/>
      <c r="Q287" s="205"/>
      <c r="R287" s="205"/>
      <c r="S287" s="205"/>
      <c r="T287" s="206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1" t="s">
        <v>248</v>
      </c>
      <c r="AU287" s="201" t="s">
        <v>84</v>
      </c>
      <c r="AV287" s="13" t="s">
        <v>82</v>
      </c>
      <c r="AW287" s="13" t="s">
        <v>32</v>
      </c>
      <c r="AX287" s="13" t="s">
        <v>75</v>
      </c>
      <c r="AY287" s="201" t="s">
        <v>235</v>
      </c>
    </row>
    <row r="288" s="14" customFormat="1">
      <c r="A288" s="14"/>
      <c r="B288" s="207"/>
      <c r="C288" s="14"/>
      <c r="D288" s="195" t="s">
        <v>248</v>
      </c>
      <c r="E288" s="208" t="s">
        <v>1</v>
      </c>
      <c r="F288" s="209" t="s">
        <v>455</v>
      </c>
      <c r="G288" s="14"/>
      <c r="H288" s="210">
        <v>-221.84999999999999</v>
      </c>
      <c r="I288" s="211"/>
      <c r="J288" s="14"/>
      <c r="K288" s="14"/>
      <c r="L288" s="207"/>
      <c r="M288" s="212"/>
      <c r="N288" s="213"/>
      <c r="O288" s="213"/>
      <c r="P288" s="213"/>
      <c r="Q288" s="213"/>
      <c r="R288" s="213"/>
      <c r="S288" s="213"/>
      <c r="T288" s="2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08" t="s">
        <v>248</v>
      </c>
      <c r="AU288" s="208" t="s">
        <v>84</v>
      </c>
      <c r="AV288" s="14" t="s">
        <v>84</v>
      </c>
      <c r="AW288" s="14" t="s">
        <v>32</v>
      </c>
      <c r="AX288" s="14" t="s">
        <v>75</v>
      </c>
      <c r="AY288" s="208" t="s">
        <v>235</v>
      </c>
    </row>
    <row r="289" s="13" customFormat="1">
      <c r="A289" s="13"/>
      <c r="B289" s="200"/>
      <c r="C289" s="13"/>
      <c r="D289" s="195" t="s">
        <v>248</v>
      </c>
      <c r="E289" s="201" t="s">
        <v>1</v>
      </c>
      <c r="F289" s="202" t="s">
        <v>456</v>
      </c>
      <c r="G289" s="13"/>
      <c r="H289" s="201" t="s">
        <v>1</v>
      </c>
      <c r="I289" s="203"/>
      <c r="J289" s="13"/>
      <c r="K289" s="13"/>
      <c r="L289" s="200"/>
      <c r="M289" s="204"/>
      <c r="N289" s="205"/>
      <c r="O289" s="205"/>
      <c r="P289" s="205"/>
      <c r="Q289" s="205"/>
      <c r="R289" s="205"/>
      <c r="S289" s="205"/>
      <c r="T289" s="206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01" t="s">
        <v>248</v>
      </c>
      <c r="AU289" s="201" t="s">
        <v>84</v>
      </c>
      <c r="AV289" s="13" t="s">
        <v>82</v>
      </c>
      <c r="AW289" s="13" t="s">
        <v>32</v>
      </c>
      <c r="AX289" s="13" t="s">
        <v>75</v>
      </c>
      <c r="AY289" s="201" t="s">
        <v>235</v>
      </c>
    </row>
    <row r="290" s="14" customFormat="1">
      <c r="A290" s="14"/>
      <c r="B290" s="207"/>
      <c r="C290" s="14"/>
      <c r="D290" s="195" t="s">
        <v>248</v>
      </c>
      <c r="E290" s="208" t="s">
        <v>1</v>
      </c>
      <c r="F290" s="209" t="s">
        <v>457</v>
      </c>
      <c r="G290" s="14"/>
      <c r="H290" s="210">
        <v>-18</v>
      </c>
      <c r="I290" s="211"/>
      <c r="J290" s="14"/>
      <c r="K290" s="14"/>
      <c r="L290" s="207"/>
      <c r="M290" s="212"/>
      <c r="N290" s="213"/>
      <c r="O290" s="213"/>
      <c r="P290" s="213"/>
      <c r="Q290" s="213"/>
      <c r="R290" s="213"/>
      <c r="S290" s="213"/>
      <c r="T290" s="2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8" t="s">
        <v>248</v>
      </c>
      <c r="AU290" s="208" t="s">
        <v>84</v>
      </c>
      <c r="AV290" s="14" t="s">
        <v>84</v>
      </c>
      <c r="AW290" s="14" t="s">
        <v>32</v>
      </c>
      <c r="AX290" s="14" t="s">
        <v>75</v>
      </c>
      <c r="AY290" s="208" t="s">
        <v>235</v>
      </c>
    </row>
    <row r="291" s="14" customFormat="1">
      <c r="A291" s="14"/>
      <c r="B291" s="207"/>
      <c r="C291" s="14"/>
      <c r="D291" s="195" t="s">
        <v>248</v>
      </c>
      <c r="E291" s="208" t="s">
        <v>1</v>
      </c>
      <c r="F291" s="209" t="s">
        <v>458</v>
      </c>
      <c r="G291" s="14"/>
      <c r="H291" s="210">
        <v>-150.636</v>
      </c>
      <c r="I291" s="211"/>
      <c r="J291" s="14"/>
      <c r="K291" s="14"/>
      <c r="L291" s="207"/>
      <c r="M291" s="212"/>
      <c r="N291" s="213"/>
      <c r="O291" s="213"/>
      <c r="P291" s="213"/>
      <c r="Q291" s="213"/>
      <c r="R291" s="213"/>
      <c r="S291" s="213"/>
      <c r="T291" s="2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08" t="s">
        <v>248</v>
      </c>
      <c r="AU291" s="208" t="s">
        <v>84</v>
      </c>
      <c r="AV291" s="14" t="s">
        <v>84</v>
      </c>
      <c r="AW291" s="14" t="s">
        <v>32</v>
      </c>
      <c r="AX291" s="14" t="s">
        <v>75</v>
      </c>
      <c r="AY291" s="208" t="s">
        <v>235</v>
      </c>
    </row>
    <row r="292" s="14" customFormat="1">
      <c r="A292" s="14"/>
      <c r="B292" s="207"/>
      <c r="C292" s="14"/>
      <c r="D292" s="195" t="s">
        <v>248</v>
      </c>
      <c r="E292" s="208" t="s">
        <v>1</v>
      </c>
      <c r="F292" s="209" t="s">
        <v>459</v>
      </c>
      <c r="G292" s="14"/>
      <c r="H292" s="210">
        <v>-5.8780000000000001</v>
      </c>
      <c r="I292" s="211"/>
      <c r="J292" s="14"/>
      <c r="K292" s="14"/>
      <c r="L292" s="207"/>
      <c r="M292" s="212"/>
      <c r="N292" s="213"/>
      <c r="O292" s="213"/>
      <c r="P292" s="213"/>
      <c r="Q292" s="213"/>
      <c r="R292" s="213"/>
      <c r="S292" s="213"/>
      <c r="T292" s="2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8" t="s">
        <v>248</v>
      </c>
      <c r="AU292" s="208" t="s">
        <v>84</v>
      </c>
      <c r="AV292" s="14" t="s">
        <v>84</v>
      </c>
      <c r="AW292" s="14" t="s">
        <v>32</v>
      </c>
      <c r="AX292" s="14" t="s">
        <v>75</v>
      </c>
      <c r="AY292" s="208" t="s">
        <v>235</v>
      </c>
    </row>
    <row r="293" s="13" customFormat="1">
      <c r="A293" s="13"/>
      <c r="B293" s="200"/>
      <c r="C293" s="13"/>
      <c r="D293" s="195" t="s">
        <v>248</v>
      </c>
      <c r="E293" s="201" t="s">
        <v>1</v>
      </c>
      <c r="F293" s="202" t="s">
        <v>460</v>
      </c>
      <c r="G293" s="13"/>
      <c r="H293" s="201" t="s">
        <v>1</v>
      </c>
      <c r="I293" s="203"/>
      <c r="J293" s="13"/>
      <c r="K293" s="13"/>
      <c r="L293" s="200"/>
      <c r="M293" s="204"/>
      <c r="N293" s="205"/>
      <c r="O293" s="205"/>
      <c r="P293" s="205"/>
      <c r="Q293" s="205"/>
      <c r="R293" s="205"/>
      <c r="S293" s="205"/>
      <c r="T293" s="206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01" t="s">
        <v>248</v>
      </c>
      <c r="AU293" s="201" t="s">
        <v>84</v>
      </c>
      <c r="AV293" s="13" t="s">
        <v>82</v>
      </c>
      <c r="AW293" s="13" t="s">
        <v>32</v>
      </c>
      <c r="AX293" s="13" t="s">
        <v>75</v>
      </c>
      <c r="AY293" s="201" t="s">
        <v>235</v>
      </c>
    </row>
    <row r="294" s="14" customFormat="1">
      <c r="A294" s="14"/>
      <c r="B294" s="207"/>
      <c r="C294" s="14"/>
      <c r="D294" s="195" t="s">
        <v>248</v>
      </c>
      <c r="E294" s="208" t="s">
        <v>1</v>
      </c>
      <c r="F294" s="209" t="s">
        <v>461</v>
      </c>
      <c r="G294" s="14"/>
      <c r="H294" s="210">
        <v>662.26800000000003</v>
      </c>
      <c r="I294" s="211"/>
      <c r="J294" s="14"/>
      <c r="K294" s="14"/>
      <c r="L294" s="207"/>
      <c r="M294" s="212"/>
      <c r="N294" s="213"/>
      <c r="O294" s="213"/>
      <c r="P294" s="213"/>
      <c r="Q294" s="213"/>
      <c r="R294" s="213"/>
      <c r="S294" s="213"/>
      <c r="T294" s="2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08" t="s">
        <v>248</v>
      </c>
      <c r="AU294" s="208" t="s">
        <v>84</v>
      </c>
      <c r="AV294" s="14" t="s">
        <v>84</v>
      </c>
      <c r="AW294" s="14" t="s">
        <v>32</v>
      </c>
      <c r="AX294" s="14" t="s">
        <v>75</v>
      </c>
      <c r="AY294" s="208" t="s">
        <v>235</v>
      </c>
    </row>
    <row r="295" s="13" customFormat="1">
      <c r="A295" s="13"/>
      <c r="B295" s="200"/>
      <c r="C295" s="13"/>
      <c r="D295" s="195" t="s">
        <v>248</v>
      </c>
      <c r="E295" s="201" t="s">
        <v>1</v>
      </c>
      <c r="F295" s="202" t="s">
        <v>462</v>
      </c>
      <c r="G295" s="13"/>
      <c r="H295" s="201" t="s">
        <v>1</v>
      </c>
      <c r="I295" s="203"/>
      <c r="J295" s="13"/>
      <c r="K295" s="13"/>
      <c r="L295" s="200"/>
      <c r="M295" s="204"/>
      <c r="N295" s="205"/>
      <c r="O295" s="205"/>
      <c r="P295" s="205"/>
      <c r="Q295" s="205"/>
      <c r="R295" s="205"/>
      <c r="S295" s="205"/>
      <c r="T295" s="206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1" t="s">
        <v>248</v>
      </c>
      <c r="AU295" s="201" t="s">
        <v>84</v>
      </c>
      <c r="AV295" s="13" t="s">
        <v>82</v>
      </c>
      <c r="AW295" s="13" t="s">
        <v>32</v>
      </c>
      <c r="AX295" s="13" t="s">
        <v>75</v>
      </c>
      <c r="AY295" s="201" t="s">
        <v>235</v>
      </c>
    </row>
    <row r="296" s="14" customFormat="1">
      <c r="A296" s="14"/>
      <c r="B296" s="207"/>
      <c r="C296" s="14"/>
      <c r="D296" s="195" t="s">
        <v>248</v>
      </c>
      <c r="E296" s="208" t="s">
        <v>1</v>
      </c>
      <c r="F296" s="209" t="s">
        <v>463</v>
      </c>
      <c r="G296" s="14"/>
      <c r="H296" s="210">
        <v>217.65799999999999</v>
      </c>
      <c r="I296" s="211"/>
      <c r="J296" s="14"/>
      <c r="K296" s="14"/>
      <c r="L296" s="207"/>
      <c r="M296" s="212"/>
      <c r="N296" s="213"/>
      <c r="O296" s="213"/>
      <c r="P296" s="213"/>
      <c r="Q296" s="213"/>
      <c r="R296" s="213"/>
      <c r="S296" s="213"/>
      <c r="T296" s="2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08" t="s">
        <v>248</v>
      </c>
      <c r="AU296" s="208" t="s">
        <v>84</v>
      </c>
      <c r="AV296" s="14" t="s">
        <v>84</v>
      </c>
      <c r="AW296" s="14" t="s">
        <v>32</v>
      </c>
      <c r="AX296" s="14" t="s">
        <v>75</v>
      </c>
      <c r="AY296" s="208" t="s">
        <v>235</v>
      </c>
    </row>
    <row r="297" s="15" customFormat="1">
      <c r="A297" s="15"/>
      <c r="B297" s="215"/>
      <c r="C297" s="15"/>
      <c r="D297" s="195" t="s">
        <v>248</v>
      </c>
      <c r="E297" s="216" t="s">
        <v>1</v>
      </c>
      <c r="F297" s="217" t="s">
        <v>253</v>
      </c>
      <c r="G297" s="15"/>
      <c r="H297" s="218">
        <v>4014.0799999999999</v>
      </c>
      <c r="I297" s="219"/>
      <c r="J297" s="15"/>
      <c r="K297" s="15"/>
      <c r="L297" s="215"/>
      <c r="M297" s="220"/>
      <c r="N297" s="221"/>
      <c r="O297" s="221"/>
      <c r="P297" s="221"/>
      <c r="Q297" s="221"/>
      <c r="R297" s="221"/>
      <c r="S297" s="221"/>
      <c r="T297" s="222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16" t="s">
        <v>248</v>
      </c>
      <c r="AU297" s="216" t="s">
        <v>84</v>
      </c>
      <c r="AV297" s="15" t="s">
        <v>96</v>
      </c>
      <c r="AW297" s="15" t="s">
        <v>32</v>
      </c>
      <c r="AX297" s="15" t="s">
        <v>82</v>
      </c>
      <c r="AY297" s="216" t="s">
        <v>235</v>
      </c>
    </row>
    <row r="298" s="2" customFormat="1" ht="21.75" customHeight="1">
      <c r="A298" s="38"/>
      <c r="B298" s="181"/>
      <c r="C298" s="232" t="s">
        <v>464</v>
      </c>
      <c r="D298" s="232" t="s">
        <v>465</v>
      </c>
      <c r="E298" s="233" t="s">
        <v>466</v>
      </c>
      <c r="F298" s="234" t="s">
        <v>467</v>
      </c>
      <c r="G298" s="235" t="s">
        <v>438</v>
      </c>
      <c r="H298" s="236">
        <v>7967.2860000000001</v>
      </c>
      <c r="I298" s="237"/>
      <c r="J298" s="238">
        <f>ROUND(I298*H298,2)</f>
        <v>0</v>
      </c>
      <c r="K298" s="234" t="s">
        <v>246</v>
      </c>
      <c r="L298" s="239"/>
      <c r="M298" s="240" t="s">
        <v>1</v>
      </c>
      <c r="N298" s="241" t="s">
        <v>40</v>
      </c>
      <c r="O298" s="77"/>
      <c r="P298" s="191">
        <f>O298*H298</f>
        <v>0</v>
      </c>
      <c r="Q298" s="191">
        <v>1</v>
      </c>
      <c r="R298" s="191">
        <f>Q298*H298</f>
        <v>7967.2860000000001</v>
      </c>
      <c r="S298" s="191">
        <v>0</v>
      </c>
      <c r="T298" s="19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3" t="s">
        <v>291</v>
      </c>
      <c r="AT298" s="193" t="s">
        <v>465</v>
      </c>
      <c r="AU298" s="193" t="s">
        <v>84</v>
      </c>
      <c r="AY298" s="19" t="s">
        <v>235</v>
      </c>
      <c r="BE298" s="194">
        <f>IF(N298="základní",J298,0)</f>
        <v>0</v>
      </c>
      <c r="BF298" s="194">
        <f>IF(N298="snížená",J298,0)</f>
        <v>0</v>
      </c>
      <c r="BG298" s="194">
        <f>IF(N298="zákl. přenesená",J298,0)</f>
        <v>0</v>
      </c>
      <c r="BH298" s="194">
        <f>IF(N298="sníž. přenesená",J298,0)</f>
        <v>0</v>
      </c>
      <c r="BI298" s="194">
        <f>IF(N298="nulová",J298,0)</f>
        <v>0</v>
      </c>
      <c r="BJ298" s="19" t="s">
        <v>82</v>
      </c>
      <c r="BK298" s="194">
        <f>ROUND(I298*H298,2)</f>
        <v>0</v>
      </c>
      <c r="BL298" s="19" t="s">
        <v>96</v>
      </c>
      <c r="BM298" s="193" t="s">
        <v>468</v>
      </c>
    </row>
    <row r="299" s="2" customFormat="1">
      <c r="A299" s="38"/>
      <c r="B299" s="39"/>
      <c r="C299" s="38"/>
      <c r="D299" s="195" t="s">
        <v>242</v>
      </c>
      <c r="E299" s="38"/>
      <c r="F299" s="196" t="s">
        <v>467</v>
      </c>
      <c r="G299" s="38"/>
      <c r="H299" s="38"/>
      <c r="I299" s="197"/>
      <c r="J299" s="38"/>
      <c r="K299" s="38"/>
      <c r="L299" s="39"/>
      <c r="M299" s="198"/>
      <c r="N299" s="199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242</v>
      </c>
      <c r="AU299" s="19" t="s">
        <v>84</v>
      </c>
    </row>
    <row r="300" s="2" customFormat="1">
      <c r="A300" s="38"/>
      <c r="B300" s="39"/>
      <c r="C300" s="38"/>
      <c r="D300" s="195" t="s">
        <v>262</v>
      </c>
      <c r="E300" s="38"/>
      <c r="F300" s="223" t="s">
        <v>469</v>
      </c>
      <c r="G300" s="38"/>
      <c r="H300" s="38"/>
      <c r="I300" s="197"/>
      <c r="J300" s="38"/>
      <c r="K300" s="38"/>
      <c r="L300" s="39"/>
      <c r="M300" s="198"/>
      <c r="N300" s="199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262</v>
      </c>
      <c r="AU300" s="19" t="s">
        <v>84</v>
      </c>
    </row>
    <row r="301" s="13" customFormat="1">
      <c r="A301" s="13"/>
      <c r="B301" s="200"/>
      <c r="C301" s="13"/>
      <c r="D301" s="195" t="s">
        <v>248</v>
      </c>
      <c r="E301" s="201" t="s">
        <v>1</v>
      </c>
      <c r="F301" s="202" t="s">
        <v>470</v>
      </c>
      <c r="G301" s="13"/>
      <c r="H301" s="201" t="s">
        <v>1</v>
      </c>
      <c r="I301" s="203"/>
      <c r="J301" s="13"/>
      <c r="K301" s="13"/>
      <c r="L301" s="200"/>
      <c r="M301" s="204"/>
      <c r="N301" s="205"/>
      <c r="O301" s="205"/>
      <c r="P301" s="205"/>
      <c r="Q301" s="205"/>
      <c r="R301" s="205"/>
      <c r="S301" s="205"/>
      <c r="T301" s="206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1" t="s">
        <v>248</v>
      </c>
      <c r="AU301" s="201" t="s">
        <v>84</v>
      </c>
      <c r="AV301" s="13" t="s">
        <v>82</v>
      </c>
      <c r="AW301" s="13" t="s">
        <v>32</v>
      </c>
      <c r="AX301" s="13" t="s">
        <v>75</v>
      </c>
      <c r="AY301" s="201" t="s">
        <v>235</v>
      </c>
    </row>
    <row r="302" s="14" customFormat="1">
      <c r="A302" s="14"/>
      <c r="B302" s="207"/>
      <c r="C302" s="14"/>
      <c r="D302" s="195" t="s">
        <v>248</v>
      </c>
      <c r="E302" s="208" t="s">
        <v>1</v>
      </c>
      <c r="F302" s="209" t="s">
        <v>471</v>
      </c>
      <c r="G302" s="14"/>
      <c r="H302" s="210">
        <v>4014.0799999999999</v>
      </c>
      <c r="I302" s="211"/>
      <c r="J302" s="14"/>
      <c r="K302" s="14"/>
      <c r="L302" s="207"/>
      <c r="M302" s="212"/>
      <c r="N302" s="213"/>
      <c r="O302" s="213"/>
      <c r="P302" s="213"/>
      <c r="Q302" s="213"/>
      <c r="R302" s="213"/>
      <c r="S302" s="213"/>
      <c r="T302" s="2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8" t="s">
        <v>248</v>
      </c>
      <c r="AU302" s="208" t="s">
        <v>84</v>
      </c>
      <c r="AV302" s="14" t="s">
        <v>84</v>
      </c>
      <c r="AW302" s="14" t="s">
        <v>32</v>
      </c>
      <c r="AX302" s="14" t="s">
        <v>75</v>
      </c>
      <c r="AY302" s="208" t="s">
        <v>235</v>
      </c>
    </row>
    <row r="303" s="16" customFormat="1">
      <c r="A303" s="16"/>
      <c r="B303" s="224"/>
      <c r="C303" s="16"/>
      <c r="D303" s="195" t="s">
        <v>248</v>
      </c>
      <c r="E303" s="225" t="s">
        <v>1</v>
      </c>
      <c r="F303" s="226" t="s">
        <v>373</v>
      </c>
      <c r="G303" s="16"/>
      <c r="H303" s="227">
        <v>4014.0799999999999</v>
      </c>
      <c r="I303" s="228"/>
      <c r="J303" s="16"/>
      <c r="K303" s="16"/>
      <c r="L303" s="224"/>
      <c r="M303" s="229"/>
      <c r="N303" s="230"/>
      <c r="O303" s="230"/>
      <c r="P303" s="230"/>
      <c r="Q303" s="230"/>
      <c r="R303" s="230"/>
      <c r="S303" s="230"/>
      <c r="T303" s="231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T303" s="225" t="s">
        <v>248</v>
      </c>
      <c r="AU303" s="225" t="s">
        <v>84</v>
      </c>
      <c r="AV303" s="16" t="s">
        <v>91</v>
      </c>
      <c r="AW303" s="16" t="s">
        <v>32</v>
      </c>
      <c r="AX303" s="16" t="s">
        <v>75</v>
      </c>
      <c r="AY303" s="225" t="s">
        <v>235</v>
      </c>
    </row>
    <row r="304" s="13" customFormat="1">
      <c r="A304" s="13"/>
      <c r="B304" s="200"/>
      <c r="C304" s="13"/>
      <c r="D304" s="195" t="s">
        <v>248</v>
      </c>
      <c r="E304" s="201" t="s">
        <v>1</v>
      </c>
      <c r="F304" s="202" t="s">
        <v>425</v>
      </c>
      <c r="G304" s="13"/>
      <c r="H304" s="201" t="s">
        <v>1</v>
      </c>
      <c r="I304" s="203"/>
      <c r="J304" s="13"/>
      <c r="K304" s="13"/>
      <c r="L304" s="200"/>
      <c r="M304" s="204"/>
      <c r="N304" s="205"/>
      <c r="O304" s="205"/>
      <c r="P304" s="205"/>
      <c r="Q304" s="205"/>
      <c r="R304" s="205"/>
      <c r="S304" s="205"/>
      <c r="T304" s="206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01" t="s">
        <v>248</v>
      </c>
      <c r="AU304" s="201" t="s">
        <v>84</v>
      </c>
      <c r="AV304" s="13" t="s">
        <v>82</v>
      </c>
      <c r="AW304" s="13" t="s">
        <v>32</v>
      </c>
      <c r="AX304" s="13" t="s">
        <v>75</v>
      </c>
      <c r="AY304" s="201" t="s">
        <v>235</v>
      </c>
    </row>
    <row r="305" s="14" customFormat="1">
      <c r="A305" s="14"/>
      <c r="B305" s="207"/>
      <c r="C305" s="14"/>
      <c r="D305" s="195" t="s">
        <v>248</v>
      </c>
      <c r="E305" s="208" t="s">
        <v>1</v>
      </c>
      <c r="F305" s="209" t="s">
        <v>426</v>
      </c>
      <c r="G305" s="14"/>
      <c r="H305" s="210">
        <v>36.713000000000001</v>
      </c>
      <c r="I305" s="211"/>
      <c r="J305" s="14"/>
      <c r="K305" s="14"/>
      <c r="L305" s="207"/>
      <c r="M305" s="212"/>
      <c r="N305" s="213"/>
      <c r="O305" s="213"/>
      <c r="P305" s="213"/>
      <c r="Q305" s="213"/>
      <c r="R305" s="213"/>
      <c r="S305" s="213"/>
      <c r="T305" s="2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8" t="s">
        <v>248</v>
      </c>
      <c r="AU305" s="208" t="s">
        <v>84</v>
      </c>
      <c r="AV305" s="14" t="s">
        <v>84</v>
      </c>
      <c r="AW305" s="14" t="s">
        <v>32</v>
      </c>
      <c r="AX305" s="14" t="s">
        <v>75</v>
      </c>
      <c r="AY305" s="208" t="s">
        <v>235</v>
      </c>
    </row>
    <row r="306" s="14" customFormat="1">
      <c r="A306" s="14"/>
      <c r="B306" s="207"/>
      <c r="C306" s="14"/>
      <c r="D306" s="195" t="s">
        <v>248</v>
      </c>
      <c r="E306" s="208" t="s">
        <v>1</v>
      </c>
      <c r="F306" s="209" t="s">
        <v>427</v>
      </c>
      <c r="G306" s="14"/>
      <c r="H306" s="210">
        <v>-6.2759999999999998</v>
      </c>
      <c r="I306" s="211"/>
      <c r="J306" s="14"/>
      <c r="K306" s="14"/>
      <c r="L306" s="207"/>
      <c r="M306" s="212"/>
      <c r="N306" s="213"/>
      <c r="O306" s="213"/>
      <c r="P306" s="213"/>
      <c r="Q306" s="213"/>
      <c r="R306" s="213"/>
      <c r="S306" s="213"/>
      <c r="T306" s="2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08" t="s">
        <v>248</v>
      </c>
      <c r="AU306" s="208" t="s">
        <v>84</v>
      </c>
      <c r="AV306" s="14" t="s">
        <v>84</v>
      </c>
      <c r="AW306" s="14" t="s">
        <v>32</v>
      </c>
      <c r="AX306" s="14" t="s">
        <v>75</v>
      </c>
      <c r="AY306" s="208" t="s">
        <v>235</v>
      </c>
    </row>
    <row r="307" s="16" customFormat="1">
      <c r="A307" s="16"/>
      <c r="B307" s="224"/>
      <c r="C307" s="16"/>
      <c r="D307" s="195" t="s">
        <v>248</v>
      </c>
      <c r="E307" s="225" t="s">
        <v>1</v>
      </c>
      <c r="F307" s="226" t="s">
        <v>373</v>
      </c>
      <c r="G307" s="16"/>
      <c r="H307" s="227">
        <v>30.437000000000001</v>
      </c>
      <c r="I307" s="228"/>
      <c r="J307" s="16"/>
      <c r="K307" s="16"/>
      <c r="L307" s="224"/>
      <c r="M307" s="229"/>
      <c r="N307" s="230"/>
      <c r="O307" s="230"/>
      <c r="P307" s="230"/>
      <c r="Q307" s="230"/>
      <c r="R307" s="230"/>
      <c r="S307" s="230"/>
      <c r="T307" s="231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225" t="s">
        <v>248</v>
      </c>
      <c r="AU307" s="225" t="s">
        <v>84</v>
      </c>
      <c r="AV307" s="16" t="s">
        <v>91</v>
      </c>
      <c r="AW307" s="16" t="s">
        <v>32</v>
      </c>
      <c r="AX307" s="16" t="s">
        <v>75</v>
      </c>
      <c r="AY307" s="225" t="s">
        <v>235</v>
      </c>
    </row>
    <row r="308" s="14" customFormat="1">
      <c r="A308" s="14"/>
      <c r="B308" s="207"/>
      <c r="C308" s="14"/>
      <c r="D308" s="195" t="s">
        <v>248</v>
      </c>
      <c r="E308" s="208" t="s">
        <v>1</v>
      </c>
      <c r="F308" s="209" t="s">
        <v>472</v>
      </c>
      <c r="G308" s="14"/>
      <c r="H308" s="210">
        <v>3983.643</v>
      </c>
      <c r="I308" s="211"/>
      <c r="J308" s="14"/>
      <c r="K308" s="14"/>
      <c r="L308" s="207"/>
      <c r="M308" s="212"/>
      <c r="N308" s="213"/>
      <c r="O308" s="213"/>
      <c r="P308" s="213"/>
      <c r="Q308" s="213"/>
      <c r="R308" s="213"/>
      <c r="S308" s="213"/>
      <c r="T308" s="2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08" t="s">
        <v>248</v>
      </c>
      <c r="AU308" s="208" t="s">
        <v>84</v>
      </c>
      <c r="AV308" s="14" t="s">
        <v>84</v>
      </c>
      <c r="AW308" s="14" t="s">
        <v>32</v>
      </c>
      <c r="AX308" s="14" t="s">
        <v>82</v>
      </c>
      <c r="AY308" s="208" t="s">
        <v>235</v>
      </c>
    </row>
    <row r="309" s="14" customFormat="1">
      <c r="A309" s="14"/>
      <c r="B309" s="207"/>
      <c r="C309" s="14"/>
      <c r="D309" s="195" t="s">
        <v>248</v>
      </c>
      <c r="E309" s="14"/>
      <c r="F309" s="209" t="s">
        <v>473</v>
      </c>
      <c r="G309" s="14"/>
      <c r="H309" s="210">
        <v>7967.2860000000001</v>
      </c>
      <c r="I309" s="211"/>
      <c r="J309" s="14"/>
      <c r="K309" s="14"/>
      <c r="L309" s="207"/>
      <c r="M309" s="212"/>
      <c r="N309" s="213"/>
      <c r="O309" s="213"/>
      <c r="P309" s="213"/>
      <c r="Q309" s="213"/>
      <c r="R309" s="213"/>
      <c r="S309" s="213"/>
      <c r="T309" s="2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08" t="s">
        <v>248</v>
      </c>
      <c r="AU309" s="208" t="s">
        <v>84</v>
      </c>
      <c r="AV309" s="14" t="s">
        <v>84</v>
      </c>
      <c r="AW309" s="14" t="s">
        <v>3</v>
      </c>
      <c r="AX309" s="14" t="s">
        <v>82</v>
      </c>
      <c r="AY309" s="208" t="s">
        <v>235</v>
      </c>
    </row>
    <row r="310" s="2" customFormat="1" ht="24.15" customHeight="1">
      <c r="A310" s="38"/>
      <c r="B310" s="181"/>
      <c r="C310" s="182" t="s">
        <v>474</v>
      </c>
      <c r="D310" s="182" t="s">
        <v>237</v>
      </c>
      <c r="E310" s="183" t="s">
        <v>475</v>
      </c>
      <c r="F310" s="184" t="s">
        <v>476</v>
      </c>
      <c r="G310" s="185" t="s">
        <v>358</v>
      </c>
      <c r="H310" s="186">
        <v>1045.2760000000001</v>
      </c>
      <c r="I310" s="187"/>
      <c r="J310" s="188">
        <f>ROUND(I310*H310,2)</f>
        <v>0</v>
      </c>
      <c r="K310" s="184" t="s">
        <v>246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96</v>
      </c>
      <c r="AT310" s="193" t="s">
        <v>237</v>
      </c>
      <c r="AU310" s="193" t="s">
        <v>84</v>
      </c>
      <c r="AY310" s="19" t="s">
        <v>235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96</v>
      </c>
      <c r="BM310" s="193" t="s">
        <v>477</v>
      </c>
    </row>
    <row r="311" s="2" customFormat="1">
      <c r="A311" s="38"/>
      <c r="B311" s="39"/>
      <c r="C311" s="38"/>
      <c r="D311" s="195" t="s">
        <v>242</v>
      </c>
      <c r="E311" s="38"/>
      <c r="F311" s="196" t="s">
        <v>478</v>
      </c>
      <c r="G311" s="38"/>
      <c r="H311" s="38"/>
      <c r="I311" s="197"/>
      <c r="J311" s="38"/>
      <c r="K311" s="38"/>
      <c r="L311" s="39"/>
      <c r="M311" s="198"/>
      <c r="N311" s="199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242</v>
      </c>
      <c r="AU311" s="19" t="s">
        <v>84</v>
      </c>
    </row>
    <row r="312" s="2" customFormat="1">
      <c r="A312" s="38"/>
      <c r="B312" s="39"/>
      <c r="C312" s="38"/>
      <c r="D312" s="195" t="s">
        <v>262</v>
      </c>
      <c r="E312" s="38"/>
      <c r="F312" s="223" t="s">
        <v>296</v>
      </c>
      <c r="G312" s="38"/>
      <c r="H312" s="38"/>
      <c r="I312" s="197"/>
      <c r="J312" s="38"/>
      <c r="K312" s="38"/>
      <c r="L312" s="39"/>
      <c r="M312" s="198"/>
      <c r="N312" s="199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262</v>
      </c>
      <c r="AU312" s="19" t="s">
        <v>84</v>
      </c>
    </row>
    <row r="313" s="14" customFormat="1">
      <c r="A313" s="14"/>
      <c r="B313" s="207"/>
      <c r="C313" s="14"/>
      <c r="D313" s="195" t="s">
        <v>248</v>
      </c>
      <c r="E313" s="208" t="s">
        <v>1</v>
      </c>
      <c r="F313" s="209" t="s">
        <v>479</v>
      </c>
      <c r="G313" s="14"/>
      <c r="H313" s="210">
        <v>1007.7380000000001</v>
      </c>
      <c r="I313" s="211"/>
      <c r="J313" s="14"/>
      <c r="K313" s="14"/>
      <c r="L313" s="207"/>
      <c r="M313" s="212"/>
      <c r="N313" s="213"/>
      <c r="O313" s="213"/>
      <c r="P313" s="213"/>
      <c r="Q313" s="213"/>
      <c r="R313" s="213"/>
      <c r="S313" s="213"/>
      <c r="T313" s="2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08" t="s">
        <v>248</v>
      </c>
      <c r="AU313" s="208" t="s">
        <v>84</v>
      </c>
      <c r="AV313" s="14" t="s">
        <v>84</v>
      </c>
      <c r="AW313" s="14" t="s">
        <v>32</v>
      </c>
      <c r="AX313" s="14" t="s">
        <v>75</v>
      </c>
      <c r="AY313" s="208" t="s">
        <v>235</v>
      </c>
    </row>
    <row r="314" s="14" customFormat="1">
      <c r="A314" s="14"/>
      <c r="B314" s="207"/>
      <c r="C314" s="14"/>
      <c r="D314" s="195" t="s">
        <v>248</v>
      </c>
      <c r="E314" s="208" t="s">
        <v>1</v>
      </c>
      <c r="F314" s="209" t="s">
        <v>480</v>
      </c>
      <c r="G314" s="14"/>
      <c r="H314" s="210">
        <v>37.537999999999997</v>
      </c>
      <c r="I314" s="211"/>
      <c r="J314" s="14"/>
      <c r="K314" s="14"/>
      <c r="L314" s="207"/>
      <c r="M314" s="212"/>
      <c r="N314" s="213"/>
      <c r="O314" s="213"/>
      <c r="P314" s="213"/>
      <c r="Q314" s="213"/>
      <c r="R314" s="213"/>
      <c r="S314" s="213"/>
      <c r="T314" s="2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8" t="s">
        <v>248</v>
      </c>
      <c r="AU314" s="208" t="s">
        <v>84</v>
      </c>
      <c r="AV314" s="14" t="s">
        <v>84</v>
      </c>
      <c r="AW314" s="14" t="s">
        <v>32</v>
      </c>
      <c r="AX314" s="14" t="s">
        <v>75</v>
      </c>
      <c r="AY314" s="208" t="s">
        <v>235</v>
      </c>
    </row>
    <row r="315" s="15" customFormat="1">
      <c r="A315" s="15"/>
      <c r="B315" s="215"/>
      <c r="C315" s="15"/>
      <c r="D315" s="195" t="s">
        <v>248</v>
      </c>
      <c r="E315" s="216" t="s">
        <v>1</v>
      </c>
      <c r="F315" s="217" t="s">
        <v>253</v>
      </c>
      <c r="G315" s="15"/>
      <c r="H315" s="218">
        <v>1045.2760000000001</v>
      </c>
      <c r="I315" s="219"/>
      <c r="J315" s="15"/>
      <c r="K315" s="15"/>
      <c r="L315" s="215"/>
      <c r="M315" s="220"/>
      <c r="N315" s="221"/>
      <c r="O315" s="221"/>
      <c r="P315" s="221"/>
      <c r="Q315" s="221"/>
      <c r="R315" s="221"/>
      <c r="S315" s="221"/>
      <c r="T315" s="222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16" t="s">
        <v>248</v>
      </c>
      <c r="AU315" s="216" t="s">
        <v>84</v>
      </c>
      <c r="AV315" s="15" t="s">
        <v>96</v>
      </c>
      <c r="AW315" s="15" t="s">
        <v>32</v>
      </c>
      <c r="AX315" s="15" t="s">
        <v>82</v>
      </c>
      <c r="AY315" s="216" t="s">
        <v>235</v>
      </c>
    </row>
    <row r="316" s="2" customFormat="1" ht="16.5" customHeight="1">
      <c r="A316" s="38"/>
      <c r="B316" s="181"/>
      <c r="C316" s="232" t="s">
        <v>481</v>
      </c>
      <c r="D316" s="232" t="s">
        <v>465</v>
      </c>
      <c r="E316" s="233" t="s">
        <v>482</v>
      </c>
      <c r="F316" s="234" t="s">
        <v>483</v>
      </c>
      <c r="G316" s="235" t="s">
        <v>438</v>
      </c>
      <c r="H316" s="236">
        <v>2090.5520000000001</v>
      </c>
      <c r="I316" s="237"/>
      <c r="J316" s="238">
        <f>ROUND(I316*H316,2)</f>
        <v>0</v>
      </c>
      <c r="K316" s="234" t="s">
        <v>246</v>
      </c>
      <c r="L316" s="239"/>
      <c r="M316" s="240" t="s">
        <v>1</v>
      </c>
      <c r="N316" s="241" t="s">
        <v>40</v>
      </c>
      <c r="O316" s="77"/>
      <c r="P316" s="191">
        <f>O316*H316</f>
        <v>0</v>
      </c>
      <c r="Q316" s="191">
        <v>1</v>
      </c>
      <c r="R316" s="191">
        <f>Q316*H316</f>
        <v>2090.5520000000001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291</v>
      </c>
      <c r="AT316" s="193" t="s">
        <v>465</v>
      </c>
      <c r="AU316" s="193" t="s">
        <v>84</v>
      </c>
      <c r="AY316" s="19" t="s">
        <v>235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96</v>
      </c>
      <c r="BM316" s="193" t="s">
        <v>484</v>
      </c>
    </row>
    <row r="317" s="2" customFormat="1">
      <c r="A317" s="38"/>
      <c r="B317" s="39"/>
      <c r="C317" s="38"/>
      <c r="D317" s="195" t="s">
        <v>242</v>
      </c>
      <c r="E317" s="38"/>
      <c r="F317" s="196" t="s">
        <v>483</v>
      </c>
      <c r="G317" s="38"/>
      <c r="H317" s="38"/>
      <c r="I317" s="197"/>
      <c r="J317" s="38"/>
      <c r="K317" s="38"/>
      <c r="L317" s="39"/>
      <c r="M317" s="198"/>
      <c r="N317" s="199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242</v>
      </c>
      <c r="AU317" s="19" t="s">
        <v>84</v>
      </c>
    </row>
    <row r="318" s="14" customFormat="1">
      <c r="A318" s="14"/>
      <c r="B318" s="207"/>
      <c r="C318" s="14"/>
      <c r="D318" s="195" t="s">
        <v>248</v>
      </c>
      <c r="E318" s="14"/>
      <c r="F318" s="209" t="s">
        <v>485</v>
      </c>
      <c r="G318" s="14"/>
      <c r="H318" s="210">
        <v>2090.5520000000001</v>
      </c>
      <c r="I318" s="211"/>
      <c r="J318" s="14"/>
      <c r="K318" s="14"/>
      <c r="L318" s="207"/>
      <c r="M318" s="212"/>
      <c r="N318" s="213"/>
      <c r="O318" s="213"/>
      <c r="P318" s="213"/>
      <c r="Q318" s="213"/>
      <c r="R318" s="213"/>
      <c r="S318" s="213"/>
      <c r="T318" s="2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08" t="s">
        <v>248</v>
      </c>
      <c r="AU318" s="208" t="s">
        <v>84</v>
      </c>
      <c r="AV318" s="14" t="s">
        <v>84</v>
      </c>
      <c r="AW318" s="14" t="s">
        <v>3</v>
      </c>
      <c r="AX318" s="14" t="s">
        <v>82</v>
      </c>
      <c r="AY318" s="208" t="s">
        <v>235</v>
      </c>
    </row>
    <row r="319" s="2" customFormat="1" ht="24.15" customHeight="1">
      <c r="A319" s="38"/>
      <c r="B319" s="181"/>
      <c r="C319" s="182" t="s">
        <v>486</v>
      </c>
      <c r="D319" s="182" t="s">
        <v>237</v>
      </c>
      <c r="E319" s="183" t="s">
        <v>487</v>
      </c>
      <c r="F319" s="184" t="s">
        <v>488</v>
      </c>
      <c r="G319" s="185" t="s">
        <v>240</v>
      </c>
      <c r="H319" s="186">
        <v>56.700000000000003</v>
      </c>
      <c r="I319" s="187"/>
      <c r="J319" s="188">
        <f>ROUND(I319*H319,2)</f>
        <v>0</v>
      </c>
      <c r="K319" s="184" t="s">
        <v>1</v>
      </c>
      <c r="L319" s="39"/>
      <c r="M319" s="189" t="s">
        <v>1</v>
      </c>
      <c r="N319" s="190" t="s">
        <v>40</v>
      </c>
      <c r="O319" s="77"/>
      <c r="P319" s="191">
        <f>O319*H319</f>
        <v>0</v>
      </c>
      <c r="Q319" s="191">
        <v>0</v>
      </c>
      <c r="R319" s="191">
        <f>Q319*H319</f>
        <v>0</v>
      </c>
      <c r="S319" s="191">
        <v>0</v>
      </c>
      <c r="T319" s="192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93" t="s">
        <v>96</v>
      </c>
      <c r="AT319" s="193" t="s">
        <v>237</v>
      </c>
      <c r="AU319" s="193" t="s">
        <v>84</v>
      </c>
      <c r="AY319" s="19" t="s">
        <v>235</v>
      </c>
      <c r="BE319" s="194">
        <f>IF(N319="základní",J319,0)</f>
        <v>0</v>
      </c>
      <c r="BF319" s="194">
        <f>IF(N319="snížená",J319,0)</f>
        <v>0</v>
      </c>
      <c r="BG319" s="194">
        <f>IF(N319="zákl. přenesená",J319,0)</f>
        <v>0</v>
      </c>
      <c r="BH319" s="194">
        <f>IF(N319="sníž. přenesená",J319,0)</f>
        <v>0</v>
      </c>
      <c r="BI319" s="194">
        <f>IF(N319="nulová",J319,0)</f>
        <v>0</v>
      </c>
      <c r="BJ319" s="19" t="s">
        <v>82</v>
      </c>
      <c r="BK319" s="194">
        <f>ROUND(I319*H319,2)</f>
        <v>0</v>
      </c>
      <c r="BL319" s="19" t="s">
        <v>96</v>
      </c>
      <c r="BM319" s="193" t="s">
        <v>489</v>
      </c>
    </row>
    <row r="320" s="2" customFormat="1">
      <c r="A320" s="38"/>
      <c r="B320" s="39"/>
      <c r="C320" s="38"/>
      <c r="D320" s="195" t="s">
        <v>242</v>
      </c>
      <c r="E320" s="38"/>
      <c r="F320" s="196" t="s">
        <v>488</v>
      </c>
      <c r="G320" s="38"/>
      <c r="H320" s="38"/>
      <c r="I320" s="197"/>
      <c r="J320" s="38"/>
      <c r="K320" s="38"/>
      <c r="L320" s="39"/>
      <c r="M320" s="198"/>
      <c r="N320" s="199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242</v>
      </c>
      <c r="AU320" s="19" t="s">
        <v>84</v>
      </c>
    </row>
    <row r="321" s="2" customFormat="1" ht="24.15" customHeight="1">
      <c r="A321" s="38"/>
      <c r="B321" s="181"/>
      <c r="C321" s="182" t="s">
        <v>490</v>
      </c>
      <c r="D321" s="182" t="s">
        <v>237</v>
      </c>
      <c r="E321" s="183" t="s">
        <v>491</v>
      </c>
      <c r="F321" s="184" t="s">
        <v>492</v>
      </c>
      <c r="G321" s="185" t="s">
        <v>240</v>
      </c>
      <c r="H321" s="186">
        <v>56.700000000000003</v>
      </c>
      <c r="I321" s="187"/>
      <c r="J321" s="188">
        <f>ROUND(I321*H321,2)</f>
        <v>0</v>
      </c>
      <c r="K321" s="184" t="s">
        <v>246</v>
      </c>
      <c r="L321" s="39"/>
      <c r="M321" s="189" t="s">
        <v>1</v>
      </c>
      <c r="N321" s="190" t="s">
        <v>40</v>
      </c>
      <c r="O321" s="77"/>
      <c r="P321" s="191">
        <f>O321*H321</f>
        <v>0</v>
      </c>
      <c r="Q321" s="191">
        <v>0</v>
      </c>
      <c r="R321" s="191">
        <f>Q321*H321</f>
        <v>0</v>
      </c>
      <c r="S321" s="191">
        <v>0</v>
      </c>
      <c r="T321" s="192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3" t="s">
        <v>96</v>
      </c>
      <c r="AT321" s="193" t="s">
        <v>237</v>
      </c>
      <c r="AU321" s="193" t="s">
        <v>84</v>
      </c>
      <c r="AY321" s="19" t="s">
        <v>235</v>
      </c>
      <c r="BE321" s="194">
        <f>IF(N321="základní",J321,0)</f>
        <v>0</v>
      </c>
      <c r="BF321" s="194">
        <f>IF(N321="snížená",J321,0)</f>
        <v>0</v>
      </c>
      <c r="BG321" s="194">
        <f>IF(N321="zákl. přenesená",J321,0)</f>
        <v>0</v>
      </c>
      <c r="BH321" s="194">
        <f>IF(N321="sníž. přenesená",J321,0)</f>
        <v>0</v>
      </c>
      <c r="BI321" s="194">
        <f>IF(N321="nulová",J321,0)</f>
        <v>0</v>
      </c>
      <c r="BJ321" s="19" t="s">
        <v>82</v>
      </c>
      <c r="BK321" s="194">
        <f>ROUND(I321*H321,2)</f>
        <v>0</v>
      </c>
      <c r="BL321" s="19" t="s">
        <v>96</v>
      </c>
      <c r="BM321" s="193" t="s">
        <v>493</v>
      </c>
    </row>
    <row r="322" s="2" customFormat="1">
      <c r="A322" s="38"/>
      <c r="B322" s="39"/>
      <c r="C322" s="38"/>
      <c r="D322" s="195" t="s">
        <v>242</v>
      </c>
      <c r="E322" s="38"/>
      <c r="F322" s="196" t="s">
        <v>494</v>
      </c>
      <c r="G322" s="38"/>
      <c r="H322" s="38"/>
      <c r="I322" s="197"/>
      <c r="J322" s="38"/>
      <c r="K322" s="38"/>
      <c r="L322" s="39"/>
      <c r="M322" s="198"/>
      <c r="N322" s="199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242</v>
      </c>
      <c r="AU322" s="19" t="s">
        <v>84</v>
      </c>
    </row>
    <row r="323" s="2" customFormat="1">
      <c r="A323" s="38"/>
      <c r="B323" s="39"/>
      <c r="C323" s="38"/>
      <c r="D323" s="195" t="s">
        <v>262</v>
      </c>
      <c r="E323" s="38"/>
      <c r="F323" s="223" t="s">
        <v>296</v>
      </c>
      <c r="G323" s="38"/>
      <c r="H323" s="38"/>
      <c r="I323" s="197"/>
      <c r="J323" s="38"/>
      <c r="K323" s="38"/>
      <c r="L323" s="39"/>
      <c r="M323" s="198"/>
      <c r="N323" s="199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262</v>
      </c>
      <c r="AU323" s="19" t="s">
        <v>84</v>
      </c>
    </row>
    <row r="324" s="13" customFormat="1">
      <c r="A324" s="13"/>
      <c r="B324" s="200"/>
      <c r="C324" s="13"/>
      <c r="D324" s="195" t="s">
        <v>248</v>
      </c>
      <c r="E324" s="201" t="s">
        <v>1</v>
      </c>
      <c r="F324" s="202" t="s">
        <v>353</v>
      </c>
      <c r="G324" s="13"/>
      <c r="H324" s="201" t="s">
        <v>1</v>
      </c>
      <c r="I324" s="203"/>
      <c r="J324" s="13"/>
      <c r="K324" s="13"/>
      <c r="L324" s="200"/>
      <c r="M324" s="204"/>
      <c r="N324" s="205"/>
      <c r="O324" s="205"/>
      <c r="P324" s="205"/>
      <c r="Q324" s="205"/>
      <c r="R324" s="205"/>
      <c r="S324" s="205"/>
      <c r="T324" s="206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01" t="s">
        <v>248</v>
      </c>
      <c r="AU324" s="201" t="s">
        <v>84</v>
      </c>
      <c r="AV324" s="13" t="s">
        <v>82</v>
      </c>
      <c r="AW324" s="13" t="s">
        <v>32</v>
      </c>
      <c r="AX324" s="13" t="s">
        <v>75</v>
      </c>
      <c r="AY324" s="201" t="s">
        <v>235</v>
      </c>
    </row>
    <row r="325" s="14" customFormat="1">
      <c r="A325" s="14"/>
      <c r="B325" s="207"/>
      <c r="C325" s="14"/>
      <c r="D325" s="195" t="s">
        <v>248</v>
      </c>
      <c r="E325" s="208" t="s">
        <v>1</v>
      </c>
      <c r="F325" s="209" t="s">
        <v>354</v>
      </c>
      <c r="G325" s="14"/>
      <c r="H325" s="210">
        <v>56.700000000000003</v>
      </c>
      <c r="I325" s="211"/>
      <c r="J325" s="14"/>
      <c r="K325" s="14"/>
      <c r="L325" s="207"/>
      <c r="M325" s="212"/>
      <c r="N325" s="213"/>
      <c r="O325" s="213"/>
      <c r="P325" s="213"/>
      <c r="Q325" s="213"/>
      <c r="R325" s="213"/>
      <c r="S325" s="213"/>
      <c r="T325" s="2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08" t="s">
        <v>248</v>
      </c>
      <c r="AU325" s="208" t="s">
        <v>84</v>
      </c>
      <c r="AV325" s="14" t="s">
        <v>84</v>
      </c>
      <c r="AW325" s="14" t="s">
        <v>32</v>
      </c>
      <c r="AX325" s="14" t="s">
        <v>82</v>
      </c>
      <c r="AY325" s="208" t="s">
        <v>235</v>
      </c>
    </row>
    <row r="326" s="2" customFormat="1" ht="33" customHeight="1">
      <c r="A326" s="38"/>
      <c r="B326" s="181"/>
      <c r="C326" s="182" t="s">
        <v>495</v>
      </c>
      <c r="D326" s="182" t="s">
        <v>237</v>
      </c>
      <c r="E326" s="183" t="s">
        <v>496</v>
      </c>
      <c r="F326" s="184" t="s">
        <v>497</v>
      </c>
      <c r="G326" s="185" t="s">
        <v>438</v>
      </c>
      <c r="H326" s="186">
        <v>10057.838</v>
      </c>
      <c r="I326" s="187"/>
      <c r="J326" s="188">
        <f>ROUND(I326*H326,2)</f>
        <v>0</v>
      </c>
      <c r="K326" s="184" t="s">
        <v>246</v>
      </c>
      <c r="L326" s="39"/>
      <c r="M326" s="189" t="s">
        <v>1</v>
      </c>
      <c r="N326" s="190" t="s">
        <v>40</v>
      </c>
      <c r="O326" s="77"/>
      <c r="P326" s="191">
        <f>O326*H326</f>
        <v>0</v>
      </c>
      <c r="Q326" s="191">
        <v>0</v>
      </c>
      <c r="R326" s="191">
        <f>Q326*H326</f>
        <v>0</v>
      </c>
      <c r="S326" s="191">
        <v>0</v>
      </c>
      <c r="T326" s="19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3" t="s">
        <v>96</v>
      </c>
      <c r="AT326" s="193" t="s">
        <v>237</v>
      </c>
      <c r="AU326" s="193" t="s">
        <v>84</v>
      </c>
      <c r="AY326" s="19" t="s">
        <v>235</v>
      </c>
      <c r="BE326" s="194">
        <f>IF(N326="základní",J326,0)</f>
        <v>0</v>
      </c>
      <c r="BF326" s="194">
        <f>IF(N326="snížená",J326,0)</f>
        <v>0</v>
      </c>
      <c r="BG326" s="194">
        <f>IF(N326="zákl. přenesená",J326,0)</f>
        <v>0</v>
      </c>
      <c r="BH326" s="194">
        <f>IF(N326="sníž. přenesená",J326,0)</f>
        <v>0</v>
      </c>
      <c r="BI326" s="194">
        <f>IF(N326="nulová",J326,0)</f>
        <v>0</v>
      </c>
      <c r="BJ326" s="19" t="s">
        <v>82</v>
      </c>
      <c r="BK326" s="194">
        <f>ROUND(I326*H326,2)</f>
        <v>0</v>
      </c>
      <c r="BL326" s="19" t="s">
        <v>96</v>
      </c>
      <c r="BM326" s="193" t="s">
        <v>498</v>
      </c>
    </row>
    <row r="327" s="2" customFormat="1">
      <c r="A327" s="38"/>
      <c r="B327" s="39"/>
      <c r="C327" s="38"/>
      <c r="D327" s="195" t="s">
        <v>242</v>
      </c>
      <c r="E327" s="38"/>
      <c r="F327" s="196" t="s">
        <v>499</v>
      </c>
      <c r="G327" s="38"/>
      <c r="H327" s="38"/>
      <c r="I327" s="197"/>
      <c r="J327" s="38"/>
      <c r="K327" s="38"/>
      <c r="L327" s="39"/>
      <c r="M327" s="198"/>
      <c r="N327" s="199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242</v>
      </c>
      <c r="AU327" s="19" t="s">
        <v>84</v>
      </c>
    </row>
    <row r="328" s="14" customFormat="1">
      <c r="A328" s="14"/>
      <c r="B328" s="207"/>
      <c r="C328" s="14"/>
      <c r="D328" s="195" t="s">
        <v>248</v>
      </c>
      <c r="E328" s="208" t="s">
        <v>1</v>
      </c>
      <c r="F328" s="209" t="s">
        <v>500</v>
      </c>
      <c r="G328" s="14"/>
      <c r="H328" s="210">
        <v>10057.838</v>
      </c>
      <c r="I328" s="211"/>
      <c r="J328" s="14"/>
      <c r="K328" s="14"/>
      <c r="L328" s="207"/>
      <c r="M328" s="212"/>
      <c r="N328" s="213"/>
      <c r="O328" s="213"/>
      <c r="P328" s="213"/>
      <c r="Q328" s="213"/>
      <c r="R328" s="213"/>
      <c r="S328" s="213"/>
      <c r="T328" s="2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8" t="s">
        <v>248</v>
      </c>
      <c r="AU328" s="208" t="s">
        <v>84</v>
      </c>
      <c r="AV328" s="14" t="s">
        <v>84</v>
      </c>
      <c r="AW328" s="14" t="s">
        <v>32</v>
      </c>
      <c r="AX328" s="14" t="s">
        <v>82</v>
      </c>
      <c r="AY328" s="208" t="s">
        <v>235</v>
      </c>
    </row>
    <row r="329" s="12" customFormat="1" ht="22.8" customHeight="1">
      <c r="A329" s="12"/>
      <c r="B329" s="168"/>
      <c r="C329" s="12"/>
      <c r="D329" s="169" t="s">
        <v>74</v>
      </c>
      <c r="E329" s="179" t="s">
        <v>84</v>
      </c>
      <c r="F329" s="179" t="s">
        <v>501</v>
      </c>
      <c r="G329" s="12"/>
      <c r="H329" s="12"/>
      <c r="I329" s="171"/>
      <c r="J329" s="180">
        <f>BK329</f>
        <v>0</v>
      </c>
      <c r="K329" s="12"/>
      <c r="L329" s="168"/>
      <c r="M329" s="173"/>
      <c r="N329" s="174"/>
      <c r="O329" s="174"/>
      <c r="P329" s="175">
        <f>SUM(P330:P333)</f>
        <v>0</v>
      </c>
      <c r="Q329" s="174"/>
      <c r="R329" s="175">
        <f>SUM(R330:R333)</f>
        <v>370.4889</v>
      </c>
      <c r="S329" s="174"/>
      <c r="T329" s="176">
        <f>SUM(T330:T333)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169" t="s">
        <v>82</v>
      </c>
      <c r="AT329" s="177" t="s">
        <v>74</v>
      </c>
      <c r="AU329" s="177" t="s">
        <v>82</v>
      </c>
      <c r="AY329" s="169" t="s">
        <v>235</v>
      </c>
      <c r="BK329" s="178">
        <f>SUM(BK330:BK333)</f>
        <v>0</v>
      </c>
    </row>
    <row r="330" s="2" customFormat="1" ht="44.25" customHeight="1">
      <c r="A330" s="38"/>
      <c r="B330" s="181"/>
      <c r="C330" s="182" t="s">
        <v>502</v>
      </c>
      <c r="D330" s="182" t="s">
        <v>237</v>
      </c>
      <c r="E330" s="183" t="s">
        <v>503</v>
      </c>
      <c r="F330" s="184" t="s">
        <v>504</v>
      </c>
      <c r="G330" s="185" t="s">
        <v>323</v>
      </c>
      <c r="H330" s="186">
        <v>1810</v>
      </c>
      <c r="I330" s="187"/>
      <c r="J330" s="188">
        <f>ROUND(I330*H330,2)</f>
        <v>0</v>
      </c>
      <c r="K330" s="184" t="s">
        <v>246</v>
      </c>
      <c r="L330" s="39"/>
      <c r="M330" s="189" t="s">
        <v>1</v>
      </c>
      <c r="N330" s="190" t="s">
        <v>40</v>
      </c>
      <c r="O330" s="77"/>
      <c r="P330" s="191">
        <f>O330*H330</f>
        <v>0</v>
      </c>
      <c r="Q330" s="191">
        <v>0.20469000000000001</v>
      </c>
      <c r="R330" s="191">
        <f>Q330*H330</f>
        <v>370.4889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96</v>
      </c>
      <c r="AT330" s="193" t="s">
        <v>237</v>
      </c>
      <c r="AU330" s="193" t="s">
        <v>84</v>
      </c>
      <c r="AY330" s="19" t="s">
        <v>235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96</v>
      </c>
      <c r="BM330" s="193" t="s">
        <v>505</v>
      </c>
    </row>
    <row r="331" s="2" customFormat="1">
      <c r="A331" s="38"/>
      <c r="B331" s="39"/>
      <c r="C331" s="38"/>
      <c r="D331" s="195" t="s">
        <v>242</v>
      </c>
      <c r="E331" s="38"/>
      <c r="F331" s="196" t="s">
        <v>506</v>
      </c>
      <c r="G331" s="38"/>
      <c r="H331" s="38"/>
      <c r="I331" s="197"/>
      <c r="J331" s="38"/>
      <c r="K331" s="38"/>
      <c r="L331" s="39"/>
      <c r="M331" s="198"/>
      <c r="N331" s="199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242</v>
      </c>
      <c r="AU331" s="19" t="s">
        <v>84</v>
      </c>
    </row>
    <row r="332" s="2" customFormat="1">
      <c r="A332" s="38"/>
      <c r="B332" s="39"/>
      <c r="C332" s="38"/>
      <c r="D332" s="195" t="s">
        <v>262</v>
      </c>
      <c r="E332" s="38"/>
      <c r="F332" s="223" t="s">
        <v>296</v>
      </c>
      <c r="G332" s="38"/>
      <c r="H332" s="38"/>
      <c r="I332" s="197"/>
      <c r="J332" s="38"/>
      <c r="K332" s="38"/>
      <c r="L332" s="39"/>
      <c r="M332" s="198"/>
      <c r="N332" s="199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262</v>
      </c>
      <c r="AU332" s="19" t="s">
        <v>84</v>
      </c>
    </row>
    <row r="333" s="14" customFormat="1">
      <c r="A333" s="14"/>
      <c r="B333" s="207"/>
      <c r="C333" s="14"/>
      <c r="D333" s="195" t="s">
        <v>248</v>
      </c>
      <c r="E333" s="208" t="s">
        <v>1</v>
      </c>
      <c r="F333" s="209" t="s">
        <v>507</v>
      </c>
      <c r="G333" s="14"/>
      <c r="H333" s="210">
        <v>1810</v>
      </c>
      <c r="I333" s="211"/>
      <c r="J333" s="14"/>
      <c r="K333" s="14"/>
      <c r="L333" s="207"/>
      <c r="M333" s="212"/>
      <c r="N333" s="213"/>
      <c r="O333" s="213"/>
      <c r="P333" s="213"/>
      <c r="Q333" s="213"/>
      <c r="R333" s="213"/>
      <c r="S333" s="213"/>
      <c r="T333" s="2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08" t="s">
        <v>248</v>
      </c>
      <c r="AU333" s="208" t="s">
        <v>84</v>
      </c>
      <c r="AV333" s="14" t="s">
        <v>84</v>
      </c>
      <c r="AW333" s="14" t="s">
        <v>32</v>
      </c>
      <c r="AX333" s="14" t="s">
        <v>82</v>
      </c>
      <c r="AY333" s="208" t="s">
        <v>235</v>
      </c>
    </row>
    <row r="334" s="12" customFormat="1" ht="22.8" customHeight="1">
      <c r="A334" s="12"/>
      <c r="B334" s="168"/>
      <c r="C334" s="12"/>
      <c r="D334" s="169" t="s">
        <v>74</v>
      </c>
      <c r="E334" s="179" t="s">
        <v>96</v>
      </c>
      <c r="F334" s="179" t="s">
        <v>508</v>
      </c>
      <c r="G334" s="12"/>
      <c r="H334" s="12"/>
      <c r="I334" s="171"/>
      <c r="J334" s="180">
        <f>BK334</f>
        <v>0</v>
      </c>
      <c r="K334" s="12"/>
      <c r="L334" s="168"/>
      <c r="M334" s="173"/>
      <c r="N334" s="174"/>
      <c r="O334" s="174"/>
      <c r="P334" s="175">
        <f>SUM(P335:P374)</f>
        <v>0</v>
      </c>
      <c r="Q334" s="174"/>
      <c r="R334" s="175">
        <f>SUM(R335:R374)</f>
        <v>5.7518000000000002</v>
      </c>
      <c r="S334" s="174"/>
      <c r="T334" s="176">
        <f>SUM(T335:T374)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169" t="s">
        <v>82</v>
      </c>
      <c r="AT334" s="177" t="s">
        <v>74</v>
      </c>
      <c r="AU334" s="177" t="s">
        <v>82</v>
      </c>
      <c r="AY334" s="169" t="s">
        <v>235</v>
      </c>
      <c r="BK334" s="178">
        <f>SUM(BK335:BK374)</f>
        <v>0</v>
      </c>
    </row>
    <row r="335" s="2" customFormat="1" ht="21.75" customHeight="1">
      <c r="A335" s="38"/>
      <c r="B335" s="181"/>
      <c r="C335" s="182" t="s">
        <v>509</v>
      </c>
      <c r="D335" s="182" t="s">
        <v>237</v>
      </c>
      <c r="E335" s="183" t="s">
        <v>510</v>
      </c>
      <c r="F335" s="184" t="s">
        <v>511</v>
      </c>
      <c r="G335" s="185" t="s">
        <v>358</v>
      </c>
      <c r="H335" s="186">
        <v>190.05000000000001</v>
      </c>
      <c r="I335" s="187"/>
      <c r="J335" s="188">
        <f>ROUND(I335*H335,2)</f>
        <v>0</v>
      </c>
      <c r="K335" s="184" t="s">
        <v>246</v>
      </c>
      <c r="L335" s="39"/>
      <c r="M335" s="189" t="s">
        <v>1</v>
      </c>
      <c r="N335" s="190" t="s">
        <v>40</v>
      </c>
      <c r="O335" s="77"/>
      <c r="P335" s="191">
        <f>O335*H335</f>
        <v>0</v>
      </c>
      <c r="Q335" s="191">
        <v>0</v>
      </c>
      <c r="R335" s="191">
        <f>Q335*H335</f>
        <v>0</v>
      </c>
      <c r="S335" s="191">
        <v>0</v>
      </c>
      <c r="T335" s="192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93" t="s">
        <v>96</v>
      </c>
      <c r="AT335" s="193" t="s">
        <v>237</v>
      </c>
      <c r="AU335" s="193" t="s">
        <v>84</v>
      </c>
      <c r="AY335" s="19" t="s">
        <v>235</v>
      </c>
      <c r="BE335" s="194">
        <f>IF(N335="základní",J335,0)</f>
        <v>0</v>
      </c>
      <c r="BF335" s="194">
        <f>IF(N335="snížená",J335,0)</f>
        <v>0</v>
      </c>
      <c r="BG335" s="194">
        <f>IF(N335="zákl. přenesená",J335,0)</f>
        <v>0</v>
      </c>
      <c r="BH335" s="194">
        <f>IF(N335="sníž. přenesená",J335,0)</f>
        <v>0</v>
      </c>
      <c r="BI335" s="194">
        <f>IF(N335="nulová",J335,0)</f>
        <v>0</v>
      </c>
      <c r="BJ335" s="19" t="s">
        <v>82</v>
      </c>
      <c r="BK335" s="194">
        <f>ROUND(I335*H335,2)</f>
        <v>0</v>
      </c>
      <c r="BL335" s="19" t="s">
        <v>96</v>
      </c>
      <c r="BM335" s="193" t="s">
        <v>512</v>
      </c>
    </row>
    <row r="336" s="2" customFormat="1">
      <c r="A336" s="38"/>
      <c r="B336" s="39"/>
      <c r="C336" s="38"/>
      <c r="D336" s="195" t="s">
        <v>242</v>
      </c>
      <c r="E336" s="38"/>
      <c r="F336" s="196" t="s">
        <v>513</v>
      </c>
      <c r="G336" s="38"/>
      <c r="H336" s="38"/>
      <c r="I336" s="197"/>
      <c r="J336" s="38"/>
      <c r="K336" s="38"/>
      <c r="L336" s="39"/>
      <c r="M336" s="198"/>
      <c r="N336" s="199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242</v>
      </c>
      <c r="AU336" s="19" t="s">
        <v>84</v>
      </c>
    </row>
    <row r="337" s="2" customFormat="1">
      <c r="A337" s="38"/>
      <c r="B337" s="39"/>
      <c r="C337" s="38"/>
      <c r="D337" s="195" t="s">
        <v>262</v>
      </c>
      <c r="E337" s="38"/>
      <c r="F337" s="223" t="s">
        <v>296</v>
      </c>
      <c r="G337" s="38"/>
      <c r="H337" s="38"/>
      <c r="I337" s="197"/>
      <c r="J337" s="38"/>
      <c r="K337" s="38"/>
      <c r="L337" s="39"/>
      <c r="M337" s="198"/>
      <c r="N337" s="199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262</v>
      </c>
      <c r="AU337" s="19" t="s">
        <v>84</v>
      </c>
    </row>
    <row r="338" s="14" customFormat="1">
      <c r="A338" s="14"/>
      <c r="B338" s="207"/>
      <c r="C338" s="14"/>
      <c r="D338" s="195" t="s">
        <v>248</v>
      </c>
      <c r="E338" s="208" t="s">
        <v>1</v>
      </c>
      <c r="F338" s="209" t="s">
        <v>514</v>
      </c>
      <c r="G338" s="14"/>
      <c r="H338" s="210">
        <v>183.22499999999999</v>
      </c>
      <c r="I338" s="211"/>
      <c r="J338" s="14"/>
      <c r="K338" s="14"/>
      <c r="L338" s="207"/>
      <c r="M338" s="212"/>
      <c r="N338" s="213"/>
      <c r="O338" s="213"/>
      <c r="P338" s="213"/>
      <c r="Q338" s="213"/>
      <c r="R338" s="213"/>
      <c r="S338" s="213"/>
      <c r="T338" s="2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08" t="s">
        <v>248</v>
      </c>
      <c r="AU338" s="208" t="s">
        <v>84</v>
      </c>
      <c r="AV338" s="14" t="s">
        <v>84</v>
      </c>
      <c r="AW338" s="14" t="s">
        <v>32</v>
      </c>
      <c r="AX338" s="14" t="s">
        <v>75</v>
      </c>
      <c r="AY338" s="208" t="s">
        <v>235</v>
      </c>
    </row>
    <row r="339" s="14" customFormat="1">
      <c r="A339" s="14"/>
      <c r="B339" s="207"/>
      <c r="C339" s="14"/>
      <c r="D339" s="195" t="s">
        <v>248</v>
      </c>
      <c r="E339" s="208" t="s">
        <v>1</v>
      </c>
      <c r="F339" s="209" t="s">
        <v>515</v>
      </c>
      <c r="G339" s="14"/>
      <c r="H339" s="210">
        <v>6.8250000000000002</v>
      </c>
      <c r="I339" s="211"/>
      <c r="J339" s="14"/>
      <c r="K339" s="14"/>
      <c r="L339" s="207"/>
      <c r="M339" s="212"/>
      <c r="N339" s="213"/>
      <c r="O339" s="213"/>
      <c r="P339" s="213"/>
      <c r="Q339" s="213"/>
      <c r="R339" s="213"/>
      <c r="S339" s="213"/>
      <c r="T339" s="2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08" t="s">
        <v>248</v>
      </c>
      <c r="AU339" s="208" t="s">
        <v>84</v>
      </c>
      <c r="AV339" s="14" t="s">
        <v>84</v>
      </c>
      <c r="AW339" s="14" t="s">
        <v>32</v>
      </c>
      <c r="AX339" s="14" t="s">
        <v>75</v>
      </c>
      <c r="AY339" s="208" t="s">
        <v>235</v>
      </c>
    </row>
    <row r="340" s="15" customFormat="1">
      <c r="A340" s="15"/>
      <c r="B340" s="215"/>
      <c r="C340" s="15"/>
      <c r="D340" s="195" t="s">
        <v>248</v>
      </c>
      <c r="E340" s="216" t="s">
        <v>1</v>
      </c>
      <c r="F340" s="217" t="s">
        <v>253</v>
      </c>
      <c r="G340" s="15"/>
      <c r="H340" s="218">
        <v>190.04999999999998</v>
      </c>
      <c r="I340" s="219"/>
      <c r="J340" s="15"/>
      <c r="K340" s="15"/>
      <c r="L340" s="215"/>
      <c r="M340" s="220"/>
      <c r="N340" s="221"/>
      <c r="O340" s="221"/>
      <c r="P340" s="221"/>
      <c r="Q340" s="221"/>
      <c r="R340" s="221"/>
      <c r="S340" s="221"/>
      <c r="T340" s="222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16" t="s">
        <v>248</v>
      </c>
      <c r="AU340" s="216" t="s">
        <v>84</v>
      </c>
      <c r="AV340" s="15" t="s">
        <v>96</v>
      </c>
      <c r="AW340" s="15" t="s">
        <v>32</v>
      </c>
      <c r="AX340" s="15" t="s">
        <v>82</v>
      </c>
      <c r="AY340" s="216" t="s">
        <v>235</v>
      </c>
    </row>
    <row r="341" s="2" customFormat="1" ht="16.5" customHeight="1">
      <c r="A341" s="38"/>
      <c r="B341" s="181"/>
      <c r="C341" s="182" t="s">
        <v>516</v>
      </c>
      <c r="D341" s="182" t="s">
        <v>237</v>
      </c>
      <c r="E341" s="183" t="s">
        <v>517</v>
      </c>
      <c r="F341" s="184" t="s">
        <v>518</v>
      </c>
      <c r="G341" s="185" t="s">
        <v>358</v>
      </c>
      <c r="H341" s="186">
        <v>31.800000000000001</v>
      </c>
      <c r="I341" s="187"/>
      <c r="J341" s="188">
        <f>ROUND(I341*H341,2)</f>
        <v>0</v>
      </c>
      <c r="K341" s="184" t="s">
        <v>1</v>
      </c>
      <c r="L341" s="39"/>
      <c r="M341" s="189" t="s">
        <v>1</v>
      </c>
      <c r="N341" s="190" t="s">
        <v>40</v>
      </c>
      <c r="O341" s="77"/>
      <c r="P341" s="191">
        <f>O341*H341</f>
        <v>0</v>
      </c>
      <c r="Q341" s="191">
        <v>0</v>
      </c>
      <c r="R341" s="191">
        <f>Q341*H341</f>
        <v>0</v>
      </c>
      <c r="S341" s="191">
        <v>0</v>
      </c>
      <c r="T341" s="192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93" t="s">
        <v>96</v>
      </c>
      <c r="AT341" s="193" t="s">
        <v>237</v>
      </c>
      <c r="AU341" s="193" t="s">
        <v>84</v>
      </c>
      <c r="AY341" s="19" t="s">
        <v>235</v>
      </c>
      <c r="BE341" s="194">
        <f>IF(N341="základní",J341,0)</f>
        <v>0</v>
      </c>
      <c r="BF341" s="194">
        <f>IF(N341="snížená",J341,0)</f>
        <v>0</v>
      </c>
      <c r="BG341" s="194">
        <f>IF(N341="zákl. přenesená",J341,0)</f>
        <v>0</v>
      </c>
      <c r="BH341" s="194">
        <f>IF(N341="sníž. přenesená",J341,0)</f>
        <v>0</v>
      </c>
      <c r="BI341" s="194">
        <f>IF(N341="nulová",J341,0)</f>
        <v>0</v>
      </c>
      <c r="BJ341" s="19" t="s">
        <v>82</v>
      </c>
      <c r="BK341" s="194">
        <f>ROUND(I341*H341,2)</f>
        <v>0</v>
      </c>
      <c r="BL341" s="19" t="s">
        <v>96</v>
      </c>
      <c r="BM341" s="193" t="s">
        <v>519</v>
      </c>
    </row>
    <row r="342" s="2" customFormat="1">
      <c r="A342" s="38"/>
      <c r="B342" s="39"/>
      <c r="C342" s="38"/>
      <c r="D342" s="195" t="s">
        <v>242</v>
      </c>
      <c r="E342" s="38"/>
      <c r="F342" s="196" t="s">
        <v>513</v>
      </c>
      <c r="G342" s="38"/>
      <c r="H342" s="38"/>
      <c r="I342" s="197"/>
      <c r="J342" s="38"/>
      <c r="K342" s="38"/>
      <c r="L342" s="39"/>
      <c r="M342" s="198"/>
      <c r="N342" s="199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242</v>
      </c>
      <c r="AU342" s="19" t="s">
        <v>84</v>
      </c>
    </row>
    <row r="343" s="2" customFormat="1">
      <c r="A343" s="38"/>
      <c r="B343" s="39"/>
      <c r="C343" s="38"/>
      <c r="D343" s="195" t="s">
        <v>262</v>
      </c>
      <c r="E343" s="38"/>
      <c r="F343" s="223" t="s">
        <v>296</v>
      </c>
      <c r="G343" s="38"/>
      <c r="H343" s="38"/>
      <c r="I343" s="197"/>
      <c r="J343" s="38"/>
      <c r="K343" s="38"/>
      <c r="L343" s="39"/>
      <c r="M343" s="198"/>
      <c r="N343" s="199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262</v>
      </c>
      <c r="AU343" s="19" t="s">
        <v>84</v>
      </c>
    </row>
    <row r="344" s="13" customFormat="1">
      <c r="A344" s="13"/>
      <c r="B344" s="200"/>
      <c r="C344" s="13"/>
      <c r="D344" s="195" t="s">
        <v>248</v>
      </c>
      <c r="E344" s="201" t="s">
        <v>1</v>
      </c>
      <c r="F344" s="202" t="s">
        <v>520</v>
      </c>
      <c r="G344" s="13"/>
      <c r="H344" s="201" t="s">
        <v>1</v>
      </c>
      <c r="I344" s="203"/>
      <c r="J344" s="13"/>
      <c r="K344" s="13"/>
      <c r="L344" s="200"/>
      <c r="M344" s="204"/>
      <c r="N344" s="205"/>
      <c r="O344" s="205"/>
      <c r="P344" s="205"/>
      <c r="Q344" s="205"/>
      <c r="R344" s="205"/>
      <c r="S344" s="205"/>
      <c r="T344" s="206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01" t="s">
        <v>248</v>
      </c>
      <c r="AU344" s="201" t="s">
        <v>84</v>
      </c>
      <c r="AV344" s="13" t="s">
        <v>82</v>
      </c>
      <c r="AW344" s="13" t="s">
        <v>32</v>
      </c>
      <c r="AX344" s="13" t="s">
        <v>75</v>
      </c>
      <c r="AY344" s="201" t="s">
        <v>235</v>
      </c>
    </row>
    <row r="345" s="14" customFormat="1">
      <c r="A345" s="14"/>
      <c r="B345" s="207"/>
      <c r="C345" s="14"/>
      <c r="D345" s="195" t="s">
        <v>248</v>
      </c>
      <c r="E345" s="208" t="s">
        <v>1</v>
      </c>
      <c r="F345" s="209" t="s">
        <v>521</v>
      </c>
      <c r="G345" s="14"/>
      <c r="H345" s="210">
        <v>30</v>
      </c>
      <c r="I345" s="211"/>
      <c r="J345" s="14"/>
      <c r="K345" s="14"/>
      <c r="L345" s="207"/>
      <c r="M345" s="212"/>
      <c r="N345" s="213"/>
      <c r="O345" s="213"/>
      <c r="P345" s="213"/>
      <c r="Q345" s="213"/>
      <c r="R345" s="213"/>
      <c r="S345" s="213"/>
      <c r="T345" s="2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08" t="s">
        <v>248</v>
      </c>
      <c r="AU345" s="208" t="s">
        <v>84</v>
      </c>
      <c r="AV345" s="14" t="s">
        <v>84</v>
      </c>
      <c r="AW345" s="14" t="s">
        <v>32</v>
      </c>
      <c r="AX345" s="14" t="s">
        <v>75</v>
      </c>
      <c r="AY345" s="208" t="s">
        <v>235</v>
      </c>
    </row>
    <row r="346" s="13" customFormat="1">
      <c r="A346" s="13"/>
      <c r="B346" s="200"/>
      <c r="C346" s="13"/>
      <c r="D346" s="195" t="s">
        <v>248</v>
      </c>
      <c r="E346" s="201" t="s">
        <v>1</v>
      </c>
      <c r="F346" s="202" t="s">
        <v>522</v>
      </c>
      <c r="G346" s="13"/>
      <c r="H346" s="201" t="s">
        <v>1</v>
      </c>
      <c r="I346" s="203"/>
      <c r="J346" s="13"/>
      <c r="K346" s="13"/>
      <c r="L346" s="200"/>
      <c r="M346" s="204"/>
      <c r="N346" s="205"/>
      <c r="O346" s="205"/>
      <c r="P346" s="205"/>
      <c r="Q346" s="205"/>
      <c r="R346" s="205"/>
      <c r="S346" s="205"/>
      <c r="T346" s="206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01" t="s">
        <v>248</v>
      </c>
      <c r="AU346" s="201" t="s">
        <v>84</v>
      </c>
      <c r="AV346" s="13" t="s">
        <v>82</v>
      </c>
      <c r="AW346" s="13" t="s">
        <v>32</v>
      </c>
      <c r="AX346" s="13" t="s">
        <v>75</v>
      </c>
      <c r="AY346" s="201" t="s">
        <v>235</v>
      </c>
    </row>
    <row r="347" s="14" customFormat="1">
      <c r="A347" s="14"/>
      <c r="B347" s="207"/>
      <c r="C347" s="14"/>
      <c r="D347" s="195" t="s">
        <v>248</v>
      </c>
      <c r="E347" s="208" t="s">
        <v>1</v>
      </c>
      <c r="F347" s="209" t="s">
        <v>523</v>
      </c>
      <c r="G347" s="14"/>
      <c r="H347" s="210">
        <v>1.8</v>
      </c>
      <c r="I347" s="211"/>
      <c r="J347" s="14"/>
      <c r="K347" s="14"/>
      <c r="L347" s="207"/>
      <c r="M347" s="212"/>
      <c r="N347" s="213"/>
      <c r="O347" s="213"/>
      <c r="P347" s="213"/>
      <c r="Q347" s="213"/>
      <c r="R347" s="213"/>
      <c r="S347" s="213"/>
      <c r="T347" s="2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8" t="s">
        <v>248</v>
      </c>
      <c r="AU347" s="208" t="s">
        <v>84</v>
      </c>
      <c r="AV347" s="14" t="s">
        <v>84</v>
      </c>
      <c r="AW347" s="14" t="s">
        <v>32</v>
      </c>
      <c r="AX347" s="14" t="s">
        <v>75</v>
      </c>
      <c r="AY347" s="208" t="s">
        <v>235</v>
      </c>
    </row>
    <row r="348" s="15" customFormat="1">
      <c r="A348" s="15"/>
      <c r="B348" s="215"/>
      <c r="C348" s="15"/>
      <c r="D348" s="195" t="s">
        <v>248</v>
      </c>
      <c r="E348" s="216" t="s">
        <v>1</v>
      </c>
      <c r="F348" s="217" t="s">
        <v>253</v>
      </c>
      <c r="G348" s="15"/>
      <c r="H348" s="218">
        <v>31.800000000000001</v>
      </c>
      <c r="I348" s="219"/>
      <c r="J348" s="15"/>
      <c r="K348" s="15"/>
      <c r="L348" s="215"/>
      <c r="M348" s="220"/>
      <c r="N348" s="221"/>
      <c r="O348" s="221"/>
      <c r="P348" s="221"/>
      <c r="Q348" s="221"/>
      <c r="R348" s="221"/>
      <c r="S348" s="221"/>
      <c r="T348" s="222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16" t="s">
        <v>248</v>
      </c>
      <c r="AU348" s="216" t="s">
        <v>84</v>
      </c>
      <c r="AV348" s="15" t="s">
        <v>96</v>
      </c>
      <c r="AW348" s="15" t="s">
        <v>32</v>
      </c>
      <c r="AX348" s="15" t="s">
        <v>82</v>
      </c>
      <c r="AY348" s="216" t="s">
        <v>235</v>
      </c>
    </row>
    <row r="349" s="2" customFormat="1" ht="21.75" customHeight="1">
      <c r="A349" s="38"/>
      <c r="B349" s="181"/>
      <c r="C349" s="182" t="s">
        <v>524</v>
      </c>
      <c r="D349" s="182" t="s">
        <v>237</v>
      </c>
      <c r="E349" s="183" t="s">
        <v>525</v>
      </c>
      <c r="F349" s="184" t="s">
        <v>526</v>
      </c>
      <c r="G349" s="185" t="s">
        <v>527</v>
      </c>
      <c r="H349" s="186">
        <v>67</v>
      </c>
      <c r="I349" s="187"/>
      <c r="J349" s="188">
        <f>ROUND(I349*H349,2)</f>
        <v>0</v>
      </c>
      <c r="K349" s="184" t="s">
        <v>246</v>
      </c>
      <c r="L349" s="39"/>
      <c r="M349" s="189" t="s">
        <v>1</v>
      </c>
      <c r="N349" s="190" t="s">
        <v>40</v>
      </c>
      <c r="O349" s="77"/>
      <c r="P349" s="191">
        <f>O349*H349</f>
        <v>0</v>
      </c>
      <c r="Q349" s="191">
        <v>0.0066</v>
      </c>
      <c r="R349" s="191">
        <f>Q349*H349</f>
        <v>0.44219999999999998</v>
      </c>
      <c r="S349" s="191">
        <v>0</v>
      </c>
      <c r="T349" s="192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93" t="s">
        <v>96</v>
      </c>
      <c r="AT349" s="193" t="s">
        <v>237</v>
      </c>
      <c r="AU349" s="193" t="s">
        <v>84</v>
      </c>
      <c r="AY349" s="19" t="s">
        <v>235</v>
      </c>
      <c r="BE349" s="194">
        <f>IF(N349="základní",J349,0)</f>
        <v>0</v>
      </c>
      <c r="BF349" s="194">
        <f>IF(N349="snížená",J349,0)</f>
        <v>0</v>
      </c>
      <c r="BG349" s="194">
        <f>IF(N349="zákl. přenesená",J349,0)</f>
        <v>0</v>
      </c>
      <c r="BH349" s="194">
        <f>IF(N349="sníž. přenesená",J349,0)</f>
        <v>0</v>
      </c>
      <c r="BI349" s="194">
        <f>IF(N349="nulová",J349,0)</f>
        <v>0</v>
      </c>
      <c r="BJ349" s="19" t="s">
        <v>82</v>
      </c>
      <c r="BK349" s="194">
        <f>ROUND(I349*H349,2)</f>
        <v>0</v>
      </c>
      <c r="BL349" s="19" t="s">
        <v>96</v>
      </c>
      <c r="BM349" s="193" t="s">
        <v>528</v>
      </c>
    </row>
    <row r="350" s="2" customFormat="1">
      <c r="A350" s="38"/>
      <c r="B350" s="39"/>
      <c r="C350" s="38"/>
      <c r="D350" s="195" t="s">
        <v>242</v>
      </c>
      <c r="E350" s="38"/>
      <c r="F350" s="196" t="s">
        <v>529</v>
      </c>
      <c r="G350" s="38"/>
      <c r="H350" s="38"/>
      <c r="I350" s="197"/>
      <c r="J350" s="38"/>
      <c r="K350" s="38"/>
      <c r="L350" s="39"/>
      <c r="M350" s="198"/>
      <c r="N350" s="199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242</v>
      </c>
      <c r="AU350" s="19" t="s">
        <v>84</v>
      </c>
    </row>
    <row r="351" s="2" customFormat="1">
      <c r="A351" s="38"/>
      <c r="B351" s="39"/>
      <c r="C351" s="38"/>
      <c r="D351" s="195" t="s">
        <v>262</v>
      </c>
      <c r="E351" s="38"/>
      <c r="F351" s="223" t="s">
        <v>296</v>
      </c>
      <c r="G351" s="38"/>
      <c r="H351" s="38"/>
      <c r="I351" s="197"/>
      <c r="J351" s="38"/>
      <c r="K351" s="38"/>
      <c r="L351" s="39"/>
      <c r="M351" s="198"/>
      <c r="N351" s="199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262</v>
      </c>
      <c r="AU351" s="19" t="s">
        <v>84</v>
      </c>
    </row>
    <row r="352" s="14" customFormat="1">
      <c r="A352" s="14"/>
      <c r="B352" s="207"/>
      <c r="C352" s="14"/>
      <c r="D352" s="195" t="s">
        <v>248</v>
      </c>
      <c r="E352" s="208" t="s">
        <v>1</v>
      </c>
      <c r="F352" s="209" t="s">
        <v>530</v>
      </c>
      <c r="G352" s="14"/>
      <c r="H352" s="210">
        <v>67</v>
      </c>
      <c r="I352" s="211"/>
      <c r="J352" s="14"/>
      <c r="K352" s="14"/>
      <c r="L352" s="207"/>
      <c r="M352" s="212"/>
      <c r="N352" s="213"/>
      <c r="O352" s="213"/>
      <c r="P352" s="213"/>
      <c r="Q352" s="213"/>
      <c r="R352" s="213"/>
      <c r="S352" s="213"/>
      <c r="T352" s="2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8" t="s">
        <v>248</v>
      </c>
      <c r="AU352" s="208" t="s">
        <v>84</v>
      </c>
      <c r="AV352" s="14" t="s">
        <v>84</v>
      </c>
      <c r="AW352" s="14" t="s">
        <v>32</v>
      </c>
      <c r="AX352" s="14" t="s">
        <v>82</v>
      </c>
      <c r="AY352" s="208" t="s">
        <v>235</v>
      </c>
    </row>
    <row r="353" s="2" customFormat="1" ht="24.15" customHeight="1">
      <c r="A353" s="38"/>
      <c r="B353" s="181"/>
      <c r="C353" s="232" t="s">
        <v>531</v>
      </c>
      <c r="D353" s="232" t="s">
        <v>465</v>
      </c>
      <c r="E353" s="233" t="s">
        <v>532</v>
      </c>
      <c r="F353" s="234" t="s">
        <v>533</v>
      </c>
      <c r="G353" s="235" t="s">
        <v>527</v>
      </c>
      <c r="H353" s="236">
        <v>2</v>
      </c>
      <c r="I353" s="237"/>
      <c r="J353" s="238">
        <f>ROUND(I353*H353,2)</f>
        <v>0</v>
      </c>
      <c r="K353" s="234" t="s">
        <v>246</v>
      </c>
      <c r="L353" s="239"/>
      <c r="M353" s="240" t="s">
        <v>1</v>
      </c>
      <c r="N353" s="241" t="s">
        <v>40</v>
      </c>
      <c r="O353" s="77"/>
      <c r="P353" s="191">
        <f>O353*H353</f>
        <v>0</v>
      </c>
      <c r="Q353" s="191">
        <v>0.028000000000000001</v>
      </c>
      <c r="R353" s="191">
        <f>Q353*H353</f>
        <v>0.056000000000000001</v>
      </c>
      <c r="S353" s="191">
        <v>0</v>
      </c>
      <c r="T353" s="192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93" t="s">
        <v>291</v>
      </c>
      <c r="AT353" s="193" t="s">
        <v>465</v>
      </c>
      <c r="AU353" s="193" t="s">
        <v>84</v>
      </c>
      <c r="AY353" s="19" t="s">
        <v>235</v>
      </c>
      <c r="BE353" s="194">
        <f>IF(N353="základní",J353,0)</f>
        <v>0</v>
      </c>
      <c r="BF353" s="194">
        <f>IF(N353="snížená",J353,0)</f>
        <v>0</v>
      </c>
      <c r="BG353" s="194">
        <f>IF(N353="zákl. přenesená",J353,0)</f>
        <v>0</v>
      </c>
      <c r="BH353" s="194">
        <f>IF(N353="sníž. přenesená",J353,0)</f>
        <v>0</v>
      </c>
      <c r="BI353" s="194">
        <f>IF(N353="nulová",J353,0)</f>
        <v>0</v>
      </c>
      <c r="BJ353" s="19" t="s">
        <v>82</v>
      </c>
      <c r="BK353" s="194">
        <f>ROUND(I353*H353,2)</f>
        <v>0</v>
      </c>
      <c r="BL353" s="19" t="s">
        <v>96</v>
      </c>
      <c r="BM353" s="193" t="s">
        <v>534</v>
      </c>
    </row>
    <row r="354" s="2" customFormat="1">
      <c r="A354" s="38"/>
      <c r="B354" s="39"/>
      <c r="C354" s="38"/>
      <c r="D354" s="195" t="s">
        <v>242</v>
      </c>
      <c r="E354" s="38"/>
      <c r="F354" s="196" t="s">
        <v>533</v>
      </c>
      <c r="G354" s="38"/>
      <c r="H354" s="38"/>
      <c r="I354" s="197"/>
      <c r="J354" s="38"/>
      <c r="K354" s="38"/>
      <c r="L354" s="39"/>
      <c r="M354" s="198"/>
      <c r="N354" s="199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242</v>
      </c>
      <c r="AU354" s="19" t="s">
        <v>84</v>
      </c>
    </row>
    <row r="355" s="2" customFormat="1" ht="24.15" customHeight="1">
      <c r="A355" s="38"/>
      <c r="B355" s="181"/>
      <c r="C355" s="232" t="s">
        <v>535</v>
      </c>
      <c r="D355" s="232" t="s">
        <v>465</v>
      </c>
      <c r="E355" s="233" t="s">
        <v>536</v>
      </c>
      <c r="F355" s="234" t="s">
        <v>537</v>
      </c>
      <c r="G355" s="235" t="s">
        <v>527</v>
      </c>
      <c r="H355" s="236">
        <v>13</v>
      </c>
      <c r="I355" s="237"/>
      <c r="J355" s="238">
        <f>ROUND(I355*H355,2)</f>
        <v>0</v>
      </c>
      <c r="K355" s="234" t="s">
        <v>246</v>
      </c>
      <c r="L355" s="239"/>
      <c r="M355" s="240" t="s">
        <v>1</v>
      </c>
      <c r="N355" s="241" t="s">
        <v>40</v>
      </c>
      <c r="O355" s="77"/>
      <c r="P355" s="191">
        <f>O355*H355</f>
        <v>0</v>
      </c>
      <c r="Q355" s="191">
        <v>0.040000000000000001</v>
      </c>
      <c r="R355" s="191">
        <f>Q355*H355</f>
        <v>0.52000000000000002</v>
      </c>
      <c r="S355" s="191">
        <v>0</v>
      </c>
      <c r="T355" s="192">
        <f>S355*H355</f>
        <v>0</v>
      </c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R355" s="193" t="s">
        <v>291</v>
      </c>
      <c r="AT355" s="193" t="s">
        <v>465</v>
      </c>
      <c r="AU355" s="193" t="s">
        <v>84</v>
      </c>
      <c r="AY355" s="19" t="s">
        <v>235</v>
      </c>
      <c r="BE355" s="194">
        <f>IF(N355="základní",J355,0)</f>
        <v>0</v>
      </c>
      <c r="BF355" s="194">
        <f>IF(N355="snížená",J355,0)</f>
        <v>0</v>
      </c>
      <c r="BG355" s="194">
        <f>IF(N355="zákl. přenesená",J355,0)</f>
        <v>0</v>
      </c>
      <c r="BH355" s="194">
        <f>IF(N355="sníž. přenesená",J355,0)</f>
        <v>0</v>
      </c>
      <c r="BI355" s="194">
        <f>IF(N355="nulová",J355,0)</f>
        <v>0</v>
      </c>
      <c r="BJ355" s="19" t="s">
        <v>82</v>
      </c>
      <c r="BK355" s="194">
        <f>ROUND(I355*H355,2)</f>
        <v>0</v>
      </c>
      <c r="BL355" s="19" t="s">
        <v>96</v>
      </c>
      <c r="BM355" s="193" t="s">
        <v>538</v>
      </c>
    </row>
    <row r="356" s="2" customFormat="1">
      <c r="A356" s="38"/>
      <c r="B356" s="39"/>
      <c r="C356" s="38"/>
      <c r="D356" s="195" t="s">
        <v>242</v>
      </c>
      <c r="E356" s="38"/>
      <c r="F356" s="196" t="s">
        <v>537</v>
      </c>
      <c r="G356" s="38"/>
      <c r="H356" s="38"/>
      <c r="I356" s="197"/>
      <c r="J356" s="38"/>
      <c r="K356" s="38"/>
      <c r="L356" s="39"/>
      <c r="M356" s="198"/>
      <c r="N356" s="199"/>
      <c r="O356" s="77"/>
      <c r="P356" s="77"/>
      <c r="Q356" s="77"/>
      <c r="R356" s="77"/>
      <c r="S356" s="77"/>
      <c r="T356" s="7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T356" s="19" t="s">
        <v>242</v>
      </c>
      <c r="AU356" s="19" t="s">
        <v>84</v>
      </c>
    </row>
    <row r="357" s="2" customFormat="1" ht="24.15" customHeight="1">
      <c r="A357" s="38"/>
      <c r="B357" s="181"/>
      <c r="C357" s="232" t="s">
        <v>539</v>
      </c>
      <c r="D357" s="232" t="s">
        <v>465</v>
      </c>
      <c r="E357" s="233" t="s">
        <v>540</v>
      </c>
      <c r="F357" s="234" t="s">
        <v>541</v>
      </c>
      <c r="G357" s="235" t="s">
        <v>527</v>
      </c>
      <c r="H357" s="236">
        <v>12</v>
      </c>
      <c r="I357" s="237"/>
      <c r="J357" s="238">
        <f>ROUND(I357*H357,2)</f>
        <v>0</v>
      </c>
      <c r="K357" s="234" t="s">
        <v>246</v>
      </c>
      <c r="L357" s="239"/>
      <c r="M357" s="240" t="s">
        <v>1</v>
      </c>
      <c r="N357" s="241" t="s">
        <v>40</v>
      </c>
      <c r="O357" s="77"/>
      <c r="P357" s="191">
        <f>O357*H357</f>
        <v>0</v>
      </c>
      <c r="Q357" s="191">
        <v>0.050999999999999997</v>
      </c>
      <c r="R357" s="191">
        <f>Q357*H357</f>
        <v>0.61199999999999999</v>
      </c>
      <c r="S357" s="191">
        <v>0</v>
      </c>
      <c r="T357" s="192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93" t="s">
        <v>291</v>
      </c>
      <c r="AT357" s="193" t="s">
        <v>465</v>
      </c>
      <c r="AU357" s="193" t="s">
        <v>84</v>
      </c>
      <c r="AY357" s="19" t="s">
        <v>235</v>
      </c>
      <c r="BE357" s="194">
        <f>IF(N357="základní",J357,0)</f>
        <v>0</v>
      </c>
      <c r="BF357" s="194">
        <f>IF(N357="snížená",J357,0)</f>
        <v>0</v>
      </c>
      <c r="BG357" s="194">
        <f>IF(N357="zákl. přenesená",J357,0)</f>
        <v>0</v>
      </c>
      <c r="BH357" s="194">
        <f>IF(N357="sníž. přenesená",J357,0)</f>
        <v>0</v>
      </c>
      <c r="BI357" s="194">
        <f>IF(N357="nulová",J357,0)</f>
        <v>0</v>
      </c>
      <c r="BJ357" s="19" t="s">
        <v>82</v>
      </c>
      <c r="BK357" s="194">
        <f>ROUND(I357*H357,2)</f>
        <v>0</v>
      </c>
      <c r="BL357" s="19" t="s">
        <v>96</v>
      </c>
      <c r="BM357" s="193" t="s">
        <v>542</v>
      </c>
    </row>
    <row r="358" s="2" customFormat="1">
      <c r="A358" s="38"/>
      <c r="B358" s="39"/>
      <c r="C358" s="38"/>
      <c r="D358" s="195" t="s">
        <v>242</v>
      </c>
      <c r="E358" s="38"/>
      <c r="F358" s="196" t="s">
        <v>541</v>
      </c>
      <c r="G358" s="38"/>
      <c r="H358" s="38"/>
      <c r="I358" s="197"/>
      <c r="J358" s="38"/>
      <c r="K358" s="38"/>
      <c r="L358" s="39"/>
      <c r="M358" s="198"/>
      <c r="N358" s="199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242</v>
      </c>
      <c r="AU358" s="19" t="s">
        <v>84</v>
      </c>
    </row>
    <row r="359" s="2" customFormat="1" ht="24.15" customHeight="1">
      <c r="A359" s="38"/>
      <c r="B359" s="181"/>
      <c r="C359" s="232" t="s">
        <v>543</v>
      </c>
      <c r="D359" s="232" t="s">
        <v>465</v>
      </c>
      <c r="E359" s="233" t="s">
        <v>544</v>
      </c>
      <c r="F359" s="234" t="s">
        <v>545</v>
      </c>
      <c r="G359" s="235" t="s">
        <v>527</v>
      </c>
      <c r="H359" s="236">
        <v>40</v>
      </c>
      <c r="I359" s="237"/>
      <c r="J359" s="238">
        <f>ROUND(I359*H359,2)</f>
        <v>0</v>
      </c>
      <c r="K359" s="234" t="s">
        <v>246</v>
      </c>
      <c r="L359" s="239"/>
      <c r="M359" s="240" t="s">
        <v>1</v>
      </c>
      <c r="N359" s="241" t="s">
        <v>40</v>
      </c>
      <c r="O359" s="77"/>
      <c r="P359" s="191">
        <f>O359*H359</f>
        <v>0</v>
      </c>
      <c r="Q359" s="191">
        <v>0.068000000000000005</v>
      </c>
      <c r="R359" s="191">
        <f>Q359*H359</f>
        <v>2.7200000000000002</v>
      </c>
      <c r="S359" s="191">
        <v>0</v>
      </c>
      <c r="T359" s="192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93" t="s">
        <v>291</v>
      </c>
      <c r="AT359" s="193" t="s">
        <v>465</v>
      </c>
      <c r="AU359" s="193" t="s">
        <v>84</v>
      </c>
      <c r="AY359" s="19" t="s">
        <v>235</v>
      </c>
      <c r="BE359" s="194">
        <f>IF(N359="základní",J359,0)</f>
        <v>0</v>
      </c>
      <c r="BF359" s="194">
        <f>IF(N359="snížená",J359,0)</f>
        <v>0</v>
      </c>
      <c r="BG359" s="194">
        <f>IF(N359="zákl. přenesená",J359,0)</f>
        <v>0</v>
      </c>
      <c r="BH359" s="194">
        <f>IF(N359="sníž. přenesená",J359,0)</f>
        <v>0</v>
      </c>
      <c r="BI359" s="194">
        <f>IF(N359="nulová",J359,0)</f>
        <v>0</v>
      </c>
      <c r="BJ359" s="19" t="s">
        <v>82</v>
      </c>
      <c r="BK359" s="194">
        <f>ROUND(I359*H359,2)</f>
        <v>0</v>
      </c>
      <c r="BL359" s="19" t="s">
        <v>96</v>
      </c>
      <c r="BM359" s="193" t="s">
        <v>546</v>
      </c>
    </row>
    <row r="360" s="2" customFormat="1">
      <c r="A360" s="38"/>
      <c r="B360" s="39"/>
      <c r="C360" s="38"/>
      <c r="D360" s="195" t="s">
        <v>242</v>
      </c>
      <c r="E360" s="38"/>
      <c r="F360" s="196" t="s">
        <v>545</v>
      </c>
      <c r="G360" s="38"/>
      <c r="H360" s="38"/>
      <c r="I360" s="197"/>
      <c r="J360" s="38"/>
      <c r="K360" s="38"/>
      <c r="L360" s="39"/>
      <c r="M360" s="198"/>
      <c r="N360" s="199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242</v>
      </c>
      <c r="AU360" s="19" t="s">
        <v>84</v>
      </c>
    </row>
    <row r="361" s="2" customFormat="1" ht="21.75" customHeight="1">
      <c r="A361" s="38"/>
      <c r="B361" s="181"/>
      <c r="C361" s="182" t="s">
        <v>547</v>
      </c>
      <c r="D361" s="182" t="s">
        <v>237</v>
      </c>
      <c r="E361" s="183" t="s">
        <v>548</v>
      </c>
      <c r="F361" s="184" t="s">
        <v>549</v>
      </c>
      <c r="G361" s="185" t="s">
        <v>527</v>
      </c>
      <c r="H361" s="186">
        <v>16</v>
      </c>
      <c r="I361" s="187"/>
      <c r="J361" s="188">
        <f>ROUND(I361*H361,2)</f>
        <v>0</v>
      </c>
      <c r="K361" s="184" t="s">
        <v>246</v>
      </c>
      <c r="L361" s="39"/>
      <c r="M361" s="189" t="s">
        <v>1</v>
      </c>
      <c r="N361" s="190" t="s">
        <v>40</v>
      </c>
      <c r="O361" s="77"/>
      <c r="P361" s="191">
        <f>O361*H361</f>
        <v>0</v>
      </c>
      <c r="Q361" s="191">
        <v>0.0066</v>
      </c>
      <c r="R361" s="191">
        <f>Q361*H361</f>
        <v>0.1056</v>
      </c>
      <c r="S361" s="191">
        <v>0</v>
      </c>
      <c r="T361" s="192">
        <f>S361*H361</f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93" t="s">
        <v>96</v>
      </c>
      <c r="AT361" s="193" t="s">
        <v>237</v>
      </c>
      <c r="AU361" s="193" t="s">
        <v>84</v>
      </c>
      <c r="AY361" s="19" t="s">
        <v>235</v>
      </c>
      <c r="BE361" s="194">
        <f>IF(N361="základní",J361,0)</f>
        <v>0</v>
      </c>
      <c r="BF361" s="194">
        <f>IF(N361="snížená",J361,0)</f>
        <v>0</v>
      </c>
      <c r="BG361" s="194">
        <f>IF(N361="zákl. přenesená",J361,0)</f>
        <v>0</v>
      </c>
      <c r="BH361" s="194">
        <f>IF(N361="sníž. přenesená",J361,0)</f>
        <v>0</v>
      </c>
      <c r="BI361" s="194">
        <f>IF(N361="nulová",J361,0)</f>
        <v>0</v>
      </c>
      <c r="BJ361" s="19" t="s">
        <v>82</v>
      </c>
      <c r="BK361" s="194">
        <f>ROUND(I361*H361,2)</f>
        <v>0</v>
      </c>
      <c r="BL361" s="19" t="s">
        <v>96</v>
      </c>
      <c r="BM361" s="193" t="s">
        <v>550</v>
      </c>
    </row>
    <row r="362" s="2" customFormat="1">
      <c r="A362" s="38"/>
      <c r="B362" s="39"/>
      <c r="C362" s="38"/>
      <c r="D362" s="195" t="s">
        <v>242</v>
      </c>
      <c r="E362" s="38"/>
      <c r="F362" s="196" t="s">
        <v>551</v>
      </c>
      <c r="G362" s="38"/>
      <c r="H362" s="38"/>
      <c r="I362" s="197"/>
      <c r="J362" s="38"/>
      <c r="K362" s="38"/>
      <c r="L362" s="39"/>
      <c r="M362" s="198"/>
      <c r="N362" s="199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242</v>
      </c>
      <c r="AU362" s="19" t="s">
        <v>84</v>
      </c>
    </row>
    <row r="363" s="2" customFormat="1">
      <c r="A363" s="38"/>
      <c r="B363" s="39"/>
      <c r="C363" s="38"/>
      <c r="D363" s="195" t="s">
        <v>262</v>
      </c>
      <c r="E363" s="38"/>
      <c r="F363" s="223" t="s">
        <v>296</v>
      </c>
      <c r="G363" s="38"/>
      <c r="H363" s="38"/>
      <c r="I363" s="197"/>
      <c r="J363" s="38"/>
      <c r="K363" s="38"/>
      <c r="L363" s="39"/>
      <c r="M363" s="198"/>
      <c r="N363" s="199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262</v>
      </c>
      <c r="AU363" s="19" t="s">
        <v>84</v>
      </c>
    </row>
    <row r="364" s="14" customFormat="1">
      <c r="A364" s="14"/>
      <c r="B364" s="207"/>
      <c r="C364" s="14"/>
      <c r="D364" s="195" t="s">
        <v>248</v>
      </c>
      <c r="E364" s="208" t="s">
        <v>1</v>
      </c>
      <c r="F364" s="209" t="s">
        <v>338</v>
      </c>
      <c r="G364" s="14"/>
      <c r="H364" s="210">
        <v>16</v>
      </c>
      <c r="I364" s="211"/>
      <c r="J364" s="14"/>
      <c r="K364" s="14"/>
      <c r="L364" s="207"/>
      <c r="M364" s="212"/>
      <c r="N364" s="213"/>
      <c r="O364" s="213"/>
      <c r="P364" s="213"/>
      <c r="Q364" s="213"/>
      <c r="R364" s="213"/>
      <c r="S364" s="213"/>
      <c r="T364" s="2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08" t="s">
        <v>248</v>
      </c>
      <c r="AU364" s="208" t="s">
        <v>84</v>
      </c>
      <c r="AV364" s="14" t="s">
        <v>84</v>
      </c>
      <c r="AW364" s="14" t="s">
        <v>32</v>
      </c>
      <c r="AX364" s="14" t="s">
        <v>82</v>
      </c>
      <c r="AY364" s="208" t="s">
        <v>235</v>
      </c>
    </row>
    <row r="365" s="2" customFormat="1" ht="24.15" customHeight="1">
      <c r="A365" s="38"/>
      <c r="B365" s="181"/>
      <c r="C365" s="232" t="s">
        <v>552</v>
      </c>
      <c r="D365" s="232" t="s">
        <v>465</v>
      </c>
      <c r="E365" s="233" t="s">
        <v>553</v>
      </c>
      <c r="F365" s="234" t="s">
        <v>554</v>
      </c>
      <c r="G365" s="235" t="s">
        <v>527</v>
      </c>
      <c r="H365" s="236">
        <v>16</v>
      </c>
      <c r="I365" s="237"/>
      <c r="J365" s="238">
        <f>ROUND(I365*H365,2)</f>
        <v>0</v>
      </c>
      <c r="K365" s="234" t="s">
        <v>246</v>
      </c>
      <c r="L365" s="239"/>
      <c r="M365" s="240" t="s">
        <v>1</v>
      </c>
      <c r="N365" s="241" t="s">
        <v>40</v>
      </c>
      <c r="O365" s="77"/>
      <c r="P365" s="191">
        <f>O365*H365</f>
        <v>0</v>
      </c>
      <c r="Q365" s="191">
        <v>0.081000000000000003</v>
      </c>
      <c r="R365" s="191">
        <f>Q365*H365</f>
        <v>1.296</v>
      </c>
      <c r="S365" s="191">
        <v>0</v>
      </c>
      <c r="T365" s="192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93" t="s">
        <v>291</v>
      </c>
      <c r="AT365" s="193" t="s">
        <v>465</v>
      </c>
      <c r="AU365" s="193" t="s">
        <v>84</v>
      </c>
      <c r="AY365" s="19" t="s">
        <v>235</v>
      </c>
      <c r="BE365" s="194">
        <f>IF(N365="základní",J365,0)</f>
        <v>0</v>
      </c>
      <c r="BF365" s="194">
        <f>IF(N365="snížená",J365,0)</f>
        <v>0</v>
      </c>
      <c r="BG365" s="194">
        <f>IF(N365="zákl. přenesená",J365,0)</f>
        <v>0</v>
      </c>
      <c r="BH365" s="194">
        <f>IF(N365="sníž. přenesená",J365,0)</f>
        <v>0</v>
      </c>
      <c r="BI365" s="194">
        <f>IF(N365="nulová",J365,0)</f>
        <v>0</v>
      </c>
      <c r="BJ365" s="19" t="s">
        <v>82</v>
      </c>
      <c r="BK365" s="194">
        <f>ROUND(I365*H365,2)</f>
        <v>0</v>
      </c>
      <c r="BL365" s="19" t="s">
        <v>96</v>
      </c>
      <c r="BM365" s="193" t="s">
        <v>555</v>
      </c>
    </row>
    <row r="366" s="2" customFormat="1">
      <c r="A366" s="38"/>
      <c r="B366" s="39"/>
      <c r="C366" s="38"/>
      <c r="D366" s="195" t="s">
        <v>242</v>
      </c>
      <c r="E366" s="38"/>
      <c r="F366" s="196" t="s">
        <v>554</v>
      </c>
      <c r="G366" s="38"/>
      <c r="H366" s="38"/>
      <c r="I366" s="197"/>
      <c r="J366" s="38"/>
      <c r="K366" s="38"/>
      <c r="L366" s="39"/>
      <c r="M366" s="198"/>
      <c r="N366" s="199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242</v>
      </c>
      <c r="AU366" s="19" t="s">
        <v>84</v>
      </c>
    </row>
    <row r="367" s="2" customFormat="1" ht="24.15" customHeight="1">
      <c r="A367" s="38"/>
      <c r="B367" s="181"/>
      <c r="C367" s="182" t="s">
        <v>556</v>
      </c>
      <c r="D367" s="182" t="s">
        <v>237</v>
      </c>
      <c r="E367" s="183" t="s">
        <v>557</v>
      </c>
      <c r="F367" s="184" t="s">
        <v>558</v>
      </c>
      <c r="G367" s="185" t="s">
        <v>358</v>
      </c>
      <c r="H367" s="186">
        <v>18</v>
      </c>
      <c r="I367" s="187"/>
      <c r="J367" s="188">
        <f>ROUND(I367*H367,2)</f>
        <v>0</v>
      </c>
      <c r="K367" s="184" t="s">
        <v>246</v>
      </c>
      <c r="L367" s="39"/>
      <c r="M367" s="189" t="s">
        <v>1</v>
      </c>
      <c r="N367" s="190" t="s">
        <v>40</v>
      </c>
      <c r="O367" s="77"/>
      <c r="P367" s="191">
        <f>O367*H367</f>
        <v>0</v>
      </c>
      <c r="Q367" s="191">
        <v>0</v>
      </c>
      <c r="R367" s="191">
        <f>Q367*H367</f>
        <v>0</v>
      </c>
      <c r="S367" s="191">
        <v>0</v>
      </c>
      <c r="T367" s="192">
        <f>S367*H367</f>
        <v>0</v>
      </c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R367" s="193" t="s">
        <v>96</v>
      </c>
      <c r="AT367" s="193" t="s">
        <v>237</v>
      </c>
      <c r="AU367" s="193" t="s">
        <v>84</v>
      </c>
      <c r="AY367" s="19" t="s">
        <v>235</v>
      </c>
      <c r="BE367" s="194">
        <f>IF(N367="základní",J367,0)</f>
        <v>0</v>
      </c>
      <c r="BF367" s="194">
        <f>IF(N367="snížená",J367,0)</f>
        <v>0</v>
      </c>
      <c r="BG367" s="194">
        <f>IF(N367="zákl. přenesená",J367,0)</f>
        <v>0</v>
      </c>
      <c r="BH367" s="194">
        <f>IF(N367="sníž. přenesená",J367,0)</f>
        <v>0</v>
      </c>
      <c r="BI367" s="194">
        <f>IF(N367="nulová",J367,0)</f>
        <v>0</v>
      </c>
      <c r="BJ367" s="19" t="s">
        <v>82</v>
      </c>
      <c r="BK367" s="194">
        <f>ROUND(I367*H367,2)</f>
        <v>0</v>
      </c>
      <c r="BL367" s="19" t="s">
        <v>96</v>
      </c>
      <c r="BM367" s="193" t="s">
        <v>559</v>
      </c>
    </row>
    <row r="368" s="2" customFormat="1">
      <c r="A368" s="38"/>
      <c r="B368" s="39"/>
      <c r="C368" s="38"/>
      <c r="D368" s="195" t="s">
        <v>242</v>
      </c>
      <c r="E368" s="38"/>
      <c r="F368" s="196" t="s">
        <v>560</v>
      </c>
      <c r="G368" s="38"/>
      <c r="H368" s="38"/>
      <c r="I368" s="197"/>
      <c r="J368" s="38"/>
      <c r="K368" s="38"/>
      <c r="L368" s="39"/>
      <c r="M368" s="198"/>
      <c r="N368" s="199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242</v>
      </c>
      <c r="AU368" s="19" t="s">
        <v>84</v>
      </c>
    </row>
    <row r="369" s="2" customFormat="1">
      <c r="A369" s="38"/>
      <c r="B369" s="39"/>
      <c r="C369" s="38"/>
      <c r="D369" s="195" t="s">
        <v>262</v>
      </c>
      <c r="E369" s="38"/>
      <c r="F369" s="223" t="s">
        <v>296</v>
      </c>
      <c r="G369" s="38"/>
      <c r="H369" s="38"/>
      <c r="I369" s="197"/>
      <c r="J369" s="38"/>
      <c r="K369" s="38"/>
      <c r="L369" s="39"/>
      <c r="M369" s="198"/>
      <c r="N369" s="199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262</v>
      </c>
      <c r="AU369" s="19" t="s">
        <v>84</v>
      </c>
    </row>
    <row r="370" s="13" customFormat="1">
      <c r="A370" s="13"/>
      <c r="B370" s="200"/>
      <c r="C370" s="13"/>
      <c r="D370" s="195" t="s">
        <v>248</v>
      </c>
      <c r="E370" s="201" t="s">
        <v>1</v>
      </c>
      <c r="F370" s="202" t="s">
        <v>520</v>
      </c>
      <c r="G370" s="13"/>
      <c r="H370" s="201" t="s">
        <v>1</v>
      </c>
      <c r="I370" s="203"/>
      <c r="J370" s="13"/>
      <c r="K370" s="13"/>
      <c r="L370" s="200"/>
      <c r="M370" s="204"/>
      <c r="N370" s="205"/>
      <c r="O370" s="205"/>
      <c r="P370" s="205"/>
      <c r="Q370" s="205"/>
      <c r="R370" s="205"/>
      <c r="S370" s="205"/>
      <c r="T370" s="206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01" t="s">
        <v>248</v>
      </c>
      <c r="AU370" s="201" t="s">
        <v>84</v>
      </c>
      <c r="AV370" s="13" t="s">
        <v>82</v>
      </c>
      <c r="AW370" s="13" t="s">
        <v>32</v>
      </c>
      <c r="AX370" s="13" t="s">
        <v>75</v>
      </c>
      <c r="AY370" s="201" t="s">
        <v>235</v>
      </c>
    </row>
    <row r="371" s="14" customFormat="1">
      <c r="A371" s="14"/>
      <c r="B371" s="207"/>
      <c r="C371" s="14"/>
      <c r="D371" s="195" t="s">
        <v>248</v>
      </c>
      <c r="E371" s="208" t="s">
        <v>1</v>
      </c>
      <c r="F371" s="209" t="s">
        <v>561</v>
      </c>
      <c r="G371" s="14"/>
      <c r="H371" s="210">
        <v>16.199999999999999</v>
      </c>
      <c r="I371" s="211"/>
      <c r="J371" s="14"/>
      <c r="K371" s="14"/>
      <c r="L371" s="207"/>
      <c r="M371" s="212"/>
      <c r="N371" s="213"/>
      <c r="O371" s="213"/>
      <c r="P371" s="213"/>
      <c r="Q371" s="213"/>
      <c r="R371" s="213"/>
      <c r="S371" s="213"/>
      <c r="T371" s="2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08" t="s">
        <v>248</v>
      </c>
      <c r="AU371" s="208" t="s">
        <v>84</v>
      </c>
      <c r="AV371" s="14" t="s">
        <v>84</v>
      </c>
      <c r="AW371" s="14" t="s">
        <v>32</v>
      </c>
      <c r="AX371" s="14" t="s">
        <v>75</v>
      </c>
      <c r="AY371" s="208" t="s">
        <v>235</v>
      </c>
    </row>
    <row r="372" s="13" customFormat="1">
      <c r="A372" s="13"/>
      <c r="B372" s="200"/>
      <c r="C372" s="13"/>
      <c r="D372" s="195" t="s">
        <v>248</v>
      </c>
      <c r="E372" s="201" t="s">
        <v>1</v>
      </c>
      <c r="F372" s="202" t="s">
        <v>522</v>
      </c>
      <c r="G372" s="13"/>
      <c r="H372" s="201" t="s">
        <v>1</v>
      </c>
      <c r="I372" s="203"/>
      <c r="J372" s="13"/>
      <c r="K372" s="13"/>
      <c r="L372" s="200"/>
      <c r="M372" s="204"/>
      <c r="N372" s="205"/>
      <c r="O372" s="205"/>
      <c r="P372" s="205"/>
      <c r="Q372" s="205"/>
      <c r="R372" s="205"/>
      <c r="S372" s="205"/>
      <c r="T372" s="206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01" t="s">
        <v>248</v>
      </c>
      <c r="AU372" s="201" t="s">
        <v>84</v>
      </c>
      <c r="AV372" s="13" t="s">
        <v>82</v>
      </c>
      <c r="AW372" s="13" t="s">
        <v>32</v>
      </c>
      <c r="AX372" s="13" t="s">
        <v>75</v>
      </c>
      <c r="AY372" s="201" t="s">
        <v>235</v>
      </c>
    </row>
    <row r="373" s="14" customFormat="1">
      <c r="A373" s="14"/>
      <c r="B373" s="207"/>
      <c r="C373" s="14"/>
      <c r="D373" s="195" t="s">
        <v>248</v>
      </c>
      <c r="E373" s="208" t="s">
        <v>1</v>
      </c>
      <c r="F373" s="209" t="s">
        <v>523</v>
      </c>
      <c r="G373" s="14"/>
      <c r="H373" s="210">
        <v>1.8</v>
      </c>
      <c r="I373" s="211"/>
      <c r="J373" s="14"/>
      <c r="K373" s="14"/>
      <c r="L373" s="207"/>
      <c r="M373" s="212"/>
      <c r="N373" s="213"/>
      <c r="O373" s="213"/>
      <c r="P373" s="213"/>
      <c r="Q373" s="213"/>
      <c r="R373" s="213"/>
      <c r="S373" s="213"/>
      <c r="T373" s="2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08" t="s">
        <v>248</v>
      </c>
      <c r="AU373" s="208" t="s">
        <v>84</v>
      </c>
      <c r="AV373" s="14" t="s">
        <v>84</v>
      </c>
      <c r="AW373" s="14" t="s">
        <v>32</v>
      </c>
      <c r="AX373" s="14" t="s">
        <v>75</v>
      </c>
      <c r="AY373" s="208" t="s">
        <v>235</v>
      </c>
    </row>
    <row r="374" s="15" customFormat="1">
      <c r="A374" s="15"/>
      <c r="B374" s="215"/>
      <c r="C374" s="15"/>
      <c r="D374" s="195" t="s">
        <v>248</v>
      </c>
      <c r="E374" s="216" t="s">
        <v>1</v>
      </c>
      <c r="F374" s="217" t="s">
        <v>253</v>
      </c>
      <c r="G374" s="15"/>
      <c r="H374" s="218">
        <v>18</v>
      </c>
      <c r="I374" s="219"/>
      <c r="J374" s="15"/>
      <c r="K374" s="15"/>
      <c r="L374" s="215"/>
      <c r="M374" s="220"/>
      <c r="N374" s="221"/>
      <c r="O374" s="221"/>
      <c r="P374" s="221"/>
      <c r="Q374" s="221"/>
      <c r="R374" s="221"/>
      <c r="S374" s="221"/>
      <c r="T374" s="222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16" t="s">
        <v>248</v>
      </c>
      <c r="AU374" s="216" t="s">
        <v>84</v>
      </c>
      <c r="AV374" s="15" t="s">
        <v>96</v>
      </c>
      <c r="AW374" s="15" t="s">
        <v>32</v>
      </c>
      <c r="AX374" s="15" t="s">
        <v>82</v>
      </c>
      <c r="AY374" s="216" t="s">
        <v>235</v>
      </c>
    </row>
    <row r="375" s="12" customFormat="1" ht="22.8" customHeight="1">
      <c r="A375" s="12"/>
      <c r="B375" s="168"/>
      <c r="C375" s="12"/>
      <c r="D375" s="169" t="s">
        <v>74</v>
      </c>
      <c r="E375" s="179" t="s">
        <v>269</v>
      </c>
      <c r="F375" s="179" t="s">
        <v>562</v>
      </c>
      <c r="G375" s="12"/>
      <c r="H375" s="12"/>
      <c r="I375" s="171"/>
      <c r="J375" s="180">
        <f>BK375</f>
        <v>0</v>
      </c>
      <c r="K375" s="12"/>
      <c r="L375" s="168"/>
      <c r="M375" s="173"/>
      <c r="N375" s="174"/>
      <c r="O375" s="174"/>
      <c r="P375" s="175">
        <f>SUM(P376:P415)</f>
        <v>0</v>
      </c>
      <c r="Q375" s="174"/>
      <c r="R375" s="175">
        <f>SUM(R376:R415)</f>
        <v>0</v>
      </c>
      <c r="S375" s="174"/>
      <c r="T375" s="176">
        <f>SUM(T376:T415)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169" t="s">
        <v>82</v>
      </c>
      <c r="AT375" s="177" t="s">
        <v>74</v>
      </c>
      <c r="AU375" s="177" t="s">
        <v>82</v>
      </c>
      <c r="AY375" s="169" t="s">
        <v>235</v>
      </c>
      <c r="BK375" s="178">
        <f>SUM(BK376:BK415)</f>
        <v>0</v>
      </c>
    </row>
    <row r="376" s="2" customFormat="1" ht="24.15" customHeight="1">
      <c r="A376" s="38"/>
      <c r="B376" s="181"/>
      <c r="C376" s="182" t="s">
        <v>563</v>
      </c>
      <c r="D376" s="182" t="s">
        <v>237</v>
      </c>
      <c r="E376" s="183" t="s">
        <v>564</v>
      </c>
      <c r="F376" s="184" t="s">
        <v>565</v>
      </c>
      <c r="G376" s="185" t="s">
        <v>240</v>
      </c>
      <c r="H376" s="186">
        <v>435.315</v>
      </c>
      <c r="I376" s="187"/>
      <c r="J376" s="188">
        <f>ROUND(I376*H376,2)</f>
        <v>0</v>
      </c>
      <c r="K376" s="184" t="s">
        <v>246</v>
      </c>
      <c r="L376" s="39"/>
      <c r="M376" s="189" t="s">
        <v>1</v>
      </c>
      <c r="N376" s="190" t="s">
        <v>40</v>
      </c>
      <c r="O376" s="77"/>
      <c r="P376" s="191">
        <f>O376*H376</f>
        <v>0</v>
      </c>
      <c r="Q376" s="191">
        <v>0</v>
      </c>
      <c r="R376" s="191">
        <f>Q376*H376</f>
        <v>0</v>
      </c>
      <c r="S376" s="191">
        <v>0</v>
      </c>
      <c r="T376" s="192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93" t="s">
        <v>96</v>
      </c>
      <c r="AT376" s="193" t="s">
        <v>237</v>
      </c>
      <c r="AU376" s="193" t="s">
        <v>84</v>
      </c>
      <c r="AY376" s="19" t="s">
        <v>235</v>
      </c>
      <c r="BE376" s="194">
        <f>IF(N376="základní",J376,0)</f>
        <v>0</v>
      </c>
      <c r="BF376" s="194">
        <f>IF(N376="snížená",J376,0)</f>
        <v>0</v>
      </c>
      <c r="BG376" s="194">
        <f>IF(N376="zákl. přenesená",J376,0)</f>
        <v>0</v>
      </c>
      <c r="BH376" s="194">
        <f>IF(N376="sníž. přenesená",J376,0)</f>
        <v>0</v>
      </c>
      <c r="BI376" s="194">
        <f>IF(N376="nulová",J376,0)</f>
        <v>0</v>
      </c>
      <c r="BJ376" s="19" t="s">
        <v>82</v>
      </c>
      <c r="BK376" s="194">
        <f>ROUND(I376*H376,2)</f>
        <v>0</v>
      </c>
      <c r="BL376" s="19" t="s">
        <v>96</v>
      </c>
      <c r="BM376" s="193" t="s">
        <v>566</v>
      </c>
    </row>
    <row r="377" s="2" customFormat="1">
      <c r="A377" s="38"/>
      <c r="B377" s="39"/>
      <c r="C377" s="38"/>
      <c r="D377" s="195" t="s">
        <v>242</v>
      </c>
      <c r="E377" s="38"/>
      <c r="F377" s="196" t="s">
        <v>567</v>
      </c>
      <c r="G377" s="38"/>
      <c r="H377" s="38"/>
      <c r="I377" s="197"/>
      <c r="J377" s="38"/>
      <c r="K377" s="38"/>
      <c r="L377" s="39"/>
      <c r="M377" s="198"/>
      <c r="N377" s="199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242</v>
      </c>
      <c r="AU377" s="19" t="s">
        <v>84</v>
      </c>
    </row>
    <row r="378" s="2" customFormat="1" ht="21.75" customHeight="1">
      <c r="A378" s="38"/>
      <c r="B378" s="181"/>
      <c r="C378" s="182" t="s">
        <v>568</v>
      </c>
      <c r="D378" s="182" t="s">
        <v>237</v>
      </c>
      <c r="E378" s="183" t="s">
        <v>569</v>
      </c>
      <c r="F378" s="184" t="s">
        <v>570</v>
      </c>
      <c r="G378" s="185" t="s">
        <v>240</v>
      </c>
      <c r="H378" s="186">
        <v>435.315</v>
      </c>
      <c r="I378" s="187"/>
      <c r="J378" s="188">
        <f>ROUND(I378*H378,2)</f>
        <v>0</v>
      </c>
      <c r="K378" s="184" t="s">
        <v>1</v>
      </c>
      <c r="L378" s="39"/>
      <c r="M378" s="189" t="s">
        <v>1</v>
      </c>
      <c r="N378" s="190" t="s">
        <v>40</v>
      </c>
      <c r="O378" s="77"/>
      <c r="P378" s="191">
        <f>O378*H378</f>
        <v>0</v>
      </c>
      <c r="Q378" s="191">
        <v>0</v>
      </c>
      <c r="R378" s="191">
        <f>Q378*H378</f>
        <v>0</v>
      </c>
      <c r="S378" s="191">
        <v>0</v>
      </c>
      <c r="T378" s="192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3" t="s">
        <v>96</v>
      </c>
      <c r="AT378" s="193" t="s">
        <v>237</v>
      </c>
      <c r="AU378" s="193" t="s">
        <v>84</v>
      </c>
      <c r="AY378" s="19" t="s">
        <v>235</v>
      </c>
      <c r="BE378" s="194">
        <f>IF(N378="základní",J378,0)</f>
        <v>0</v>
      </c>
      <c r="BF378" s="194">
        <f>IF(N378="snížená",J378,0)</f>
        <v>0</v>
      </c>
      <c r="BG378" s="194">
        <f>IF(N378="zákl. přenesená",J378,0)</f>
        <v>0</v>
      </c>
      <c r="BH378" s="194">
        <f>IF(N378="sníž. přenesená",J378,0)</f>
        <v>0</v>
      </c>
      <c r="BI378" s="194">
        <f>IF(N378="nulová",J378,0)</f>
        <v>0</v>
      </c>
      <c r="BJ378" s="19" t="s">
        <v>82</v>
      </c>
      <c r="BK378" s="194">
        <f>ROUND(I378*H378,2)</f>
        <v>0</v>
      </c>
      <c r="BL378" s="19" t="s">
        <v>96</v>
      </c>
      <c r="BM378" s="193" t="s">
        <v>571</v>
      </c>
    </row>
    <row r="379" s="2" customFormat="1">
      <c r="A379" s="38"/>
      <c r="B379" s="39"/>
      <c r="C379" s="38"/>
      <c r="D379" s="195" t="s">
        <v>242</v>
      </c>
      <c r="E379" s="38"/>
      <c r="F379" s="196" t="s">
        <v>572</v>
      </c>
      <c r="G379" s="38"/>
      <c r="H379" s="38"/>
      <c r="I379" s="197"/>
      <c r="J379" s="38"/>
      <c r="K379" s="38"/>
      <c r="L379" s="39"/>
      <c r="M379" s="198"/>
      <c r="N379" s="199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242</v>
      </c>
      <c r="AU379" s="19" t="s">
        <v>84</v>
      </c>
    </row>
    <row r="380" s="2" customFormat="1" ht="24.15" customHeight="1">
      <c r="A380" s="38"/>
      <c r="B380" s="181"/>
      <c r="C380" s="182" t="s">
        <v>573</v>
      </c>
      <c r="D380" s="182" t="s">
        <v>237</v>
      </c>
      <c r="E380" s="183" t="s">
        <v>574</v>
      </c>
      <c r="F380" s="184" t="s">
        <v>575</v>
      </c>
      <c r="G380" s="185" t="s">
        <v>240</v>
      </c>
      <c r="H380" s="186">
        <v>435.315</v>
      </c>
      <c r="I380" s="187"/>
      <c r="J380" s="188">
        <f>ROUND(I380*H380,2)</f>
        <v>0</v>
      </c>
      <c r="K380" s="184" t="s">
        <v>1</v>
      </c>
      <c r="L380" s="39"/>
      <c r="M380" s="189" t="s">
        <v>1</v>
      </c>
      <c r="N380" s="190" t="s">
        <v>40</v>
      </c>
      <c r="O380" s="77"/>
      <c r="P380" s="191">
        <f>O380*H380</f>
        <v>0</v>
      </c>
      <c r="Q380" s="191">
        <v>0</v>
      </c>
      <c r="R380" s="191">
        <f>Q380*H380</f>
        <v>0</v>
      </c>
      <c r="S380" s="191">
        <v>0</v>
      </c>
      <c r="T380" s="192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3" t="s">
        <v>96</v>
      </c>
      <c r="AT380" s="193" t="s">
        <v>237</v>
      </c>
      <c r="AU380" s="193" t="s">
        <v>84</v>
      </c>
      <c r="AY380" s="19" t="s">
        <v>235</v>
      </c>
      <c r="BE380" s="194">
        <f>IF(N380="základní",J380,0)</f>
        <v>0</v>
      </c>
      <c r="BF380" s="194">
        <f>IF(N380="snížená",J380,0)</f>
        <v>0</v>
      </c>
      <c r="BG380" s="194">
        <f>IF(N380="zákl. přenesená",J380,0)</f>
        <v>0</v>
      </c>
      <c r="BH380" s="194">
        <f>IF(N380="sníž. přenesená",J380,0)</f>
        <v>0</v>
      </c>
      <c r="BI380" s="194">
        <f>IF(N380="nulová",J380,0)</f>
        <v>0</v>
      </c>
      <c r="BJ380" s="19" t="s">
        <v>82</v>
      </c>
      <c r="BK380" s="194">
        <f>ROUND(I380*H380,2)</f>
        <v>0</v>
      </c>
      <c r="BL380" s="19" t="s">
        <v>96</v>
      </c>
      <c r="BM380" s="193" t="s">
        <v>576</v>
      </c>
    </row>
    <row r="381" s="2" customFormat="1">
      <c r="A381" s="38"/>
      <c r="B381" s="39"/>
      <c r="C381" s="38"/>
      <c r="D381" s="195" t="s">
        <v>242</v>
      </c>
      <c r="E381" s="38"/>
      <c r="F381" s="196" t="s">
        <v>577</v>
      </c>
      <c r="G381" s="38"/>
      <c r="H381" s="38"/>
      <c r="I381" s="197"/>
      <c r="J381" s="38"/>
      <c r="K381" s="38"/>
      <c r="L381" s="39"/>
      <c r="M381" s="198"/>
      <c r="N381" s="199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242</v>
      </c>
      <c r="AU381" s="19" t="s">
        <v>84</v>
      </c>
    </row>
    <row r="382" s="2" customFormat="1" ht="33" customHeight="1">
      <c r="A382" s="38"/>
      <c r="B382" s="181"/>
      <c r="C382" s="182" t="s">
        <v>578</v>
      </c>
      <c r="D382" s="182" t="s">
        <v>237</v>
      </c>
      <c r="E382" s="183" t="s">
        <v>579</v>
      </c>
      <c r="F382" s="184" t="s">
        <v>580</v>
      </c>
      <c r="G382" s="185" t="s">
        <v>240</v>
      </c>
      <c r="H382" s="186">
        <v>435.315</v>
      </c>
      <c r="I382" s="187"/>
      <c r="J382" s="188">
        <f>ROUND(I382*H382,2)</f>
        <v>0</v>
      </c>
      <c r="K382" s="184" t="s">
        <v>246</v>
      </c>
      <c r="L382" s="39"/>
      <c r="M382" s="189" t="s">
        <v>1</v>
      </c>
      <c r="N382" s="190" t="s">
        <v>40</v>
      </c>
      <c r="O382" s="77"/>
      <c r="P382" s="191">
        <f>O382*H382</f>
        <v>0</v>
      </c>
      <c r="Q382" s="191">
        <v>0</v>
      </c>
      <c r="R382" s="191">
        <f>Q382*H382</f>
        <v>0</v>
      </c>
      <c r="S382" s="191">
        <v>0</v>
      </c>
      <c r="T382" s="19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93" t="s">
        <v>96</v>
      </c>
      <c r="AT382" s="193" t="s">
        <v>237</v>
      </c>
      <c r="AU382" s="193" t="s">
        <v>84</v>
      </c>
      <c r="AY382" s="19" t="s">
        <v>235</v>
      </c>
      <c r="BE382" s="194">
        <f>IF(N382="základní",J382,0)</f>
        <v>0</v>
      </c>
      <c r="BF382" s="194">
        <f>IF(N382="snížená",J382,0)</f>
        <v>0</v>
      </c>
      <c r="BG382" s="194">
        <f>IF(N382="zákl. přenesená",J382,0)</f>
        <v>0</v>
      </c>
      <c r="BH382" s="194">
        <f>IF(N382="sníž. přenesená",J382,0)</f>
        <v>0</v>
      </c>
      <c r="BI382" s="194">
        <f>IF(N382="nulová",J382,0)</f>
        <v>0</v>
      </c>
      <c r="BJ382" s="19" t="s">
        <v>82</v>
      </c>
      <c r="BK382" s="194">
        <f>ROUND(I382*H382,2)</f>
        <v>0</v>
      </c>
      <c r="BL382" s="19" t="s">
        <v>96</v>
      </c>
      <c r="BM382" s="193" t="s">
        <v>581</v>
      </c>
    </row>
    <row r="383" s="2" customFormat="1">
      <c r="A383" s="38"/>
      <c r="B383" s="39"/>
      <c r="C383" s="38"/>
      <c r="D383" s="195" t="s">
        <v>242</v>
      </c>
      <c r="E383" s="38"/>
      <c r="F383" s="196" t="s">
        <v>582</v>
      </c>
      <c r="G383" s="38"/>
      <c r="H383" s="38"/>
      <c r="I383" s="197"/>
      <c r="J383" s="38"/>
      <c r="K383" s="38"/>
      <c r="L383" s="39"/>
      <c r="M383" s="198"/>
      <c r="N383" s="199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242</v>
      </c>
      <c r="AU383" s="19" t="s">
        <v>84</v>
      </c>
    </row>
    <row r="384" s="2" customFormat="1">
      <c r="A384" s="38"/>
      <c r="B384" s="39"/>
      <c r="C384" s="38"/>
      <c r="D384" s="195" t="s">
        <v>262</v>
      </c>
      <c r="E384" s="38"/>
      <c r="F384" s="223" t="s">
        <v>263</v>
      </c>
      <c r="G384" s="38"/>
      <c r="H384" s="38"/>
      <c r="I384" s="197"/>
      <c r="J384" s="38"/>
      <c r="K384" s="38"/>
      <c r="L384" s="39"/>
      <c r="M384" s="198"/>
      <c r="N384" s="199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262</v>
      </c>
      <c r="AU384" s="19" t="s">
        <v>84</v>
      </c>
    </row>
    <row r="385" s="13" customFormat="1">
      <c r="A385" s="13"/>
      <c r="B385" s="200"/>
      <c r="C385" s="13"/>
      <c r="D385" s="195" t="s">
        <v>248</v>
      </c>
      <c r="E385" s="201" t="s">
        <v>1</v>
      </c>
      <c r="F385" s="202" t="s">
        <v>583</v>
      </c>
      <c r="G385" s="13"/>
      <c r="H385" s="201" t="s">
        <v>1</v>
      </c>
      <c r="I385" s="203"/>
      <c r="J385" s="13"/>
      <c r="K385" s="13"/>
      <c r="L385" s="200"/>
      <c r="M385" s="204"/>
      <c r="N385" s="205"/>
      <c r="O385" s="205"/>
      <c r="P385" s="205"/>
      <c r="Q385" s="205"/>
      <c r="R385" s="205"/>
      <c r="S385" s="205"/>
      <c r="T385" s="206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01" t="s">
        <v>248</v>
      </c>
      <c r="AU385" s="201" t="s">
        <v>84</v>
      </c>
      <c r="AV385" s="13" t="s">
        <v>82</v>
      </c>
      <c r="AW385" s="13" t="s">
        <v>32</v>
      </c>
      <c r="AX385" s="13" t="s">
        <v>75</v>
      </c>
      <c r="AY385" s="201" t="s">
        <v>235</v>
      </c>
    </row>
    <row r="386" s="14" customFormat="1">
      <c r="A386" s="14"/>
      <c r="B386" s="207"/>
      <c r="C386" s="14"/>
      <c r="D386" s="195" t="s">
        <v>248</v>
      </c>
      <c r="E386" s="208" t="s">
        <v>1</v>
      </c>
      <c r="F386" s="209" t="s">
        <v>252</v>
      </c>
      <c r="G386" s="14"/>
      <c r="H386" s="210">
        <v>435.315</v>
      </c>
      <c r="I386" s="211"/>
      <c r="J386" s="14"/>
      <c r="K386" s="14"/>
      <c r="L386" s="207"/>
      <c r="M386" s="212"/>
      <c r="N386" s="213"/>
      <c r="O386" s="213"/>
      <c r="P386" s="213"/>
      <c r="Q386" s="213"/>
      <c r="R386" s="213"/>
      <c r="S386" s="213"/>
      <c r="T386" s="2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8" t="s">
        <v>248</v>
      </c>
      <c r="AU386" s="208" t="s">
        <v>84</v>
      </c>
      <c r="AV386" s="14" t="s">
        <v>84</v>
      </c>
      <c r="AW386" s="14" t="s">
        <v>32</v>
      </c>
      <c r="AX386" s="14" t="s">
        <v>82</v>
      </c>
      <c r="AY386" s="208" t="s">
        <v>235</v>
      </c>
    </row>
    <row r="387" s="2" customFormat="1" ht="21.75" customHeight="1">
      <c r="A387" s="38"/>
      <c r="B387" s="181"/>
      <c r="C387" s="182" t="s">
        <v>584</v>
      </c>
      <c r="D387" s="182" t="s">
        <v>237</v>
      </c>
      <c r="E387" s="183" t="s">
        <v>585</v>
      </c>
      <c r="F387" s="184" t="s">
        <v>586</v>
      </c>
      <c r="G387" s="185" t="s">
        <v>240</v>
      </c>
      <c r="H387" s="186">
        <v>1317.4000000000001</v>
      </c>
      <c r="I387" s="187"/>
      <c r="J387" s="188">
        <f>ROUND(I387*H387,2)</f>
        <v>0</v>
      </c>
      <c r="K387" s="184" t="s">
        <v>1</v>
      </c>
      <c r="L387" s="39"/>
      <c r="M387" s="189" t="s">
        <v>1</v>
      </c>
      <c r="N387" s="190" t="s">
        <v>40</v>
      </c>
      <c r="O387" s="77"/>
      <c r="P387" s="191">
        <f>O387*H387</f>
        <v>0</v>
      </c>
      <c r="Q387" s="191">
        <v>0</v>
      </c>
      <c r="R387" s="191">
        <f>Q387*H387</f>
        <v>0</v>
      </c>
      <c r="S387" s="191">
        <v>0</v>
      </c>
      <c r="T387" s="192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93" t="s">
        <v>96</v>
      </c>
      <c r="AT387" s="193" t="s">
        <v>237</v>
      </c>
      <c r="AU387" s="193" t="s">
        <v>84</v>
      </c>
      <c r="AY387" s="19" t="s">
        <v>235</v>
      </c>
      <c r="BE387" s="194">
        <f>IF(N387="základní",J387,0)</f>
        <v>0</v>
      </c>
      <c r="BF387" s="194">
        <f>IF(N387="snížená",J387,0)</f>
        <v>0</v>
      </c>
      <c r="BG387" s="194">
        <f>IF(N387="zákl. přenesená",J387,0)</f>
        <v>0</v>
      </c>
      <c r="BH387" s="194">
        <f>IF(N387="sníž. přenesená",J387,0)</f>
        <v>0</v>
      </c>
      <c r="BI387" s="194">
        <f>IF(N387="nulová",J387,0)</f>
        <v>0</v>
      </c>
      <c r="BJ387" s="19" t="s">
        <v>82</v>
      </c>
      <c r="BK387" s="194">
        <f>ROUND(I387*H387,2)</f>
        <v>0</v>
      </c>
      <c r="BL387" s="19" t="s">
        <v>96</v>
      </c>
      <c r="BM387" s="193" t="s">
        <v>587</v>
      </c>
    </row>
    <row r="388" s="2" customFormat="1">
      <c r="A388" s="38"/>
      <c r="B388" s="39"/>
      <c r="C388" s="38"/>
      <c r="D388" s="195" t="s">
        <v>242</v>
      </c>
      <c r="E388" s="38"/>
      <c r="F388" s="196" t="s">
        <v>588</v>
      </c>
      <c r="G388" s="38"/>
      <c r="H388" s="38"/>
      <c r="I388" s="197"/>
      <c r="J388" s="38"/>
      <c r="K388" s="38"/>
      <c r="L388" s="39"/>
      <c r="M388" s="198"/>
      <c r="N388" s="199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242</v>
      </c>
      <c r="AU388" s="19" t="s">
        <v>84</v>
      </c>
    </row>
    <row r="389" s="2" customFormat="1" ht="24.15" customHeight="1">
      <c r="A389" s="38"/>
      <c r="B389" s="181"/>
      <c r="C389" s="182" t="s">
        <v>589</v>
      </c>
      <c r="D389" s="182" t="s">
        <v>237</v>
      </c>
      <c r="E389" s="183" t="s">
        <v>590</v>
      </c>
      <c r="F389" s="184" t="s">
        <v>591</v>
      </c>
      <c r="G389" s="185" t="s">
        <v>240</v>
      </c>
      <c r="H389" s="186">
        <v>1317.4000000000001</v>
      </c>
      <c r="I389" s="187"/>
      <c r="J389" s="188">
        <f>ROUND(I389*H389,2)</f>
        <v>0</v>
      </c>
      <c r="K389" s="184" t="s">
        <v>246</v>
      </c>
      <c r="L389" s="39"/>
      <c r="M389" s="189" t="s">
        <v>1</v>
      </c>
      <c r="N389" s="190" t="s">
        <v>40</v>
      </c>
      <c r="O389" s="77"/>
      <c r="P389" s="191">
        <f>O389*H389</f>
        <v>0</v>
      </c>
      <c r="Q389" s="191">
        <v>0</v>
      </c>
      <c r="R389" s="191">
        <f>Q389*H389</f>
        <v>0</v>
      </c>
      <c r="S389" s="191">
        <v>0</v>
      </c>
      <c r="T389" s="192">
        <f>S389*H389</f>
        <v>0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193" t="s">
        <v>96</v>
      </c>
      <c r="AT389" s="193" t="s">
        <v>237</v>
      </c>
      <c r="AU389" s="193" t="s">
        <v>84</v>
      </c>
      <c r="AY389" s="19" t="s">
        <v>235</v>
      </c>
      <c r="BE389" s="194">
        <f>IF(N389="základní",J389,0)</f>
        <v>0</v>
      </c>
      <c r="BF389" s="194">
        <f>IF(N389="snížená",J389,0)</f>
        <v>0</v>
      </c>
      <c r="BG389" s="194">
        <f>IF(N389="zákl. přenesená",J389,0)</f>
        <v>0</v>
      </c>
      <c r="BH389" s="194">
        <f>IF(N389="sníž. přenesená",J389,0)</f>
        <v>0</v>
      </c>
      <c r="BI389" s="194">
        <f>IF(N389="nulová",J389,0)</f>
        <v>0</v>
      </c>
      <c r="BJ389" s="19" t="s">
        <v>82</v>
      </c>
      <c r="BK389" s="194">
        <f>ROUND(I389*H389,2)</f>
        <v>0</v>
      </c>
      <c r="BL389" s="19" t="s">
        <v>96</v>
      </c>
      <c r="BM389" s="193" t="s">
        <v>592</v>
      </c>
    </row>
    <row r="390" s="2" customFormat="1">
      <c r="A390" s="38"/>
      <c r="B390" s="39"/>
      <c r="C390" s="38"/>
      <c r="D390" s="195" t="s">
        <v>242</v>
      </c>
      <c r="E390" s="38"/>
      <c r="F390" s="196" t="s">
        <v>593</v>
      </c>
      <c r="G390" s="38"/>
      <c r="H390" s="38"/>
      <c r="I390" s="197"/>
      <c r="J390" s="38"/>
      <c r="K390" s="38"/>
      <c r="L390" s="39"/>
      <c r="M390" s="198"/>
      <c r="N390" s="199"/>
      <c r="O390" s="77"/>
      <c r="P390" s="77"/>
      <c r="Q390" s="77"/>
      <c r="R390" s="77"/>
      <c r="S390" s="77"/>
      <c r="T390" s="7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T390" s="19" t="s">
        <v>242</v>
      </c>
      <c r="AU390" s="19" t="s">
        <v>84</v>
      </c>
    </row>
    <row r="391" s="2" customFormat="1" ht="21.75" customHeight="1">
      <c r="A391" s="38"/>
      <c r="B391" s="181"/>
      <c r="C391" s="182" t="s">
        <v>594</v>
      </c>
      <c r="D391" s="182" t="s">
        <v>237</v>
      </c>
      <c r="E391" s="183" t="s">
        <v>595</v>
      </c>
      <c r="F391" s="184" t="s">
        <v>586</v>
      </c>
      <c r="G391" s="185" t="s">
        <v>240</v>
      </c>
      <c r="H391" s="186">
        <v>1317.4000000000001</v>
      </c>
      <c r="I391" s="187"/>
      <c r="J391" s="188">
        <f>ROUND(I391*H391,2)</f>
        <v>0</v>
      </c>
      <c r="K391" s="184" t="s">
        <v>1</v>
      </c>
      <c r="L391" s="39"/>
      <c r="M391" s="189" t="s">
        <v>1</v>
      </c>
      <c r="N391" s="190" t="s">
        <v>40</v>
      </c>
      <c r="O391" s="77"/>
      <c r="P391" s="191">
        <f>O391*H391</f>
        <v>0</v>
      </c>
      <c r="Q391" s="191">
        <v>0</v>
      </c>
      <c r="R391" s="191">
        <f>Q391*H391</f>
        <v>0</v>
      </c>
      <c r="S391" s="191">
        <v>0</v>
      </c>
      <c r="T391" s="192">
        <f>S391*H391</f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93" t="s">
        <v>96</v>
      </c>
      <c r="AT391" s="193" t="s">
        <v>237</v>
      </c>
      <c r="AU391" s="193" t="s">
        <v>84</v>
      </c>
      <c r="AY391" s="19" t="s">
        <v>235</v>
      </c>
      <c r="BE391" s="194">
        <f>IF(N391="základní",J391,0)</f>
        <v>0</v>
      </c>
      <c r="BF391" s="194">
        <f>IF(N391="snížená",J391,0)</f>
        <v>0</v>
      </c>
      <c r="BG391" s="194">
        <f>IF(N391="zákl. přenesená",J391,0)</f>
        <v>0</v>
      </c>
      <c r="BH391" s="194">
        <f>IF(N391="sníž. přenesená",J391,0)</f>
        <v>0</v>
      </c>
      <c r="BI391" s="194">
        <f>IF(N391="nulová",J391,0)</f>
        <v>0</v>
      </c>
      <c r="BJ391" s="19" t="s">
        <v>82</v>
      </c>
      <c r="BK391" s="194">
        <f>ROUND(I391*H391,2)</f>
        <v>0</v>
      </c>
      <c r="BL391" s="19" t="s">
        <v>96</v>
      </c>
      <c r="BM391" s="193" t="s">
        <v>596</v>
      </c>
    </row>
    <row r="392" s="2" customFormat="1">
      <c r="A392" s="38"/>
      <c r="B392" s="39"/>
      <c r="C392" s="38"/>
      <c r="D392" s="195" t="s">
        <v>242</v>
      </c>
      <c r="E392" s="38"/>
      <c r="F392" s="196" t="s">
        <v>588</v>
      </c>
      <c r="G392" s="38"/>
      <c r="H392" s="38"/>
      <c r="I392" s="197"/>
      <c r="J392" s="38"/>
      <c r="K392" s="38"/>
      <c r="L392" s="39"/>
      <c r="M392" s="198"/>
      <c r="N392" s="199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242</v>
      </c>
      <c r="AU392" s="19" t="s">
        <v>84</v>
      </c>
    </row>
    <row r="393" s="2" customFormat="1" ht="33" customHeight="1">
      <c r="A393" s="38"/>
      <c r="B393" s="181"/>
      <c r="C393" s="182" t="s">
        <v>597</v>
      </c>
      <c r="D393" s="182" t="s">
        <v>237</v>
      </c>
      <c r="E393" s="183" t="s">
        <v>598</v>
      </c>
      <c r="F393" s="184" t="s">
        <v>599</v>
      </c>
      <c r="G393" s="185" t="s">
        <v>240</v>
      </c>
      <c r="H393" s="186">
        <v>1317.4000000000001</v>
      </c>
      <c r="I393" s="187"/>
      <c r="J393" s="188">
        <f>ROUND(I393*H393,2)</f>
        <v>0</v>
      </c>
      <c r="K393" s="184" t="s">
        <v>1</v>
      </c>
      <c r="L393" s="39"/>
      <c r="M393" s="189" t="s">
        <v>1</v>
      </c>
      <c r="N393" s="190" t="s">
        <v>40</v>
      </c>
      <c r="O393" s="77"/>
      <c r="P393" s="191">
        <f>O393*H393</f>
        <v>0</v>
      </c>
      <c r="Q393" s="191">
        <v>0</v>
      </c>
      <c r="R393" s="191">
        <f>Q393*H393</f>
        <v>0</v>
      </c>
      <c r="S393" s="191">
        <v>0</v>
      </c>
      <c r="T393" s="192">
        <f>S393*H393</f>
        <v>0</v>
      </c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193" t="s">
        <v>96</v>
      </c>
      <c r="AT393" s="193" t="s">
        <v>237</v>
      </c>
      <c r="AU393" s="193" t="s">
        <v>84</v>
      </c>
      <c r="AY393" s="19" t="s">
        <v>235</v>
      </c>
      <c r="BE393" s="194">
        <f>IF(N393="základní",J393,0)</f>
        <v>0</v>
      </c>
      <c r="BF393" s="194">
        <f>IF(N393="snížená",J393,0)</f>
        <v>0</v>
      </c>
      <c r="BG393" s="194">
        <f>IF(N393="zákl. přenesená",J393,0)</f>
        <v>0</v>
      </c>
      <c r="BH393" s="194">
        <f>IF(N393="sníž. přenesená",J393,0)</f>
        <v>0</v>
      </c>
      <c r="BI393" s="194">
        <f>IF(N393="nulová",J393,0)</f>
        <v>0</v>
      </c>
      <c r="BJ393" s="19" t="s">
        <v>82</v>
      </c>
      <c r="BK393" s="194">
        <f>ROUND(I393*H393,2)</f>
        <v>0</v>
      </c>
      <c r="BL393" s="19" t="s">
        <v>96</v>
      </c>
      <c r="BM393" s="193" t="s">
        <v>600</v>
      </c>
    </row>
    <row r="394" s="2" customFormat="1">
      <c r="A394" s="38"/>
      <c r="B394" s="39"/>
      <c r="C394" s="38"/>
      <c r="D394" s="195" t="s">
        <v>242</v>
      </c>
      <c r="E394" s="38"/>
      <c r="F394" s="196" t="s">
        <v>601</v>
      </c>
      <c r="G394" s="38"/>
      <c r="H394" s="38"/>
      <c r="I394" s="197"/>
      <c r="J394" s="38"/>
      <c r="K394" s="38"/>
      <c r="L394" s="39"/>
      <c r="M394" s="198"/>
      <c r="N394" s="199"/>
      <c r="O394" s="77"/>
      <c r="P394" s="77"/>
      <c r="Q394" s="77"/>
      <c r="R394" s="77"/>
      <c r="S394" s="77"/>
      <c r="T394" s="7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T394" s="19" t="s">
        <v>242</v>
      </c>
      <c r="AU394" s="19" t="s">
        <v>84</v>
      </c>
    </row>
    <row r="395" s="2" customFormat="1">
      <c r="A395" s="38"/>
      <c r="B395" s="39"/>
      <c r="C395" s="38"/>
      <c r="D395" s="195" t="s">
        <v>262</v>
      </c>
      <c r="E395" s="38"/>
      <c r="F395" s="223" t="s">
        <v>263</v>
      </c>
      <c r="G395" s="38"/>
      <c r="H395" s="38"/>
      <c r="I395" s="197"/>
      <c r="J395" s="38"/>
      <c r="K395" s="38"/>
      <c r="L395" s="39"/>
      <c r="M395" s="198"/>
      <c r="N395" s="199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262</v>
      </c>
      <c r="AU395" s="19" t="s">
        <v>84</v>
      </c>
    </row>
    <row r="396" s="13" customFormat="1">
      <c r="A396" s="13"/>
      <c r="B396" s="200"/>
      <c r="C396" s="13"/>
      <c r="D396" s="195" t="s">
        <v>248</v>
      </c>
      <c r="E396" s="201" t="s">
        <v>1</v>
      </c>
      <c r="F396" s="202" t="s">
        <v>602</v>
      </c>
      <c r="G396" s="13"/>
      <c r="H396" s="201" t="s">
        <v>1</v>
      </c>
      <c r="I396" s="203"/>
      <c r="J396" s="13"/>
      <c r="K396" s="13"/>
      <c r="L396" s="200"/>
      <c r="M396" s="204"/>
      <c r="N396" s="205"/>
      <c r="O396" s="205"/>
      <c r="P396" s="205"/>
      <c r="Q396" s="205"/>
      <c r="R396" s="205"/>
      <c r="S396" s="205"/>
      <c r="T396" s="206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01" t="s">
        <v>248</v>
      </c>
      <c r="AU396" s="201" t="s">
        <v>84</v>
      </c>
      <c r="AV396" s="13" t="s">
        <v>82</v>
      </c>
      <c r="AW396" s="13" t="s">
        <v>32</v>
      </c>
      <c r="AX396" s="13" t="s">
        <v>75</v>
      </c>
      <c r="AY396" s="201" t="s">
        <v>235</v>
      </c>
    </row>
    <row r="397" s="14" customFormat="1">
      <c r="A397" s="14"/>
      <c r="B397" s="207"/>
      <c r="C397" s="14"/>
      <c r="D397" s="195" t="s">
        <v>248</v>
      </c>
      <c r="E397" s="208" t="s">
        <v>1</v>
      </c>
      <c r="F397" s="209" t="s">
        <v>603</v>
      </c>
      <c r="G397" s="14"/>
      <c r="H397" s="210">
        <v>1317.4000000000001</v>
      </c>
      <c r="I397" s="211"/>
      <c r="J397" s="14"/>
      <c r="K397" s="14"/>
      <c r="L397" s="207"/>
      <c r="M397" s="212"/>
      <c r="N397" s="213"/>
      <c r="O397" s="213"/>
      <c r="P397" s="213"/>
      <c r="Q397" s="213"/>
      <c r="R397" s="213"/>
      <c r="S397" s="213"/>
      <c r="T397" s="2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08" t="s">
        <v>248</v>
      </c>
      <c r="AU397" s="208" t="s">
        <v>84</v>
      </c>
      <c r="AV397" s="14" t="s">
        <v>84</v>
      </c>
      <c r="AW397" s="14" t="s">
        <v>32</v>
      </c>
      <c r="AX397" s="14" t="s">
        <v>82</v>
      </c>
      <c r="AY397" s="208" t="s">
        <v>235</v>
      </c>
    </row>
    <row r="398" s="2" customFormat="1" ht="24.15" customHeight="1">
      <c r="A398" s="38"/>
      <c r="B398" s="181"/>
      <c r="C398" s="182" t="s">
        <v>604</v>
      </c>
      <c r="D398" s="182" t="s">
        <v>237</v>
      </c>
      <c r="E398" s="183" t="s">
        <v>605</v>
      </c>
      <c r="F398" s="184" t="s">
        <v>606</v>
      </c>
      <c r="G398" s="185" t="s">
        <v>240</v>
      </c>
      <c r="H398" s="186">
        <v>1655.6700000000001</v>
      </c>
      <c r="I398" s="187"/>
      <c r="J398" s="188">
        <f>ROUND(I398*H398,2)</f>
        <v>0</v>
      </c>
      <c r="K398" s="184" t="s">
        <v>246</v>
      </c>
      <c r="L398" s="39"/>
      <c r="M398" s="189" t="s">
        <v>1</v>
      </c>
      <c r="N398" s="190" t="s">
        <v>40</v>
      </c>
      <c r="O398" s="77"/>
      <c r="P398" s="191">
        <f>O398*H398</f>
        <v>0</v>
      </c>
      <c r="Q398" s="191">
        <v>0</v>
      </c>
      <c r="R398" s="191">
        <f>Q398*H398</f>
        <v>0</v>
      </c>
      <c r="S398" s="191">
        <v>0</v>
      </c>
      <c r="T398" s="19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93" t="s">
        <v>96</v>
      </c>
      <c r="AT398" s="193" t="s">
        <v>237</v>
      </c>
      <c r="AU398" s="193" t="s">
        <v>84</v>
      </c>
      <c r="AY398" s="19" t="s">
        <v>235</v>
      </c>
      <c r="BE398" s="194">
        <f>IF(N398="základní",J398,0)</f>
        <v>0</v>
      </c>
      <c r="BF398" s="194">
        <f>IF(N398="snížená",J398,0)</f>
        <v>0</v>
      </c>
      <c r="BG398" s="194">
        <f>IF(N398="zákl. přenesená",J398,0)</f>
        <v>0</v>
      </c>
      <c r="BH398" s="194">
        <f>IF(N398="sníž. přenesená",J398,0)</f>
        <v>0</v>
      </c>
      <c r="BI398" s="194">
        <f>IF(N398="nulová",J398,0)</f>
        <v>0</v>
      </c>
      <c r="BJ398" s="19" t="s">
        <v>82</v>
      </c>
      <c r="BK398" s="194">
        <f>ROUND(I398*H398,2)</f>
        <v>0</v>
      </c>
      <c r="BL398" s="19" t="s">
        <v>96</v>
      </c>
      <c r="BM398" s="193" t="s">
        <v>607</v>
      </c>
    </row>
    <row r="399" s="2" customFormat="1">
      <c r="A399" s="38"/>
      <c r="B399" s="39"/>
      <c r="C399" s="38"/>
      <c r="D399" s="195" t="s">
        <v>242</v>
      </c>
      <c r="E399" s="38"/>
      <c r="F399" s="196" t="s">
        <v>608</v>
      </c>
      <c r="G399" s="38"/>
      <c r="H399" s="38"/>
      <c r="I399" s="197"/>
      <c r="J399" s="38"/>
      <c r="K399" s="38"/>
      <c r="L399" s="39"/>
      <c r="M399" s="198"/>
      <c r="N399" s="199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242</v>
      </c>
      <c r="AU399" s="19" t="s">
        <v>84</v>
      </c>
    </row>
    <row r="400" s="2" customFormat="1" ht="21.75" customHeight="1">
      <c r="A400" s="38"/>
      <c r="B400" s="181"/>
      <c r="C400" s="182" t="s">
        <v>609</v>
      </c>
      <c r="D400" s="182" t="s">
        <v>237</v>
      </c>
      <c r="E400" s="183" t="s">
        <v>610</v>
      </c>
      <c r="F400" s="184" t="s">
        <v>570</v>
      </c>
      <c r="G400" s="185" t="s">
        <v>240</v>
      </c>
      <c r="H400" s="186">
        <v>1655.6700000000001</v>
      </c>
      <c r="I400" s="187"/>
      <c r="J400" s="188">
        <f>ROUND(I400*H400,2)</f>
        <v>0</v>
      </c>
      <c r="K400" s="184" t="s">
        <v>246</v>
      </c>
      <c r="L400" s="39"/>
      <c r="M400" s="189" t="s">
        <v>1</v>
      </c>
      <c r="N400" s="190" t="s">
        <v>40</v>
      </c>
      <c r="O400" s="77"/>
      <c r="P400" s="191">
        <f>O400*H400</f>
        <v>0</v>
      </c>
      <c r="Q400" s="191">
        <v>0</v>
      </c>
      <c r="R400" s="191">
        <f>Q400*H400</f>
        <v>0</v>
      </c>
      <c r="S400" s="191">
        <v>0</v>
      </c>
      <c r="T400" s="19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93" t="s">
        <v>96</v>
      </c>
      <c r="AT400" s="193" t="s">
        <v>237</v>
      </c>
      <c r="AU400" s="193" t="s">
        <v>84</v>
      </c>
      <c r="AY400" s="19" t="s">
        <v>235</v>
      </c>
      <c r="BE400" s="194">
        <f>IF(N400="základní",J400,0)</f>
        <v>0</v>
      </c>
      <c r="BF400" s="194">
        <f>IF(N400="snížená",J400,0)</f>
        <v>0</v>
      </c>
      <c r="BG400" s="194">
        <f>IF(N400="zákl. přenesená",J400,0)</f>
        <v>0</v>
      </c>
      <c r="BH400" s="194">
        <f>IF(N400="sníž. přenesená",J400,0)</f>
        <v>0</v>
      </c>
      <c r="BI400" s="194">
        <f>IF(N400="nulová",J400,0)</f>
        <v>0</v>
      </c>
      <c r="BJ400" s="19" t="s">
        <v>82</v>
      </c>
      <c r="BK400" s="194">
        <f>ROUND(I400*H400,2)</f>
        <v>0</v>
      </c>
      <c r="BL400" s="19" t="s">
        <v>96</v>
      </c>
      <c r="BM400" s="193" t="s">
        <v>611</v>
      </c>
    </row>
    <row r="401" s="2" customFormat="1">
      <c r="A401" s="38"/>
      <c r="B401" s="39"/>
      <c r="C401" s="38"/>
      <c r="D401" s="195" t="s">
        <v>242</v>
      </c>
      <c r="E401" s="38"/>
      <c r="F401" s="196" t="s">
        <v>572</v>
      </c>
      <c r="G401" s="38"/>
      <c r="H401" s="38"/>
      <c r="I401" s="197"/>
      <c r="J401" s="38"/>
      <c r="K401" s="38"/>
      <c r="L401" s="39"/>
      <c r="M401" s="198"/>
      <c r="N401" s="199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242</v>
      </c>
      <c r="AU401" s="19" t="s">
        <v>84</v>
      </c>
    </row>
    <row r="402" s="2" customFormat="1" ht="24.15" customHeight="1">
      <c r="A402" s="38"/>
      <c r="B402" s="181"/>
      <c r="C402" s="182" t="s">
        <v>612</v>
      </c>
      <c r="D402" s="182" t="s">
        <v>237</v>
      </c>
      <c r="E402" s="183" t="s">
        <v>613</v>
      </c>
      <c r="F402" s="184" t="s">
        <v>575</v>
      </c>
      <c r="G402" s="185" t="s">
        <v>240</v>
      </c>
      <c r="H402" s="186">
        <v>1655.6700000000001</v>
      </c>
      <c r="I402" s="187"/>
      <c r="J402" s="188">
        <f>ROUND(I402*H402,2)</f>
        <v>0</v>
      </c>
      <c r="K402" s="184" t="s">
        <v>246</v>
      </c>
      <c r="L402" s="39"/>
      <c r="M402" s="189" t="s">
        <v>1</v>
      </c>
      <c r="N402" s="190" t="s">
        <v>40</v>
      </c>
      <c r="O402" s="77"/>
      <c r="P402" s="191">
        <f>O402*H402</f>
        <v>0</v>
      </c>
      <c r="Q402" s="191">
        <v>0</v>
      </c>
      <c r="R402" s="191">
        <f>Q402*H402</f>
        <v>0</v>
      </c>
      <c r="S402" s="191">
        <v>0</v>
      </c>
      <c r="T402" s="19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93" t="s">
        <v>96</v>
      </c>
      <c r="AT402" s="193" t="s">
        <v>237</v>
      </c>
      <c r="AU402" s="193" t="s">
        <v>84</v>
      </c>
      <c r="AY402" s="19" t="s">
        <v>235</v>
      </c>
      <c r="BE402" s="194">
        <f>IF(N402="základní",J402,0)</f>
        <v>0</v>
      </c>
      <c r="BF402" s="194">
        <f>IF(N402="snížená",J402,0)</f>
        <v>0</v>
      </c>
      <c r="BG402" s="194">
        <f>IF(N402="zákl. přenesená",J402,0)</f>
        <v>0</v>
      </c>
      <c r="BH402" s="194">
        <f>IF(N402="sníž. přenesená",J402,0)</f>
        <v>0</v>
      </c>
      <c r="BI402" s="194">
        <f>IF(N402="nulová",J402,0)</f>
        <v>0</v>
      </c>
      <c r="BJ402" s="19" t="s">
        <v>82</v>
      </c>
      <c r="BK402" s="194">
        <f>ROUND(I402*H402,2)</f>
        <v>0</v>
      </c>
      <c r="BL402" s="19" t="s">
        <v>96</v>
      </c>
      <c r="BM402" s="193" t="s">
        <v>614</v>
      </c>
    </row>
    <row r="403" s="2" customFormat="1">
      <c r="A403" s="38"/>
      <c r="B403" s="39"/>
      <c r="C403" s="38"/>
      <c r="D403" s="195" t="s">
        <v>242</v>
      </c>
      <c r="E403" s="38"/>
      <c r="F403" s="196" t="s">
        <v>577</v>
      </c>
      <c r="G403" s="38"/>
      <c r="H403" s="38"/>
      <c r="I403" s="197"/>
      <c r="J403" s="38"/>
      <c r="K403" s="38"/>
      <c r="L403" s="39"/>
      <c r="M403" s="198"/>
      <c r="N403" s="199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242</v>
      </c>
      <c r="AU403" s="19" t="s">
        <v>84</v>
      </c>
    </row>
    <row r="404" s="2" customFormat="1" ht="37.8" customHeight="1">
      <c r="A404" s="38"/>
      <c r="B404" s="181"/>
      <c r="C404" s="182" t="s">
        <v>615</v>
      </c>
      <c r="D404" s="182" t="s">
        <v>237</v>
      </c>
      <c r="E404" s="183" t="s">
        <v>616</v>
      </c>
      <c r="F404" s="184" t="s">
        <v>617</v>
      </c>
      <c r="G404" s="185" t="s">
        <v>240</v>
      </c>
      <c r="H404" s="186">
        <v>1655.6700000000001</v>
      </c>
      <c r="I404" s="187"/>
      <c r="J404" s="188">
        <f>ROUND(I404*H404,2)</f>
        <v>0</v>
      </c>
      <c r="K404" s="184" t="s">
        <v>246</v>
      </c>
      <c r="L404" s="39"/>
      <c r="M404" s="189" t="s">
        <v>1</v>
      </c>
      <c r="N404" s="190" t="s">
        <v>40</v>
      </c>
      <c r="O404" s="77"/>
      <c r="P404" s="191">
        <f>O404*H404</f>
        <v>0</v>
      </c>
      <c r="Q404" s="191">
        <v>0</v>
      </c>
      <c r="R404" s="191">
        <f>Q404*H404</f>
        <v>0</v>
      </c>
      <c r="S404" s="191">
        <v>0</v>
      </c>
      <c r="T404" s="19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3" t="s">
        <v>96</v>
      </c>
      <c r="AT404" s="193" t="s">
        <v>237</v>
      </c>
      <c r="AU404" s="193" t="s">
        <v>84</v>
      </c>
      <c r="AY404" s="19" t="s">
        <v>235</v>
      </c>
      <c r="BE404" s="194">
        <f>IF(N404="základní",J404,0)</f>
        <v>0</v>
      </c>
      <c r="BF404" s="194">
        <f>IF(N404="snížená",J404,0)</f>
        <v>0</v>
      </c>
      <c r="BG404" s="194">
        <f>IF(N404="zákl. přenesená",J404,0)</f>
        <v>0</v>
      </c>
      <c r="BH404" s="194">
        <f>IF(N404="sníž. přenesená",J404,0)</f>
        <v>0</v>
      </c>
      <c r="BI404" s="194">
        <f>IF(N404="nulová",J404,0)</f>
        <v>0</v>
      </c>
      <c r="BJ404" s="19" t="s">
        <v>82</v>
      </c>
      <c r="BK404" s="194">
        <f>ROUND(I404*H404,2)</f>
        <v>0</v>
      </c>
      <c r="BL404" s="19" t="s">
        <v>96</v>
      </c>
      <c r="BM404" s="193" t="s">
        <v>618</v>
      </c>
    </row>
    <row r="405" s="2" customFormat="1">
      <c r="A405" s="38"/>
      <c r="B405" s="39"/>
      <c r="C405" s="38"/>
      <c r="D405" s="195" t="s">
        <v>242</v>
      </c>
      <c r="E405" s="38"/>
      <c r="F405" s="196" t="s">
        <v>619</v>
      </c>
      <c r="G405" s="38"/>
      <c r="H405" s="38"/>
      <c r="I405" s="197"/>
      <c r="J405" s="38"/>
      <c r="K405" s="38"/>
      <c r="L405" s="39"/>
      <c r="M405" s="198"/>
      <c r="N405" s="199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242</v>
      </c>
      <c r="AU405" s="19" t="s">
        <v>84</v>
      </c>
    </row>
    <row r="406" s="2" customFormat="1">
      <c r="A406" s="38"/>
      <c r="B406" s="39"/>
      <c r="C406" s="38"/>
      <c r="D406" s="195" t="s">
        <v>262</v>
      </c>
      <c r="E406" s="38"/>
      <c r="F406" s="223" t="s">
        <v>263</v>
      </c>
      <c r="G406" s="38"/>
      <c r="H406" s="38"/>
      <c r="I406" s="197"/>
      <c r="J406" s="38"/>
      <c r="K406" s="38"/>
      <c r="L406" s="39"/>
      <c r="M406" s="198"/>
      <c r="N406" s="199"/>
      <c r="O406" s="77"/>
      <c r="P406" s="77"/>
      <c r="Q406" s="77"/>
      <c r="R406" s="77"/>
      <c r="S406" s="77"/>
      <c r="T406" s="7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T406" s="19" t="s">
        <v>262</v>
      </c>
      <c r="AU406" s="19" t="s">
        <v>84</v>
      </c>
    </row>
    <row r="407" s="13" customFormat="1">
      <c r="A407" s="13"/>
      <c r="B407" s="200"/>
      <c r="C407" s="13"/>
      <c r="D407" s="195" t="s">
        <v>248</v>
      </c>
      <c r="E407" s="201" t="s">
        <v>1</v>
      </c>
      <c r="F407" s="202" t="s">
        <v>620</v>
      </c>
      <c r="G407" s="13"/>
      <c r="H407" s="201" t="s">
        <v>1</v>
      </c>
      <c r="I407" s="203"/>
      <c r="J407" s="13"/>
      <c r="K407" s="13"/>
      <c r="L407" s="200"/>
      <c r="M407" s="204"/>
      <c r="N407" s="205"/>
      <c r="O407" s="205"/>
      <c r="P407" s="205"/>
      <c r="Q407" s="205"/>
      <c r="R407" s="205"/>
      <c r="S407" s="205"/>
      <c r="T407" s="206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01" t="s">
        <v>248</v>
      </c>
      <c r="AU407" s="201" t="s">
        <v>84</v>
      </c>
      <c r="AV407" s="13" t="s">
        <v>82</v>
      </c>
      <c r="AW407" s="13" t="s">
        <v>32</v>
      </c>
      <c r="AX407" s="13" t="s">
        <v>75</v>
      </c>
      <c r="AY407" s="201" t="s">
        <v>235</v>
      </c>
    </row>
    <row r="408" s="14" customFormat="1">
      <c r="A408" s="14"/>
      <c r="B408" s="207"/>
      <c r="C408" s="14"/>
      <c r="D408" s="195" t="s">
        <v>248</v>
      </c>
      <c r="E408" s="208" t="s">
        <v>1</v>
      </c>
      <c r="F408" s="209" t="s">
        <v>250</v>
      </c>
      <c r="G408" s="14"/>
      <c r="H408" s="210">
        <v>1655.6700000000001</v>
      </c>
      <c r="I408" s="211"/>
      <c r="J408" s="14"/>
      <c r="K408" s="14"/>
      <c r="L408" s="207"/>
      <c r="M408" s="212"/>
      <c r="N408" s="213"/>
      <c r="O408" s="213"/>
      <c r="P408" s="213"/>
      <c r="Q408" s="213"/>
      <c r="R408" s="213"/>
      <c r="S408" s="213"/>
      <c r="T408" s="2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8" t="s">
        <v>248</v>
      </c>
      <c r="AU408" s="208" t="s">
        <v>84</v>
      </c>
      <c r="AV408" s="14" t="s">
        <v>84</v>
      </c>
      <c r="AW408" s="14" t="s">
        <v>32</v>
      </c>
      <c r="AX408" s="14" t="s">
        <v>82</v>
      </c>
      <c r="AY408" s="208" t="s">
        <v>235</v>
      </c>
    </row>
    <row r="409" s="2" customFormat="1" ht="21.75" customHeight="1">
      <c r="A409" s="38"/>
      <c r="B409" s="181"/>
      <c r="C409" s="182" t="s">
        <v>621</v>
      </c>
      <c r="D409" s="182" t="s">
        <v>237</v>
      </c>
      <c r="E409" s="183" t="s">
        <v>622</v>
      </c>
      <c r="F409" s="184" t="s">
        <v>586</v>
      </c>
      <c r="G409" s="185" t="s">
        <v>240</v>
      </c>
      <c r="H409" s="186">
        <v>4951.4499999999998</v>
      </c>
      <c r="I409" s="187"/>
      <c r="J409" s="188">
        <f>ROUND(I409*H409,2)</f>
        <v>0</v>
      </c>
      <c r="K409" s="184" t="s">
        <v>246</v>
      </c>
      <c r="L409" s="39"/>
      <c r="M409" s="189" t="s">
        <v>1</v>
      </c>
      <c r="N409" s="190" t="s">
        <v>40</v>
      </c>
      <c r="O409" s="77"/>
      <c r="P409" s="191">
        <f>O409*H409</f>
        <v>0</v>
      </c>
      <c r="Q409" s="191">
        <v>0</v>
      </c>
      <c r="R409" s="191">
        <f>Q409*H409</f>
        <v>0</v>
      </c>
      <c r="S409" s="191">
        <v>0</v>
      </c>
      <c r="T409" s="192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93" t="s">
        <v>96</v>
      </c>
      <c r="AT409" s="193" t="s">
        <v>237</v>
      </c>
      <c r="AU409" s="193" t="s">
        <v>84</v>
      </c>
      <c r="AY409" s="19" t="s">
        <v>235</v>
      </c>
      <c r="BE409" s="194">
        <f>IF(N409="základní",J409,0)</f>
        <v>0</v>
      </c>
      <c r="BF409" s="194">
        <f>IF(N409="snížená",J409,0)</f>
        <v>0</v>
      </c>
      <c r="BG409" s="194">
        <f>IF(N409="zákl. přenesená",J409,0)</f>
        <v>0</v>
      </c>
      <c r="BH409" s="194">
        <f>IF(N409="sníž. přenesená",J409,0)</f>
        <v>0</v>
      </c>
      <c r="BI409" s="194">
        <f>IF(N409="nulová",J409,0)</f>
        <v>0</v>
      </c>
      <c r="BJ409" s="19" t="s">
        <v>82</v>
      </c>
      <c r="BK409" s="194">
        <f>ROUND(I409*H409,2)</f>
        <v>0</v>
      </c>
      <c r="BL409" s="19" t="s">
        <v>96</v>
      </c>
      <c r="BM409" s="193" t="s">
        <v>623</v>
      </c>
    </row>
    <row r="410" s="2" customFormat="1">
      <c r="A410" s="38"/>
      <c r="B410" s="39"/>
      <c r="C410" s="38"/>
      <c r="D410" s="195" t="s">
        <v>242</v>
      </c>
      <c r="E410" s="38"/>
      <c r="F410" s="196" t="s">
        <v>588</v>
      </c>
      <c r="G410" s="38"/>
      <c r="H410" s="38"/>
      <c r="I410" s="197"/>
      <c r="J410" s="38"/>
      <c r="K410" s="38"/>
      <c r="L410" s="39"/>
      <c r="M410" s="198"/>
      <c r="N410" s="199"/>
      <c r="O410" s="77"/>
      <c r="P410" s="77"/>
      <c r="Q410" s="77"/>
      <c r="R410" s="77"/>
      <c r="S410" s="77"/>
      <c r="T410" s="7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19" t="s">
        <v>242</v>
      </c>
      <c r="AU410" s="19" t="s">
        <v>84</v>
      </c>
    </row>
    <row r="411" s="2" customFormat="1" ht="37.8" customHeight="1">
      <c r="A411" s="38"/>
      <c r="B411" s="181"/>
      <c r="C411" s="182" t="s">
        <v>624</v>
      </c>
      <c r="D411" s="182" t="s">
        <v>237</v>
      </c>
      <c r="E411" s="183" t="s">
        <v>625</v>
      </c>
      <c r="F411" s="184" t="s">
        <v>626</v>
      </c>
      <c r="G411" s="185" t="s">
        <v>240</v>
      </c>
      <c r="H411" s="186">
        <v>4951.4499999999998</v>
      </c>
      <c r="I411" s="187"/>
      <c r="J411" s="188">
        <f>ROUND(I411*H411,2)</f>
        <v>0</v>
      </c>
      <c r="K411" s="184" t="s">
        <v>246</v>
      </c>
      <c r="L411" s="39"/>
      <c r="M411" s="189" t="s">
        <v>1</v>
      </c>
      <c r="N411" s="190" t="s">
        <v>40</v>
      </c>
      <c r="O411" s="77"/>
      <c r="P411" s="191">
        <f>O411*H411</f>
        <v>0</v>
      </c>
      <c r="Q411" s="191">
        <v>0</v>
      </c>
      <c r="R411" s="191">
        <f>Q411*H411</f>
        <v>0</v>
      </c>
      <c r="S411" s="191">
        <v>0</v>
      </c>
      <c r="T411" s="192">
        <f>S411*H411</f>
        <v>0</v>
      </c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R411" s="193" t="s">
        <v>96</v>
      </c>
      <c r="AT411" s="193" t="s">
        <v>237</v>
      </c>
      <c r="AU411" s="193" t="s">
        <v>84</v>
      </c>
      <c r="AY411" s="19" t="s">
        <v>235</v>
      </c>
      <c r="BE411" s="194">
        <f>IF(N411="základní",J411,0)</f>
        <v>0</v>
      </c>
      <c r="BF411" s="194">
        <f>IF(N411="snížená",J411,0)</f>
        <v>0</v>
      </c>
      <c r="BG411" s="194">
        <f>IF(N411="zákl. přenesená",J411,0)</f>
        <v>0</v>
      </c>
      <c r="BH411" s="194">
        <f>IF(N411="sníž. přenesená",J411,0)</f>
        <v>0</v>
      </c>
      <c r="BI411" s="194">
        <f>IF(N411="nulová",J411,0)</f>
        <v>0</v>
      </c>
      <c r="BJ411" s="19" t="s">
        <v>82</v>
      </c>
      <c r="BK411" s="194">
        <f>ROUND(I411*H411,2)</f>
        <v>0</v>
      </c>
      <c r="BL411" s="19" t="s">
        <v>96</v>
      </c>
      <c r="BM411" s="193" t="s">
        <v>627</v>
      </c>
    </row>
    <row r="412" s="2" customFormat="1">
      <c r="A412" s="38"/>
      <c r="B412" s="39"/>
      <c r="C412" s="38"/>
      <c r="D412" s="195" t="s">
        <v>242</v>
      </c>
      <c r="E412" s="38"/>
      <c r="F412" s="196" t="s">
        <v>601</v>
      </c>
      <c r="G412" s="38"/>
      <c r="H412" s="38"/>
      <c r="I412" s="197"/>
      <c r="J412" s="38"/>
      <c r="K412" s="38"/>
      <c r="L412" s="39"/>
      <c r="M412" s="198"/>
      <c r="N412" s="199"/>
      <c r="O412" s="77"/>
      <c r="P412" s="77"/>
      <c r="Q412" s="77"/>
      <c r="R412" s="77"/>
      <c r="S412" s="77"/>
      <c r="T412" s="7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T412" s="19" t="s">
        <v>242</v>
      </c>
      <c r="AU412" s="19" t="s">
        <v>84</v>
      </c>
    </row>
    <row r="413" s="2" customFormat="1">
      <c r="A413" s="38"/>
      <c r="B413" s="39"/>
      <c r="C413" s="38"/>
      <c r="D413" s="195" t="s">
        <v>262</v>
      </c>
      <c r="E413" s="38"/>
      <c r="F413" s="223" t="s">
        <v>263</v>
      </c>
      <c r="G413" s="38"/>
      <c r="H413" s="38"/>
      <c r="I413" s="197"/>
      <c r="J413" s="38"/>
      <c r="K413" s="38"/>
      <c r="L413" s="39"/>
      <c r="M413" s="198"/>
      <c r="N413" s="199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262</v>
      </c>
      <c r="AU413" s="19" t="s">
        <v>84</v>
      </c>
    </row>
    <row r="414" s="13" customFormat="1">
      <c r="A414" s="13"/>
      <c r="B414" s="200"/>
      <c r="C414" s="13"/>
      <c r="D414" s="195" t="s">
        <v>248</v>
      </c>
      <c r="E414" s="201" t="s">
        <v>1</v>
      </c>
      <c r="F414" s="202" t="s">
        <v>602</v>
      </c>
      <c r="G414" s="13"/>
      <c r="H414" s="201" t="s">
        <v>1</v>
      </c>
      <c r="I414" s="203"/>
      <c r="J414" s="13"/>
      <c r="K414" s="13"/>
      <c r="L414" s="200"/>
      <c r="M414" s="204"/>
      <c r="N414" s="205"/>
      <c r="O414" s="205"/>
      <c r="P414" s="205"/>
      <c r="Q414" s="205"/>
      <c r="R414" s="205"/>
      <c r="S414" s="205"/>
      <c r="T414" s="206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01" t="s">
        <v>248</v>
      </c>
      <c r="AU414" s="201" t="s">
        <v>84</v>
      </c>
      <c r="AV414" s="13" t="s">
        <v>82</v>
      </c>
      <c r="AW414" s="13" t="s">
        <v>32</v>
      </c>
      <c r="AX414" s="13" t="s">
        <v>75</v>
      </c>
      <c r="AY414" s="201" t="s">
        <v>235</v>
      </c>
    </row>
    <row r="415" s="14" customFormat="1">
      <c r="A415" s="14"/>
      <c r="B415" s="207"/>
      <c r="C415" s="14"/>
      <c r="D415" s="195" t="s">
        <v>248</v>
      </c>
      <c r="E415" s="208" t="s">
        <v>1</v>
      </c>
      <c r="F415" s="209" t="s">
        <v>628</v>
      </c>
      <c r="G415" s="14"/>
      <c r="H415" s="210">
        <v>4951.4499999999998</v>
      </c>
      <c r="I415" s="211"/>
      <c r="J415" s="14"/>
      <c r="K415" s="14"/>
      <c r="L415" s="207"/>
      <c r="M415" s="212"/>
      <c r="N415" s="213"/>
      <c r="O415" s="213"/>
      <c r="P415" s="213"/>
      <c r="Q415" s="213"/>
      <c r="R415" s="213"/>
      <c r="S415" s="213"/>
      <c r="T415" s="2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08" t="s">
        <v>248</v>
      </c>
      <c r="AU415" s="208" t="s">
        <v>84</v>
      </c>
      <c r="AV415" s="14" t="s">
        <v>84</v>
      </c>
      <c r="AW415" s="14" t="s">
        <v>32</v>
      </c>
      <c r="AX415" s="14" t="s">
        <v>82</v>
      </c>
      <c r="AY415" s="208" t="s">
        <v>235</v>
      </c>
    </row>
    <row r="416" s="12" customFormat="1" ht="22.8" customHeight="1">
      <c r="A416" s="12"/>
      <c r="B416" s="168"/>
      <c r="C416" s="12"/>
      <c r="D416" s="169" t="s">
        <v>74</v>
      </c>
      <c r="E416" s="179" t="s">
        <v>291</v>
      </c>
      <c r="F416" s="179" t="s">
        <v>629</v>
      </c>
      <c r="G416" s="12"/>
      <c r="H416" s="12"/>
      <c r="I416" s="171"/>
      <c r="J416" s="180">
        <f>BK416</f>
        <v>0</v>
      </c>
      <c r="K416" s="12"/>
      <c r="L416" s="168"/>
      <c r="M416" s="173"/>
      <c r="N416" s="174"/>
      <c r="O416" s="174"/>
      <c r="P416" s="175">
        <f>SUM(P417:P521)</f>
        <v>0</v>
      </c>
      <c r="Q416" s="174"/>
      <c r="R416" s="175">
        <f>SUM(R417:R521)</f>
        <v>229.5942512</v>
      </c>
      <c r="S416" s="174"/>
      <c r="T416" s="176">
        <f>SUM(T417:T521)</f>
        <v>0</v>
      </c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R416" s="169" t="s">
        <v>82</v>
      </c>
      <c r="AT416" s="177" t="s">
        <v>74</v>
      </c>
      <c r="AU416" s="177" t="s">
        <v>82</v>
      </c>
      <c r="AY416" s="169" t="s">
        <v>235</v>
      </c>
      <c r="BK416" s="178">
        <f>SUM(BK417:BK521)</f>
        <v>0</v>
      </c>
    </row>
    <row r="417" s="2" customFormat="1" ht="24.15" customHeight="1">
      <c r="A417" s="38"/>
      <c r="B417" s="181"/>
      <c r="C417" s="182" t="s">
        <v>630</v>
      </c>
      <c r="D417" s="182" t="s">
        <v>237</v>
      </c>
      <c r="E417" s="183" t="s">
        <v>631</v>
      </c>
      <c r="F417" s="184" t="s">
        <v>632</v>
      </c>
      <c r="G417" s="185" t="s">
        <v>323</v>
      </c>
      <c r="H417" s="186">
        <v>65</v>
      </c>
      <c r="I417" s="187"/>
      <c r="J417" s="188">
        <f>ROUND(I417*H417,2)</f>
        <v>0</v>
      </c>
      <c r="K417" s="184" t="s">
        <v>246</v>
      </c>
      <c r="L417" s="39"/>
      <c r="M417" s="189" t="s">
        <v>1</v>
      </c>
      <c r="N417" s="190" t="s">
        <v>40</v>
      </c>
      <c r="O417" s="77"/>
      <c r="P417" s="191">
        <f>O417*H417</f>
        <v>0</v>
      </c>
      <c r="Q417" s="191">
        <v>0</v>
      </c>
      <c r="R417" s="191">
        <f>Q417*H417</f>
        <v>0</v>
      </c>
      <c r="S417" s="191">
        <v>0</v>
      </c>
      <c r="T417" s="192">
        <f>S417*H417</f>
        <v>0</v>
      </c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R417" s="193" t="s">
        <v>96</v>
      </c>
      <c r="AT417" s="193" t="s">
        <v>237</v>
      </c>
      <c r="AU417" s="193" t="s">
        <v>84</v>
      </c>
      <c r="AY417" s="19" t="s">
        <v>235</v>
      </c>
      <c r="BE417" s="194">
        <f>IF(N417="základní",J417,0)</f>
        <v>0</v>
      </c>
      <c r="BF417" s="194">
        <f>IF(N417="snížená",J417,0)</f>
        <v>0</v>
      </c>
      <c r="BG417" s="194">
        <f>IF(N417="zákl. přenesená",J417,0)</f>
        <v>0</v>
      </c>
      <c r="BH417" s="194">
        <f>IF(N417="sníž. přenesená",J417,0)</f>
        <v>0</v>
      </c>
      <c r="BI417" s="194">
        <f>IF(N417="nulová",J417,0)</f>
        <v>0</v>
      </c>
      <c r="BJ417" s="19" t="s">
        <v>82</v>
      </c>
      <c r="BK417" s="194">
        <f>ROUND(I417*H417,2)</f>
        <v>0</v>
      </c>
      <c r="BL417" s="19" t="s">
        <v>96</v>
      </c>
      <c r="BM417" s="193" t="s">
        <v>633</v>
      </c>
    </row>
    <row r="418" s="2" customFormat="1">
      <c r="A418" s="38"/>
      <c r="B418" s="39"/>
      <c r="C418" s="38"/>
      <c r="D418" s="195" t="s">
        <v>242</v>
      </c>
      <c r="E418" s="38"/>
      <c r="F418" s="196" t="s">
        <v>634</v>
      </c>
      <c r="G418" s="38"/>
      <c r="H418" s="38"/>
      <c r="I418" s="197"/>
      <c r="J418" s="38"/>
      <c r="K418" s="38"/>
      <c r="L418" s="39"/>
      <c r="M418" s="198"/>
      <c r="N418" s="199"/>
      <c r="O418" s="77"/>
      <c r="P418" s="77"/>
      <c r="Q418" s="77"/>
      <c r="R418" s="77"/>
      <c r="S418" s="77"/>
      <c r="T418" s="7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T418" s="19" t="s">
        <v>242</v>
      </c>
      <c r="AU418" s="19" t="s">
        <v>84</v>
      </c>
    </row>
    <row r="419" s="2" customFormat="1">
      <c r="A419" s="38"/>
      <c r="B419" s="39"/>
      <c r="C419" s="38"/>
      <c r="D419" s="195" t="s">
        <v>262</v>
      </c>
      <c r="E419" s="38"/>
      <c r="F419" s="223" t="s">
        <v>263</v>
      </c>
      <c r="G419" s="38"/>
      <c r="H419" s="38"/>
      <c r="I419" s="197"/>
      <c r="J419" s="38"/>
      <c r="K419" s="38"/>
      <c r="L419" s="39"/>
      <c r="M419" s="198"/>
      <c r="N419" s="199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262</v>
      </c>
      <c r="AU419" s="19" t="s">
        <v>84</v>
      </c>
    </row>
    <row r="420" s="14" customFormat="1">
      <c r="A420" s="14"/>
      <c r="B420" s="207"/>
      <c r="C420" s="14"/>
      <c r="D420" s="195" t="s">
        <v>248</v>
      </c>
      <c r="E420" s="208" t="s">
        <v>1</v>
      </c>
      <c r="F420" s="209" t="s">
        <v>635</v>
      </c>
      <c r="G420" s="14"/>
      <c r="H420" s="210">
        <v>65</v>
      </c>
      <c r="I420" s="211"/>
      <c r="J420" s="14"/>
      <c r="K420" s="14"/>
      <c r="L420" s="207"/>
      <c r="M420" s="212"/>
      <c r="N420" s="213"/>
      <c r="O420" s="213"/>
      <c r="P420" s="213"/>
      <c r="Q420" s="213"/>
      <c r="R420" s="213"/>
      <c r="S420" s="213"/>
      <c r="T420" s="2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8" t="s">
        <v>248</v>
      </c>
      <c r="AU420" s="208" t="s">
        <v>84</v>
      </c>
      <c r="AV420" s="14" t="s">
        <v>84</v>
      </c>
      <c r="AW420" s="14" t="s">
        <v>32</v>
      </c>
      <c r="AX420" s="14" t="s">
        <v>82</v>
      </c>
      <c r="AY420" s="208" t="s">
        <v>235</v>
      </c>
    </row>
    <row r="421" s="2" customFormat="1" ht="24.15" customHeight="1">
      <c r="A421" s="38"/>
      <c r="B421" s="181"/>
      <c r="C421" s="232" t="s">
        <v>636</v>
      </c>
      <c r="D421" s="232" t="s">
        <v>465</v>
      </c>
      <c r="E421" s="233" t="s">
        <v>637</v>
      </c>
      <c r="F421" s="234" t="s">
        <v>638</v>
      </c>
      <c r="G421" s="235" t="s">
        <v>323</v>
      </c>
      <c r="H421" s="236">
        <v>68.25</v>
      </c>
      <c r="I421" s="237"/>
      <c r="J421" s="238">
        <f>ROUND(I421*H421,2)</f>
        <v>0</v>
      </c>
      <c r="K421" s="234" t="s">
        <v>246</v>
      </c>
      <c r="L421" s="239"/>
      <c r="M421" s="240" t="s">
        <v>1</v>
      </c>
      <c r="N421" s="241" t="s">
        <v>40</v>
      </c>
      <c r="O421" s="77"/>
      <c r="P421" s="191">
        <f>O421*H421</f>
        <v>0</v>
      </c>
      <c r="Q421" s="191">
        <v>0.0114</v>
      </c>
      <c r="R421" s="191">
        <f>Q421*H421</f>
        <v>0.77805000000000002</v>
      </c>
      <c r="S421" s="191">
        <v>0</v>
      </c>
      <c r="T421" s="192">
        <f>S421*H421</f>
        <v>0</v>
      </c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R421" s="193" t="s">
        <v>291</v>
      </c>
      <c r="AT421" s="193" t="s">
        <v>465</v>
      </c>
      <c r="AU421" s="193" t="s">
        <v>84</v>
      </c>
      <c r="AY421" s="19" t="s">
        <v>235</v>
      </c>
      <c r="BE421" s="194">
        <f>IF(N421="základní",J421,0)</f>
        <v>0</v>
      </c>
      <c r="BF421" s="194">
        <f>IF(N421="snížená",J421,0)</f>
        <v>0</v>
      </c>
      <c r="BG421" s="194">
        <f>IF(N421="zákl. přenesená",J421,0)</f>
        <v>0</v>
      </c>
      <c r="BH421" s="194">
        <f>IF(N421="sníž. přenesená",J421,0)</f>
        <v>0</v>
      </c>
      <c r="BI421" s="194">
        <f>IF(N421="nulová",J421,0)</f>
        <v>0</v>
      </c>
      <c r="BJ421" s="19" t="s">
        <v>82</v>
      </c>
      <c r="BK421" s="194">
        <f>ROUND(I421*H421,2)</f>
        <v>0</v>
      </c>
      <c r="BL421" s="19" t="s">
        <v>96</v>
      </c>
      <c r="BM421" s="193" t="s">
        <v>639</v>
      </c>
    </row>
    <row r="422" s="2" customFormat="1">
      <c r="A422" s="38"/>
      <c r="B422" s="39"/>
      <c r="C422" s="38"/>
      <c r="D422" s="195" t="s">
        <v>242</v>
      </c>
      <c r="E422" s="38"/>
      <c r="F422" s="196" t="s">
        <v>638</v>
      </c>
      <c r="G422" s="38"/>
      <c r="H422" s="38"/>
      <c r="I422" s="197"/>
      <c r="J422" s="38"/>
      <c r="K422" s="38"/>
      <c r="L422" s="39"/>
      <c r="M422" s="198"/>
      <c r="N422" s="199"/>
      <c r="O422" s="77"/>
      <c r="P422" s="77"/>
      <c r="Q422" s="77"/>
      <c r="R422" s="77"/>
      <c r="S422" s="77"/>
      <c r="T422" s="7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T422" s="19" t="s">
        <v>242</v>
      </c>
      <c r="AU422" s="19" t="s">
        <v>84</v>
      </c>
    </row>
    <row r="423" s="14" customFormat="1">
      <c r="A423" s="14"/>
      <c r="B423" s="207"/>
      <c r="C423" s="14"/>
      <c r="D423" s="195" t="s">
        <v>248</v>
      </c>
      <c r="E423" s="14"/>
      <c r="F423" s="209" t="s">
        <v>640</v>
      </c>
      <c r="G423" s="14"/>
      <c r="H423" s="210">
        <v>68.25</v>
      </c>
      <c r="I423" s="211"/>
      <c r="J423" s="14"/>
      <c r="K423" s="14"/>
      <c r="L423" s="207"/>
      <c r="M423" s="212"/>
      <c r="N423" s="213"/>
      <c r="O423" s="213"/>
      <c r="P423" s="213"/>
      <c r="Q423" s="213"/>
      <c r="R423" s="213"/>
      <c r="S423" s="213"/>
      <c r="T423" s="2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8" t="s">
        <v>248</v>
      </c>
      <c r="AU423" s="208" t="s">
        <v>84</v>
      </c>
      <c r="AV423" s="14" t="s">
        <v>84</v>
      </c>
      <c r="AW423" s="14" t="s">
        <v>3</v>
      </c>
      <c r="AX423" s="14" t="s">
        <v>82</v>
      </c>
      <c r="AY423" s="208" t="s">
        <v>235</v>
      </c>
    </row>
    <row r="424" s="2" customFormat="1" ht="24.15" customHeight="1">
      <c r="A424" s="38"/>
      <c r="B424" s="181"/>
      <c r="C424" s="182" t="s">
        <v>641</v>
      </c>
      <c r="D424" s="182" t="s">
        <v>237</v>
      </c>
      <c r="E424" s="183" t="s">
        <v>642</v>
      </c>
      <c r="F424" s="184" t="s">
        <v>643</v>
      </c>
      <c r="G424" s="185" t="s">
        <v>323</v>
      </c>
      <c r="H424" s="186">
        <v>1745</v>
      </c>
      <c r="I424" s="187"/>
      <c r="J424" s="188">
        <f>ROUND(I424*H424,2)</f>
        <v>0</v>
      </c>
      <c r="K424" s="184" t="s">
        <v>246</v>
      </c>
      <c r="L424" s="39"/>
      <c r="M424" s="189" t="s">
        <v>1</v>
      </c>
      <c r="N424" s="190" t="s">
        <v>40</v>
      </c>
      <c r="O424" s="77"/>
      <c r="P424" s="191">
        <f>O424*H424</f>
        <v>0</v>
      </c>
      <c r="Q424" s="191">
        <v>0.01323</v>
      </c>
      <c r="R424" s="191">
        <f>Q424*H424</f>
        <v>23.086349999999999</v>
      </c>
      <c r="S424" s="191">
        <v>0</v>
      </c>
      <c r="T424" s="192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3" t="s">
        <v>96</v>
      </c>
      <c r="AT424" s="193" t="s">
        <v>237</v>
      </c>
      <c r="AU424" s="193" t="s">
        <v>84</v>
      </c>
      <c r="AY424" s="19" t="s">
        <v>235</v>
      </c>
      <c r="BE424" s="194">
        <f>IF(N424="základní",J424,0)</f>
        <v>0</v>
      </c>
      <c r="BF424" s="194">
        <f>IF(N424="snížená",J424,0)</f>
        <v>0</v>
      </c>
      <c r="BG424" s="194">
        <f>IF(N424="zákl. přenesená",J424,0)</f>
        <v>0</v>
      </c>
      <c r="BH424" s="194">
        <f>IF(N424="sníž. přenesená",J424,0)</f>
        <v>0</v>
      </c>
      <c r="BI424" s="194">
        <f>IF(N424="nulová",J424,0)</f>
        <v>0</v>
      </c>
      <c r="BJ424" s="19" t="s">
        <v>82</v>
      </c>
      <c r="BK424" s="194">
        <f>ROUND(I424*H424,2)</f>
        <v>0</v>
      </c>
      <c r="BL424" s="19" t="s">
        <v>96</v>
      </c>
      <c r="BM424" s="193" t="s">
        <v>644</v>
      </c>
    </row>
    <row r="425" s="2" customFormat="1">
      <c r="A425" s="38"/>
      <c r="B425" s="39"/>
      <c r="C425" s="38"/>
      <c r="D425" s="195" t="s">
        <v>242</v>
      </c>
      <c r="E425" s="38"/>
      <c r="F425" s="196" t="s">
        <v>645</v>
      </c>
      <c r="G425" s="38"/>
      <c r="H425" s="38"/>
      <c r="I425" s="197"/>
      <c r="J425" s="38"/>
      <c r="K425" s="38"/>
      <c r="L425" s="39"/>
      <c r="M425" s="198"/>
      <c r="N425" s="199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242</v>
      </c>
      <c r="AU425" s="19" t="s">
        <v>84</v>
      </c>
    </row>
    <row r="426" s="2" customFormat="1">
      <c r="A426" s="38"/>
      <c r="B426" s="39"/>
      <c r="C426" s="38"/>
      <c r="D426" s="195" t="s">
        <v>262</v>
      </c>
      <c r="E426" s="38"/>
      <c r="F426" s="223" t="s">
        <v>263</v>
      </c>
      <c r="G426" s="38"/>
      <c r="H426" s="38"/>
      <c r="I426" s="197"/>
      <c r="J426" s="38"/>
      <c r="K426" s="38"/>
      <c r="L426" s="39"/>
      <c r="M426" s="198"/>
      <c r="N426" s="199"/>
      <c r="O426" s="77"/>
      <c r="P426" s="77"/>
      <c r="Q426" s="77"/>
      <c r="R426" s="77"/>
      <c r="S426" s="77"/>
      <c r="T426" s="7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T426" s="19" t="s">
        <v>262</v>
      </c>
      <c r="AU426" s="19" t="s">
        <v>84</v>
      </c>
    </row>
    <row r="427" s="14" customFormat="1">
      <c r="A427" s="14"/>
      <c r="B427" s="207"/>
      <c r="C427" s="14"/>
      <c r="D427" s="195" t="s">
        <v>248</v>
      </c>
      <c r="E427" s="208" t="s">
        <v>1</v>
      </c>
      <c r="F427" s="209" t="s">
        <v>646</v>
      </c>
      <c r="G427" s="14"/>
      <c r="H427" s="210">
        <v>1745</v>
      </c>
      <c r="I427" s="211"/>
      <c r="J427" s="14"/>
      <c r="K427" s="14"/>
      <c r="L427" s="207"/>
      <c r="M427" s="212"/>
      <c r="N427" s="213"/>
      <c r="O427" s="213"/>
      <c r="P427" s="213"/>
      <c r="Q427" s="213"/>
      <c r="R427" s="213"/>
      <c r="S427" s="213"/>
      <c r="T427" s="2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8" t="s">
        <v>248</v>
      </c>
      <c r="AU427" s="208" t="s">
        <v>84</v>
      </c>
      <c r="AV427" s="14" t="s">
        <v>84</v>
      </c>
      <c r="AW427" s="14" t="s">
        <v>32</v>
      </c>
      <c r="AX427" s="14" t="s">
        <v>82</v>
      </c>
      <c r="AY427" s="208" t="s">
        <v>235</v>
      </c>
    </row>
    <row r="428" s="2" customFormat="1" ht="33" customHeight="1">
      <c r="A428" s="38"/>
      <c r="B428" s="181"/>
      <c r="C428" s="182" t="s">
        <v>647</v>
      </c>
      <c r="D428" s="182" t="s">
        <v>237</v>
      </c>
      <c r="E428" s="183" t="s">
        <v>648</v>
      </c>
      <c r="F428" s="184" t="s">
        <v>649</v>
      </c>
      <c r="G428" s="185" t="s">
        <v>527</v>
      </c>
      <c r="H428" s="186">
        <v>32</v>
      </c>
      <c r="I428" s="187"/>
      <c r="J428" s="188">
        <f>ROUND(I428*H428,2)</f>
        <v>0</v>
      </c>
      <c r="K428" s="184" t="s">
        <v>246</v>
      </c>
      <c r="L428" s="39"/>
      <c r="M428" s="189" t="s">
        <v>1</v>
      </c>
      <c r="N428" s="190" t="s">
        <v>40</v>
      </c>
      <c r="O428" s="77"/>
      <c r="P428" s="191">
        <f>O428*H428</f>
        <v>0</v>
      </c>
      <c r="Q428" s="191">
        <v>2.0000000000000002E-05</v>
      </c>
      <c r="R428" s="191">
        <f>Q428*H428</f>
        <v>0.00064000000000000005</v>
      </c>
      <c r="S428" s="191">
        <v>0</v>
      </c>
      <c r="T428" s="192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193" t="s">
        <v>96</v>
      </c>
      <c r="AT428" s="193" t="s">
        <v>237</v>
      </c>
      <c r="AU428" s="193" t="s">
        <v>84</v>
      </c>
      <c r="AY428" s="19" t="s">
        <v>235</v>
      </c>
      <c r="BE428" s="194">
        <f>IF(N428="základní",J428,0)</f>
        <v>0</v>
      </c>
      <c r="BF428" s="194">
        <f>IF(N428="snížená",J428,0)</f>
        <v>0</v>
      </c>
      <c r="BG428" s="194">
        <f>IF(N428="zákl. přenesená",J428,0)</f>
        <v>0</v>
      </c>
      <c r="BH428" s="194">
        <f>IF(N428="sníž. přenesená",J428,0)</f>
        <v>0</v>
      </c>
      <c r="BI428" s="194">
        <f>IF(N428="nulová",J428,0)</f>
        <v>0</v>
      </c>
      <c r="BJ428" s="19" t="s">
        <v>82</v>
      </c>
      <c r="BK428" s="194">
        <f>ROUND(I428*H428,2)</f>
        <v>0</v>
      </c>
      <c r="BL428" s="19" t="s">
        <v>96</v>
      </c>
      <c r="BM428" s="193" t="s">
        <v>650</v>
      </c>
    </row>
    <row r="429" s="2" customFormat="1">
      <c r="A429" s="38"/>
      <c r="B429" s="39"/>
      <c r="C429" s="38"/>
      <c r="D429" s="195" t="s">
        <v>242</v>
      </c>
      <c r="E429" s="38"/>
      <c r="F429" s="196" t="s">
        <v>651</v>
      </c>
      <c r="G429" s="38"/>
      <c r="H429" s="38"/>
      <c r="I429" s="197"/>
      <c r="J429" s="38"/>
      <c r="K429" s="38"/>
      <c r="L429" s="39"/>
      <c r="M429" s="198"/>
      <c r="N429" s="199"/>
      <c r="O429" s="77"/>
      <c r="P429" s="77"/>
      <c r="Q429" s="77"/>
      <c r="R429" s="77"/>
      <c r="S429" s="77"/>
      <c r="T429" s="7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19" t="s">
        <v>242</v>
      </c>
      <c r="AU429" s="19" t="s">
        <v>84</v>
      </c>
    </row>
    <row r="430" s="2" customFormat="1">
      <c r="A430" s="38"/>
      <c r="B430" s="39"/>
      <c r="C430" s="38"/>
      <c r="D430" s="195" t="s">
        <v>262</v>
      </c>
      <c r="E430" s="38"/>
      <c r="F430" s="223" t="s">
        <v>296</v>
      </c>
      <c r="G430" s="38"/>
      <c r="H430" s="38"/>
      <c r="I430" s="197"/>
      <c r="J430" s="38"/>
      <c r="K430" s="38"/>
      <c r="L430" s="39"/>
      <c r="M430" s="198"/>
      <c r="N430" s="199"/>
      <c r="O430" s="77"/>
      <c r="P430" s="77"/>
      <c r="Q430" s="77"/>
      <c r="R430" s="77"/>
      <c r="S430" s="77"/>
      <c r="T430" s="7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T430" s="19" t="s">
        <v>262</v>
      </c>
      <c r="AU430" s="19" t="s">
        <v>84</v>
      </c>
    </row>
    <row r="431" s="14" customFormat="1">
      <c r="A431" s="14"/>
      <c r="B431" s="207"/>
      <c r="C431" s="14"/>
      <c r="D431" s="195" t="s">
        <v>248</v>
      </c>
      <c r="E431" s="208" t="s">
        <v>1</v>
      </c>
      <c r="F431" s="209" t="s">
        <v>652</v>
      </c>
      <c r="G431" s="14"/>
      <c r="H431" s="210">
        <v>32</v>
      </c>
      <c r="I431" s="211"/>
      <c r="J431" s="14"/>
      <c r="K431" s="14"/>
      <c r="L431" s="207"/>
      <c r="M431" s="212"/>
      <c r="N431" s="213"/>
      <c r="O431" s="213"/>
      <c r="P431" s="213"/>
      <c r="Q431" s="213"/>
      <c r="R431" s="213"/>
      <c r="S431" s="213"/>
      <c r="T431" s="2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08" t="s">
        <v>248</v>
      </c>
      <c r="AU431" s="208" t="s">
        <v>84</v>
      </c>
      <c r="AV431" s="14" t="s">
        <v>84</v>
      </c>
      <c r="AW431" s="14" t="s">
        <v>32</v>
      </c>
      <c r="AX431" s="14" t="s">
        <v>82</v>
      </c>
      <c r="AY431" s="208" t="s">
        <v>235</v>
      </c>
    </row>
    <row r="432" s="2" customFormat="1" ht="24.15" customHeight="1">
      <c r="A432" s="38"/>
      <c r="B432" s="181"/>
      <c r="C432" s="232" t="s">
        <v>653</v>
      </c>
      <c r="D432" s="232" t="s">
        <v>465</v>
      </c>
      <c r="E432" s="233" t="s">
        <v>654</v>
      </c>
      <c r="F432" s="234" t="s">
        <v>655</v>
      </c>
      <c r="G432" s="235" t="s">
        <v>527</v>
      </c>
      <c r="H432" s="236">
        <v>32</v>
      </c>
      <c r="I432" s="237"/>
      <c r="J432" s="238">
        <f>ROUND(I432*H432,2)</f>
        <v>0</v>
      </c>
      <c r="K432" s="234" t="s">
        <v>246</v>
      </c>
      <c r="L432" s="239"/>
      <c r="M432" s="240" t="s">
        <v>1</v>
      </c>
      <c r="N432" s="241" t="s">
        <v>40</v>
      </c>
      <c r="O432" s="77"/>
      <c r="P432" s="191">
        <f>O432*H432</f>
        <v>0</v>
      </c>
      <c r="Q432" s="191">
        <v>0.0042599999999999999</v>
      </c>
      <c r="R432" s="191">
        <f>Q432*H432</f>
        <v>0.13632</v>
      </c>
      <c r="S432" s="191">
        <v>0</v>
      </c>
      <c r="T432" s="192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3" t="s">
        <v>291</v>
      </c>
      <c r="AT432" s="193" t="s">
        <v>465</v>
      </c>
      <c r="AU432" s="193" t="s">
        <v>84</v>
      </c>
      <c r="AY432" s="19" t="s">
        <v>235</v>
      </c>
      <c r="BE432" s="194">
        <f>IF(N432="základní",J432,0)</f>
        <v>0</v>
      </c>
      <c r="BF432" s="194">
        <f>IF(N432="snížená",J432,0)</f>
        <v>0</v>
      </c>
      <c r="BG432" s="194">
        <f>IF(N432="zákl. přenesená",J432,0)</f>
        <v>0</v>
      </c>
      <c r="BH432" s="194">
        <f>IF(N432="sníž. přenesená",J432,0)</f>
        <v>0</v>
      </c>
      <c r="BI432" s="194">
        <f>IF(N432="nulová",J432,0)</f>
        <v>0</v>
      </c>
      <c r="BJ432" s="19" t="s">
        <v>82</v>
      </c>
      <c r="BK432" s="194">
        <f>ROUND(I432*H432,2)</f>
        <v>0</v>
      </c>
      <c r="BL432" s="19" t="s">
        <v>96</v>
      </c>
      <c r="BM432" s="193" t="s">
        <v>656</v>
      </c>
    </row>
    <row r="433" s="2" customFormat="1">
      <c r="A433" s="38"/>
      <c r="B433" s="39"/>
      <c r="C433" s="38"/>
      <c r="D433" s="195" t="s">
        <v>242</v>
      </c>
      <c r="E433" s="38"/>
      <c r="F433" s="196" t="s">
        <v>655</v>
      </c>
      <c r="G433" s="38"/>
      <c r="H433" s="38"/>
      <c r="I433" s="197"/>
      <c r="J433" s="38"/>
      <c r="K433" s="38"/>
      <c r="L433" s="39"/>
      <c r="M433" s="198"/>
      <c r="N433" s="199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242</v>
      </c>
      <c r="AU433" s="19" t="s">
        <v>84</v>
      </c>
    </row>
    <row r="434" s="2" customFormat="1" ht="24.15" customHeight="1">
      <c r="A434" s="38"/>
      <c r="B434" s="181"/>
      <c r="C434" s="182" t="s">
        <v>657</v>
      </c>
      <c r="D434" s="182" t="s">
        <v>237</v>
      </c>
      <c r="E434" s="183" t="s">
        <v>658</v>
      </c>
      <c r="F434" s="184" t="s">
        <v>659</v>
      </c>
      <c r="G434" s="185" t="s">
        <v>323</v>
      </c>
      <c r="H434" s="186">
        <v>1810</v>
      </c>
      <c r="I434" s="187"/>
      <c r="J434" s="188">
        <f>ROUND(I434*H434,2)</f>
        <v>0</v>
      </c>
      <c r="K434" s="184" t="s">
        <v>1</v>
      </c>
      <c r="L434" s="39"/>
      <c r="M434" s="189" t="s">
        <v>1</v>
      </c>
      <c r="N434" s="190" t="s">
        <v>40</v>
      </c>
      <c r="O434" s="77"/>
      <c r="P434" s="191">
        <f>O434*H434</f>
        <v>0</v>
      </c>
      <c r="Q434" s="191">
        <v>0</v>
      </c>
      <c r="R434" s="191">
        <f>Q434*H434</f>
        <v>0</v>
      </c>
      <c r="S434" s="191">
        <v>0</v>
      </c>
      <c r="T434" s="192">
        <f>S434*H434</f>
        <v>0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193" t="s">
        <v>96</v>
      </c>
      <c r="AT434" s="193" t="s">
        <v>237</v>
      </c>
      <c r="AU434" s="193" t="s">
        <v>84</v>
      </c>
      <c r="AY434" s="19" t="s">
        <v>235</v>
      </c>
      <c r="BE434" s="194">
        <f>IF(N434="základní",J434,0)</f>
        <v>0</v>
      </c>
      <c r="BF434" s="194">
        <f>IF(N434="snížená",J434,0)</f>
        <v>0</v>
      </c>
      <c r="BG434" s="194">
        <f>IF(N434="zákl. přenesená",J434,0)</f>
        <v>0</v>
      </c>
      <c r="BH434" s="194">
        <f>IF(N434="sníž. přenesená",J434,0)</f>
        <v>0</v>
      </c>
      <c r="BI434" s="194">
        <f>IF(N434="nulová",J434,0)</f>
        <v>0</v>
      </c>
      <c r="BJ434" s="19" t="s">
        <v>82</v>
      </c>
      <c r="BK434" s="194">
        <f>ROUND(I434*H434,2)</f>
        <v>0</v>
      </c>
      <c r="BL434" s="19" t="s">
        <v>96</v>
      </c>
      <c r="BM434" s="193" t="s">
        <v>660</v>
      </c>
    </row>
    <row r="435" s="2" customFormat="1">
      <c r="A435" s="38"/>
      <c r="B435" s="39"/>
      <c r="C435" s="38"/>
      <c r="D435" s="195" t="s">
        <v>242</v>
      </c>
      <c r="E435" s="38"/>
      <c r="F435" s="196" t="s">
        <v>659</v>
      </c>
      <c r="G435" s="38"/>
      <c r="H435" s="38"/>
      <c r="I435" s="197"/>
      <c r="J435" s="38"/>
      <c r="K435" s="38"/>
      <c r="L435" s="39"/>
      <c r="M435" s="198"/>
      <c r="N435" s="199"/>
      <c r="O435" s="77"/>
      <c r="P435" s="77"/>
      <c r="Q435" s="77"/>
      <c r="R435" s="77"/>
      <c r="S435" s="77"/>
      <c r="T435" s="7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19" t="s">
        <v>242</v>
      </c>
      <c r="AU435" s="19" t="s">
        <v>84</v>
      </c>
    </row>
    <row r="436" s="14" customFormat="1">
      <c r="A436" s="14"/>
      <c r="B436" s="207"/>
      <c r="C436" s="14"/>
      <c r="D436" s="195" t="s">
        <v>248</v>
      </c>
      <c r="E436" s="208" t="s">
        <v>1</v>
      </c>
      <c r="F436" s="209" t="s">
        <v>661</v>
      </c>
      <c r="G436" s="14"/>
      <c r="H436" s="210">
        <v>1810</v>
      </c>
      <c r="I436" s="211"/>
      <c r="J436" s="14"/>
      <c r="K436" s="14"/>
      <c r="L436" s="207"/>
      <c r="M436" s="212"/>
      <c r="N436" s="213"/>
      <c r="O436" s="213"/>
      <c r="P436" s="213"/>
      <c r="Q436" s="213"/>
      <c r="R436" s="213"/>
      <c r="S436" s="213"/>
      <c r="T436" s="2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08" t="s">
        <v>248</v>
      </c>
      <c r="AU436" s="208" t="s">
        <v>84</v>
      </c>
      <c r="AV436" s="14" t="s">
        <v>84</v>
      </c>
      <c r="AW436" s="14" t="s">
        <v>32</v>
      </c>
      <c r="AX436" s="14" t="s">
        <v>82</v>
      </c>
      <c r="AY436" s="208" t="s">
        <v>235</v>
      </c>
    </row>
    <row r="437" s="2" customFormat="1" ht="16.5" customHeight="1">
      <c r="A437" s="38"/>
      <c r="B437" s="181"/>
      <c r="C437" s="182" t="s">
        <v>662</v>
      </c>
      <c r="D437" s="182" t="s">
        <v>237</v>
      </c>
      <c r="E437" s="183" t="s">
        <v>663</v>
      </c>
      <c r="F437" s="184" t="s">
        <v>664</v>
      </c>
      <c r="G437" s="185" t="s">
        <v>323</v>
      </c>
      <c r="H437" s="186">
        <v>1810</v>
      </c>
      <c r="I437" s="187"/>
      <c r="J437" s="188">
        <f>ROUND(I437*H437,2)</f>
        <v>0</v>
      </c>
      <c r="K437" s="184" t="s">
        <v>1</v>
      </c>
      <c r="L437" s="39"/>
      <c r="M437" s="189" t="s">
        <v>1</v>
      </c>
      <c r="N437" s="190" t="s">
        <v>40</v>
      </c>
      <c r="O437" s="77"/>
      <c r="P437" s="191">
        <f>O437*H437</f>
        <v>0</v>
      </c>
      <c r="Q437" s="191">
        <v>0</v>
      </c>
      <c r="R437" s="191">
        <f>Q437*H437</f>
        <v>0</v>
      </c>
      <c r="S437" s="191">
        <v>0</v>
      </c>
      <c r="T437" s="192">
        <f>S437*H437</f>
        <v>0</v>
      </c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R437" s="193" t="s">
        <v>96</v>
      </c>
      <c r="AT437" s="193" t="s">
        <v>237</v>
      </c>
      <c r="AU437" s="193" t="s">
        <v>84</v>
      </c>
      <c r="AY437" s="19" t="s">
        <v>235</v>
      </c>
      <c r="BE437" s="194">
        <f>IF(N437="základní",J437,0)</f>
        <v>0</v>
      </c>
      <c r="BF437" s="194">
        <f>IF(N437="snížená",J437,0)</f>
        <v>0</v>
      </c>
      <c r="BG437" s="194">
        <f>IF(N437="zákl. přenesená",J437,0)</f>
        <v>0</v>
      </c>
      <c r="BH437" s="194">
        <f>IF(N437="sníž. přenesená",J437,0)</f>
        <v>0</v>
      </c>
      <c r="BI437" s="194">
        <f>IF(N437="nulová",J437,0)</f>
        <v>0</v>
      </c>
      <c r="BJ437" s="19" t="s">
        <v>82</v>
      </c>
      <c r="BK437" s="194">
        <f>ROUND(I437*H437,2)</f>
        <v>0</v>
      </c>
      <c r="BL437" s="19" t="s">
        <v>96</v>
      </c>
      <c r="BM437" s="193" t="s">
        <v>665</v>
      </c>
    </row>
    <row r="438" s="2" customFormat="1">
      <c r="A438" s="38"/>
      <c r="B438" s="39"/>
      <c r="C438" s="38"/>
      <c r="D438" s="195" t="s">
        <v>242</v>
      </c>
      <c r="E438" s="38"/>
      <c r="F438" s="196" t="s">
        <v>664</v>
      </c>
      <c r="G438" s="38"/>
      <c r="H438" s="38"/>
      <c r="I438" s="197"/>
      <c r="J438" s="38"/>
      <c r="K438" s="38"/>
      <c r="L438" s="39"/>
      <c r="M438" s="198"/>
      <c r="N438" s="199"/>
      <c r="O438" s="77"/>
      <c r="P438" s="77"/>
      <c r="Q438" s="77"/>
      <c r="R438" s="77"/>
      <c r="S438" s="77"/>
      <c r="T438" s="7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T438" s="19" t="s">
        <v>242</v>
      </c>
      <c r="AU438" s="19" t="s">
        <v>84</v>
      </c>
    </row>
    <row r="439" s="2" customFormat="1">
      <c r="A439" s="38"/>
      <c r="B439" s="39"/>
      <c r="C439" s="38"/>
      <c r="D439" s="195" t="s">
        <v>262</v>
      </c>
      <c r="E439" s="38"/>
      <c r="F439" s="223" t="s">
        <v>666</v>
      </c>
      <c r="G439" s="38"/>
      <c r="H439" s="38"/>
      <c r="I439" s="197"/>
      <c r="J439" s="38"/>
      <c r="K439" s="38"/>
      <c r="L439" s="39"/>
      <c r="M439" s="198"/>
      <c r="N439" s="199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262</v>
      </c>
      <c r="AU439" s="19" t="s">
        <v>84</v>
      </c>
    </row>
    <row r="440" s="2" customFormat="1" ht="24.15" customHeight="1">
      <c r="A440" s="38"/>
      <c r="B440" s="181"/>
      <c r="C440" s="182" t="s">
        <v>667</v>
      </c>
      <c r="D440" s="182" t="s">
        <v>237</v>
      </c>
      <c r="E440" s="183" t="s">
        <v>668</v>
      </c>
      <c r="F440" s="184" t="s">
        <v>669</v>
      </c>
      <c r="G440" s="185" t="s">
        <v>670</v>
      </c>
      <c r="H440" s="186">
        <v>56</v>
      </c>
      <c r="I440" s="187"/>
      <c r="J440" s="188">
        <f>ROUND(I440*H440,2)</f>
        <v>0</v>
      </c>
      <c r="K440" s="184" t="s">
        <v>246</v>
      </c>
      <c r="L440" s="39"/>
      <c r="M440" s="189" t="s">
        <v>1</v>
      </c>
      <c r="N440" s="190" t="s">
        <v>40</v>
      </c>
      <c r="O440" s="77"/>
      <c r="P440" s="191">
        <f>O440*H440</f>
        <v>0</v>
      </c>
      <c r="Q440" s="191">
        <v>0.00031</v>
      </c>
      <c r="R440" s="191">
        <f>Q440*H440</f>
        <v>0.01736</v>
      </c>
      <c r="S440" s="191">
        <v>0</v>
      </c>
      <c r="T440" s="192">
        <f>S440*H440</f>
        <v>0</v>
      </c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93" t="s">
        <v>96</v>
      </c>
      <c r="AT440" s="193" t="s">
        <v>237</v>
      </c>
      <c r="AU440" s="193" t="s">
        <v>84</v>
      </c>
      <c r="AY440" s="19" t="s">
        <v>235</v>
      </c>
      <c r="BE440" s="194">
        <f>IF(N440="základní",J440,0)</f>
        <v>0</v>
      </c>
      <c r="BF440" s="194">
        <f>IF(N440="snížená",J440,0)</f>
        <v>0</v>
      </c>
      <c r="BG440" s="194">
        <f>IF(N440="zákl. přenesená",J440,0)</f>
        <v>0</v>
      </c>
      <c r="BH440" s="194">
        <f>IF(N440="sníž. přenesená",J440,0)</f>
        <v>0</v>
      </c>
      <c r="BI440" s="194">
        <f>IF(N440="nulová",J440,0)</f>
        <v>0</v>
      </c>
      <c r="BJ440" s="19" t="s">
        <v>82</v>
      </c>
      <c r="BK440" s="194">
        <f>ROUND(I440*H440,2)</f>
        <v>0</v>
      </c>
      <c r="BL440" s="19" t="s">
        <v>96</v>
      </c>
      <c r="BM440" s="193" t="s">
        <v>671</v>
      </c>
    </row>
    <row r="441" s="2" customFormat="1">
      <c r="A441" s="38"/>
      <c r="B441" s="39"/>
      <c r="C441" s="38"/>
      <c r="D441" s="195" t="s">
        <v>242</v>
      </c>
      <c r="E441" s="38"/>
      <c r="F441" s="196" t="s">
        <v>672</v>
      </c>
      <c r="G441" s="38"/>
      <c r="H441" s="38"/>
      <c r="I441" s="197"/>
      <c r="J441" s="38"/>
      <c r="K441" s="38"/>
      <c r="L441" s="39"/>
      <c r="M441" s="198"/>
      <c r="N441" s="199"/>
      <c r="O441" s="77"/>
      <c r="P441" s="77"/>
      <c r="Q441" s="77"/>
      <c r="R441" s="77"/>
      <c r="S441" s="77"/>
      <c r="T441" s="7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242</v>
      </c>
      <c r="AU441" s="19" t="s">
        <v>84</v>
      </c>
    </row>
    <row r="442" s="2" customFormat="1">
      <c r="A442" s="38"/>
      <c r="B442" s="39"/>
      <c r="C442" s="38"/>
      <c r="D442" s="195" t="s">
        <v>262</v>
      </c>
      <c r="E442" s="38"/>
      <c r="F442" s="223" t="s">
        <v>673</v>
      </c>
      <c r="G442" s="38"/>
      <c r="H442" s="38"/>
      <c r="I442" s="197"/>
      <c r="J442" s="38"/>
      <c r="K442" s="38"/>
      <c r="L442" s="39"/>
      <c r="M442" s="198"/>
      <c r="N442" s="199"/>
      <c r="O442" s="77"/>
      <c r="P442" s="77"/>
      <c r="Q442" s="77"/>
      <c r="R442" s="77"/>
      <c r="S442" s="77"/>
      <c r="T442" s="7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T442" s="19" t="s">
        <v>262</v>
      </c>
      <c r="AU442" s="19" t="s">
        <v>84</v>
      </c>
    </row>
    <row r="443" s="13" customFormat="1">
      <c r="A443" s="13"/>
      <c r="B443" s="200"/>
      <c r="C443" s="13"/>
      <c r="D443" s="195" t="s">
        <v>248</v>
      </c>
      <c r="E443" s="201" t="s">
        <v>1</v>
      </c>
      <c r="F443" s="202" t="s">
        <v>674</v>
      </c>
      <c r="G443" s="13"/>
      <c r="H443" s="201" t="s">
        <v>1</v>
      </c>
      <c r="I443" s="203"/>
      <c r="J443" s="13"/>
      <c r="K443" s="13"/>
      <c r="L443" s="200"/>
      <c r="M443" s="204"/>
      <c r="N443" s="205"/>
      <c r="O443" s="205"/>
      <c r="P443" s="205"/>
      <c r="Q443" s="205"/>
      <c r="R443" s="205"/>
      <c r="S443" s="205"/>
      <c r="T443" s="206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01" t="s">
        <v>248</v>
      </c>
      <c r="AU443" s="201" t="s">
        <v>84</v>
      </c>
      <c r="AV443" s="13" t="s">
        <v>82</v>
      </c>
      <c r="AW443" s="13" t="s">
        <v>32</v>
      </c>
      <c r="AX443" s="13" t="s">
        <v>75</v>
      </c>
      <c r="AY443" s="201" t="s">
        <v>235</v>
      </c>
    </row>
    <row r="444" s="14" customFormat="1">
      <c r="A444" s="14"/>
      <c r="B444" s="207"/>
      <c r="C444" s="14"/>
      <c r="D444" s="195" t="s">
        <v>248</v>
      </c>
      <c r="E444" s="208" t="s">
        <v>1</v>
      </c>
      <c r="F444" s="209" t="s">
        <v>675</v>
      </c>
      <c r="G444" s="14"/>
      <c r="H444" s="210">
        <v>56</v>
      </c>
      <c r="I444" s="211"/>
      <c r="J444" s="14"/>
      <c r="K444" s="14"/>
      <c r="L444" s="207"/>
      <c r="M444" s="212"/>
      <c r="N444" s="213"/>
      <c r="O444" s="213"/>
      <c r="P444" s="213"/>
      <c r="Q444" s="213"/>
      <c r="R444" s="213"/>
      <c r="S444" s="213"/>
      <c r="T444" s="2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8" t="s">
        <v>248</v>
      </c>
      <c r="AU444" s="208" t="s">
        <v>84</v>
      </c>
      <c r="AV444" s="14" t="s">
        <v>84</v>
      </c>
      <c r="AW444" s="14" t="s">
        <v>32</v>
      </c>
      <c r="AX444" s="14" t="s">
        <v>82</v>
      </c>
      <c r="AY444" s="208" t="s">
        <v>235</v>
      </c>
    </row>
    <row r="445" s="2" customFormat="1" ht="24.15" customHeight="1">
      <c r="A445" s="38"/>
      <c r="B445" s="181"/>
      <c r="C445" s="182" t="s">
        <v>676</v>
      </c>
      <c r="D445" s="182" t="s">
        <v>237</v>
      </c>
      <c r="E445" s="183" t="s">
        <v>677</v>
      </c>
      <c r="F445" s="184" t="s">
        <v>678</v>
      </c>
      <c r="G445" s="185" t="s">
        <v>323</v>
      </c>
      <c r="H445" s="186">
        <v>1810</v>
      </c>
      <c r="I445" s="187"/>
      <c r="J445" s="188">
        <f>ROUND(I445*H445,2)</f>
        <v>0</v>
      </c>
      <c r="K445" s="184" t="s">
        <v>246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0</v>
      </c>
      <c r="R445" s="191">
        <f>Q445*H445</f>
        <v>0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96</v>
      </c>
      <c r="AT445" s="193" t="s">
        <v>237</v>
      </c>
      <c r="AU445" s="193" t="s">
        <v>84</v>
      </c>
      <c r="AY445" s="19" t="s">
        <v>235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96</v>
      </c>
      <c r="BM445" s="193" t="s">
        <v>679</v>
      </c>
    </row>
    <row r="446" s="2" customFormat="1">
      <c r="A446" s="38"/>
      <c r="B446" s="39"/>
      <c r="C446" s="38"/>
      <c r="D446" s="195" t="s">
        <v>242</v>
      </c>
      <c r="E446" s="38"/>
      <c r="F446" s="196" t="s">
        <v>680</v>
      </c>
      <c r="G446" s="38"/>
      <c r="H446" s="38"/>
      <c r="I446" s="197"/>
      <c r="J446" s="38"/>
      <c r="K446" s="38"/>
      <c r="L446" s="39"/>
      <c r="M446" s="198"/>
      <c r="N446" s="199"/>
      <c r="O446" s="77"/>
      <c r="P446" s="77"/>
      <c r="Q446" s="77"/>
      <c r="R446" s="77"/>
      <c r="S446" s="77"/>
      <c r="T446" s="7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T446" s="19" t="s">
        <v>242</v>
      </c>
      <c r="AU446" s="19" t="s">
        <v>84</v>
      </c>
    </row>
    <row r="447" s="2" customFormat="1">
      <c r="A447" s="38"/>
      <c r="B447" s="39"/>
      <c r="C447" s="38"/>
      <c r="D447" s="195" t="s">
        <v>262</v>
      </c>
      <c r="E447" s="38"/>
      <c r="F447" s="223" t="s">
        <v>673</v>
      </c>
      <c r="G447" s="38"/>
      <c r="H447" s="38"/>
      <c r="I447" s="197"/>
      <c r="J447" s="38"/>
      <c r="K447" s="38"/>
      <c r="L447" s="39"/>
      <c r="M447" s="198"/>
      <c r="N447" s="199"/>
      <c r="O447" s="77"/>
      <c r="P447" s="77"/>
      <c r="Q447" s="77"/>
      <c r="R447" s="77"/>
      <c r="S447" s="77"/>
      <c r="T447" s="7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T447" s="19" t="s">
        <v>262</v>
      </c>
      <c r="AU447" s="19" t="s">
        <v>84</v>
      </c>
    </row>
    <row r="448" s="2" customFormat="1" ht="24.15" customHeight="1">
      <c r="A448" s="38"/>
      <c r="B448" s="181"/>
      <c r="C448" s="182" t="s">
        <v>681</v>
      </c>
      <c r="D448" s="182" t="s">
        <v>237</v>
      </c>
      <c r="E448" s="183" t="s">
        <v>682</v>
      </c>
      <c r="F448" s="184" t="s">
        <v>683</v>
      </c>
      <c r="G448" s="185" t="s">
        <v>527</v>
      </c>
      <c r="H448" s="186">
        <v>76</v>
      </c>
      <c r="I448" s="187"/>
      <c r="J448" s="188">
        <f>ROUND(I448*H448,2)</f>
        <v>0</v>
      </c>
      <c r="K448" s="184" t="s">
        <v>246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0.010189999999999999</v>
      </c>
      <c r="R448" s="191">
        <f>Q448*H448</f>
        <v>0.77443999999999991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96</v>
      </c>
      <c r="AT448" s="193" t="s">
        <v>237</v>
      </c>
      <c r="AU448" s="193" t="s">
        <v>84</v>
      </c>
      <c r="AY448" s="19" t="s">
        <v>235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96</v>
      </c>
      <c r="BM448" s="193" t="s">
        <v>684</v>
      </c>
    </row>
    <row r="449" s="2" customFormat="1">
      <c r="A449" s="38"/>
      <c r="B449" s="39"/>
      <c r="C449" s="38"/>
      <c r="D449" s="195" t="s">
        <v>242</v>
      </c>
      <c r="E449" s="38"/>
      <c r="F449" s="196" t="s">
        <v>683</v>
      </c>
      <c r="G449" s="38"/>
      <c r="H449" s="38"/>
      <c r="I449" s="197"/>
      <c r="J449" s="38"/>
      <c r="K449" s="38"/>
      <c r="L449" s="39"/>
      <c r="M449" s="198"/>
      <c r="N449" s="199"/>
      <c r="O449" s="77"/>
      <c r="P449" s="77"/>
      <c r="Q449" s="77"/>
      <c r="R449" s="77"/>
      <c r="S449" s="77"/>
      <c r="T449" s="7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T449" s="19" t="s">
        <v>242</v>
      </c>
      <c r="AU449" s="19" t="s">
        <v>84</v>
      </c>
    </row>
    <row r="450" s="2" customFormat="1">
      <c r="A450" s="38"/>
      <c r="B450" s="39"/>
      <c r="C450" s="38"/>
      <c r="D450" s="195" t="s">
        <v>262</v>
      </c>
      <c r="E450" s="38"/>
      <c r="F450" s="223" t="s">
        <v>296</v>
      </c>
      <c r="G450" s="38"/>
      <c r="H450" s="38"/>
      <c r="I450" s="197"/>
      <c r="J450" s="38"/>
      <c r="K450" s="38"/>
      <c r="L450" s="39"/>
      <c r="M450" s="198"/>
      <c r="N450" s="199"/>
      <c r="O450" s="77"/>
      <c r="P450" s="77"/>
      <c r="Q450" s="77"/>
      <c r="R450" s="77"/>
      <c r="S450" s="77"/>
      <c r="T450" s="7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T450" s="19" t="s">
        <v>262</v>
      </c>
      <c r="AU450" s="19" t="s">
        <v>84</v>
      </c>
    </row>
    <row r="451" s="14" customFormat="1">
      <c r="A451" s="14"/>
      <c r="B451" s="207"/>
      <c r="C451" s="14"/>
      <c r="D451" s="195" t="s">
        <v>248</v>
      </c>
      <c r="E451" s="208" t="s">
        <v>1</v>
      </c>
      <c r="F451" s="209" t="s">
        <v>685</v>
      </c>
      <c r="G451" s="14"/>
      <c r="H451" s="210">
        <v>76</v>
      </c>
      <c r="I451" s="211"/>
      <c r="J451" s="14"/>
      <c r="K451" s="14"/>
      <c r="L451" s="207"/>
      <c r="M451" s="212"/>
      <c r="N451" s="213"/>
      <c r="O451" s="213"/>
      <c r="P451" s="213"/>
      <c r="Q451" s="213"/>
      <c r="R451" s="213"/>
      <c r="S451" s="213"/>
      <c r="T451" s="2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08" t="s">
        <v>248</v>
      </c>
      <c r="AU451" s="208" t="s">
        <v>84</v>
      </c>
      <c r="AV451" s="14" t="s">
        <v>84</v>
      </c>
      <c r="AW451" s="14" t="s">
        <v>32</v>
      </c>
      <c r="AX451" s="14" t="s">
        <v>82</v>
      </c>
      <c r="AY451" s="208" t="s">
        <v>235</v>
      </c>
    </row>
    <row r="452" s="2" customFormat="1" ht="24.15" customHeight="1">
      <c r="A452" s="38"/>
      <c r="B452" s="181"/>
      <c r="C452" s="232" t="s">
        <v>686</v>
      </c>
      <c r="D452" s="232" t="s">
        <v>465</v>
      </c>
      <c r="E452" s="233" t="s">
        <v>687</v>
      </c>
      <c r="F452" s="234" t="s">
        <v>688</v>
      </c>
      <c r="G452" s="235" t="s">
        <v>527</v>
      </c>
      <c r="H452" s="236">
        <v>24</v>
      </c>
      <c r="I452" s="237"/>
      <c r="J452" s="238">
        <f>ROUND(I452*H452,2)</f>
        <v>0</v>
      </c>
      <c r="K452" s="234" t="s">
        <v>246</v>
      </c>
      <c r="L452" s="239"/>
      <c r="M452" s="240" t="s">
        <v>1</v>
      </c>
      <c r="N452" s="241" t="s">
        <v>40</v>
      </c>
      <c r="O452" s="77"/>
      <c r="P452" s="191">
        <f>O452*H452</f>
        <v>0</v>
      </c>
      <c r="Q452" s="191">
        <v>0.254</v>
      </c>
      <c r="R452" s="191">
        <f>Q452*H452</f>
        <v>6.0960000000000001</v>
      </c>
      <c r="S452" s="191">
        <v>0</v>
      </c>
      <c r="T452" s="192">
        <f>S452*H452</f>
        <v>0</v>
      </c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R452" s="193" t="s">
        <v>291</v>
      </c>
      <c r="AT452" s="193" t="s">
        <v>465</v>
      </c>
      <c r="AU452" s="193" t="s">
        <v>84</v>
      </c>
      <c r="AY452" s="19" t="s">
        <v>235</v>
      </c>
      <c r="BE452" s="194">
        <f>IF(N452="základní",J452,0)</f>
        <v>0</v>
      </c>
      <c r="BF452" s="194">
        <f>IF(N452="snížená",J452,0)</f>
        <v>0</v>
      </c>
      <c r="BG452" s="194">
        <f>IF(N452="zákl. přenesená",J452,0)</f>
        <v>0</v>
      </c>
      <c r="BH452" s="194">
        <f>IF(N452="sníž. přenesená",J452,0)</f>
        <v>0</v>
      </c>
      <c r="BI452" s="194">
        <f>IF(N452="nulová",J452,0)</f>
        <v>0</v>
      </c>
      <c r="BJ452" s="19" t="s">
        <v>82</v>
      </c>
      <c r="BK452" s="194">
        <f>ROUND(I452*H452,2)</f>
        <v>0</v>
      </c>
      <c r="BL452" s="19" t="s">
        <v>96</v>
      </c>
      <c r="BM452" s="193" t="s">
        <v>689</v>
      </c>
    </row>
    <row r="453" s="2" customFormat="1">
      <c r="A453" s="38"/>
      <c r="B453" s="39"/>
      <c r="C453" s="38"/>
      <c r="D453" s="195" t="s">
        <v>242</v>
      </c>
      <c r="E453" s="38"/>
      <c r="F453" s="196" t="s">
        <v>690</v>
      </c>
      <c r="G453" s="38"/>
      <c r="H453" s="38"/>
      <c r="I453" s="197"/>
      <c r="J453" s="38"/>
      <c r="K453" s="38"/>
      <c r="L453" s="39"/>
      <c r="M453" s="198"/>
      <c r="N453" s="199"/>
      <c r="O453" s="77"/>
      <c r="P453" s="77"/>
      <c r="Q453" s="77"/>
      <c r="R453" s="77"/>
      <c r="S453" s="77"/>
      <c r="T453" s="7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T453" s="19" t="s">
        <v>242</v>
      </c>
      <c r="AU453" s="19" t="s">
        <v>84</v>
      </c>
    </row>
    <row r="454" s="2" customFormat="1" ht="24.15" customHeight="1">
      <c r="A454" s="38"/>
      <c r="B454" s="181"/>
      <c r="C454" s="232" t="s">
        <v>691</v>
      </c>
      <c r="D454" s="232" t="s">
        <v>465</v>
      </c>
      <c r="E454" s="233" t="s">
        <v>692</v>
      </c>
      <c r="F454" s="234" t="s">
        <v>693</v>
      </c>
      <c r="G454" s="235" t="s">
        <v>527</v>
      </c>
      <c r="H454" s="236">
        <v>20</v>
      </c>
      <c r="I454" s="237"/>
      <c r="J454" s="238">
        <f>ROUND(I454*H454,2)</f>
        <v>0</v>
      </c>
      <c r="K454" s="234" t="s">
        <v>246</v>
      </c>
      <c r="L454" s="239"/>
      <c r="M454" s="240" t="s">
        <v>1</v>
      </c>
      <c r="N454" s="241" t="s">
        <v>40</v>
      </c>
      <c r="O454" s="77"/>
      <c r="P454" s="191">
        <f>O454*H454</f>
        <v>0</v>
      </c>
      <c r="Q454" s="191">
        <v>0.50600000000000001</v>
      </c>
      <c r="R454" s="191">
        <f>Q454*H454</f>
        <v>10.120000000000001</v>
      </c>
      <c r="S454" s="191">
        <v>0</v>
      </c>
      <c r="T454" s="192">
        <f>S454*H454</f>
        <v>0</v>
      </c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R454" s="193" t="s">
        <v>291</v>
      </c>
      <c r="AT454" s="193" t="s">
        <v>465</v>
      </c>
      <c r="AU454" s="193" t="s">
        <v>84</v>
      </c>
      <c r="AY454" s="19" t="s">
        <v>235</v>
      </c>
      <c r="BE454" s="194">
        <f>IF(N454="základní",J454,0)</f>
        <v>0</v>
      </c>
      <c r="BF454" s="194">
        <f>IF(N454="snížená",J454,0)</f>
        <v>0</v>
      </c>
      <c r="BG454" s="194">
        <f>IF(N454="zákl. přenesená",J454,0)</f>
        <v>0</v>
      </c>
      <c r="BH454" s="194">
        <f>IF(N454="sníž. přenesená",J454,0)</f>
        <v>0</v>
      </c>
      <c r="BI454" s="194">
        <f>IF(N454="nulová",J454,0)</f>
        <v>0</v>
      </c>
      <c r="BJ454" s="19" t="s">
        <v>82</v>
      </c>
      <c r="BK454" s="194">
        <f>ROUND(I454*H454,2)</f>
        <v>0</v>
      </c>
      <c r="BL454" s="19" t="s">
        <v>96</v>
      </c>
      <c r="BM454" s="193" t="s">
        <v>694</v>
      </c>
    </row>
    <row r="455" s="2" customFormat="1">
      <c r="A455" s="38"/>
      <c r="B455" s="39"/>
      <c r="C455" s="38"/>
      <c r="D455" s="195" t="s">
        <v>242</v>
      </c>
      <c r="E455" s="38"/>
      <c r="F455" s="196" t="s">
        <v>695</v>
      </c>
      <c r="G455" s="38"/>
      <c r="H455" s="38"/>
      <c r="I455" s="197"/>
      <c r="J455" s="38"/>
      <c r="K455" s="38"/>
      <c r="L455" s="39"/>
      <c r="M455" s="198"/>
      <c r="N455" s="199"/>
      <c r="O455" s="77"/>
      <c r="P455" s="77"/>
      <c r="Q455" s="77"/>
      <c r="R455" s="77"/>
      <c r="S455" s="77"/>
      <c r="T455" s="7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T455" s="19" t="s">
        <v>242</v>
      </c>
      <c r="AU455" s="19" t="s">
        <v>84</v>
      </c>
    </row>
    <row r="456" s="2" customFormat="1" ht="24.15" customHeight="1">
      <c r="A456" s="38"/>
      <c r="B456" s="181"/>
      <c r="C456" s="232" t="s">
        <v>696</v>
      </c>
      <c r="D456" s="232" t="s">
        <v>465</v>
      </c>
      <c r="E456" s="233" t="s">
        <v>697</v>
      </c>
      <c r="F456" s="234" t="s">
        <v>698</v>
      </c>
      <c r="G456" s="235" t="s">
        <v>527</v>
      </c>
      <c r="H456" s="236">
        <v>32</v>
      </c>
      <c r="I456" s="237"/>
      <c r="J456" s="238">
        <f>ROUND(I456*H456,2)</f>
        <v>0</v>
      </c>
      <c r="K456" s="234" t="s">
        <v>246</v>
      </c>
      <c r="L456" s="239"/>
      <c r="M456" s="240" t="s">
        <v>1</v>
      </c>
      <c r="N456" s="241" t="s">
        <v>40</v>
      </c>
      <c r="O456" s="77"/>
      <c r="P456" s="191">
        <f>O456*H456</f>
        <v>0</v>
      </c>
      <c r="Q456" s="191">
        <v>1.0129999999999999</v>
      </c>
      <c r="R456" s="191">
        <f>Q456*H456</f>
        <v>32.415999999999997</v>
      </c>
      <c r="S456" s="191">
        <v>0</v>
      </c>
      <c r="T456" s="192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93" t="s">
        <v>291</v>
      </c>
      <c r="AT456" s="193" t="s">
        <v>465</v>
      </c>
      <c r="AU456" s="193" t="s">
        <v>84</v>
      </c>
      <c r="AY456" s="19" t="s">
        <v>235</v>
      </c>
      <c r="BE456" s="194">
        <f>IF(N456="základní",J456,0)</f>
        <v>0</v>
      </c>
      <c r="BF456" s="194">
        <f>IF(N456="snížená",J456,0)</f>
        <v>0</v>
      </c>
      <c r="BG456" s="194">
        <f>IF(N456="zákl. přenesená",J456,0)</f>
        <v>0</v>
      </c>
      <c r="BH456" s="194">
        <f>IF(N456="sníž. přenesená",J456,0)</f>
        <v>0</v>
      </c>
      <c r="BI456" s="194">
        <f>IF(N456="nulová",J456,0)</f>
        <v>0</v>
      </c>
      <c r="BJ456" s="19" t="s">
        <v>82</v>
      </c>
      <c r="BK456" s="194">
        <f>ROUND(I456*H456,2)</f>
        <v>0</v>
      </c>
      <c r="BL456" s="19" t="s">
        <v>96</v>
      </c>
      <c r="BM456" s="193" t="s">
        <v>699</v>
      </c>
    </row>
    <row r="457" s="2" customFormat="1">
      <c r="A457" s="38"/>
      <c r="B457" s="39"/>
      <c r="C457" s="38"/>
      <c r="D457" s="195" t="s">
        <v>242</v>
      </c>
      <c r="E457" s="38"/>
      <c r="F457" s="196" t="s">
        <v>700</v>
      </c>
      <c r="G457" s="38"/>
      <c r="H457" s="38"/>
      <c r="I457" s="197"/>
      <c r="J457" s="38"/>
      <c r="K457" s="38"/>
      <c r="L457" s="39"/>
      <c r="M457" s="198"/>
      <c r="N457" s="199"/>
      <c r="O457" s="77"/>
      <c r="P457" s="77"/>
      <c r="Q457" s="77"/>
      <c r="R457" s="77"/>
      <c r="S457" s="77"/>
      <c r="T457" s="7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T457" s="19" t="s">
        <v>242</v>
      </c>
      <c r="AU457" s="19" t="s">
        <v>84</v>
      </c>
    </row>
    <row r="458" s="2" customFormat="1" ht="24.15" customHeight="1">
      <c r="A458" s="38"/>
      <c r="B458" s="181"/>
      <c r="C458" s="182" t="s">
        <v>701</v>
      </c>
      <c r="D458" s="182" t="s">
        <v>237</v>
      </c>
      <c r="E458" s="183" t="s">
        <v>702</v>
      </c>
      <c r="F458" s="184" t="s">
        <v>703</v>
      </c>
      <c r="G458" s="185" t="s">
        <v>527</v>
      </c>
      <c r="H458" s="186">
        <v>48</v>
      </c>
      <c r="I458" s="187"/>
      <c r="J458" s="188">
        <f>ROUND(I458*H458,2)</f>
        <v>0</v>
      </c>
      <c r="K458" s="184" t="s">
        <v>246</v>
      </c>
      <c r="L458" s="39"/>
      <c r="M458" s="189" t="s">
        <v>1</v>
      </c>
      <c r="N458" s="190" t="s">
        <v>40</v>
      </c>
      <c r="O458" s="77"/>
      <c r="P458" s="191">
        <f>O458*H458</f>
        <v>0</v>
      </c>
      <c r="Q458" s="191">
        <v>0.01248</v>
      </c>
      <c r="R458" s="191">
        <f>Q458*H458</f>
        <v>0.59904000000000002</v>
      </c>
      <c r="S458" s="191">
        <v>0</v>
      </c>
      <c r="T458" s="192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93" t="s">
        <v>96</v>
      </c>
      <c r="AT458" s="193" t="s">
        <v>237</v>
      </c>
      <c r="AU458" s="193" t="s">
        <v>84</v>
      </c>
      <c r="AY458" s="19" t="s">
        <v>235</v>
      </c>
      <c r="BE458" s="194">
        <f>IF(N458="základní",J458,0)</f>
        <v>0</v>
      </c>
      <c r="BF458" s="194">
        <f>IF(N458="snížená",J458,0)</f>
        <v>0</v>
      </c>
      <c r="BG458" s="194">
        <f>IF(N458="zákl. přenesená",J458,0)</f>
        <v>0</v>
      </c>
      <c r="BH458" s="194">
        <f>IF(N458="sníž. přenesená",J458,0)</f>
        <v>0</v>
      </c>
      <c r="BI458" s="194">
        <f>IF(N458="nulová",J458,0)</f>
        <v>0</v>
      </c>
      <c r="BJ458" s="19" t="s">
        <v>82</v>
      </c>
      <c r="BK458" s="194">
        <f>ROUND(I458*H458,2)</f>
        <v>0</v>
      </c>
      <c r="BL458" s="19" t="s">
        <v>96</v>
      </c>
      <c r="BM458" s="193" t="s">
        <v>704</v>
      </c>
    </row>
    <row r="459" s="2" customFormat="1">
      <c r="A459" s="38"/>
      <c r="B459" s="39"/>
      <c r="C459" s="38"/>
      <c r="D459" s="195" t="s">
        <v>242</v>
      </c>
      <c r="E459" s="38"/>
      <c r="F459" s="196" t="s">
        <v>703</v>
      </c>
      <c r="G459" s="38"/>
      <c r="H459" s="38"/>
      <c r="I459" s="197"/>
      <c r="J459" s="38"/>
      <c r="K459" s="38"/>
      <c r="L459" s="39"/>
      <c r="M459" s="198"/>
      <c r="N459" s="199"/>
      <c r="O459" s="77"/>
      <c r="P459" s="77"/>
      <c r="Q459" s="77"/>
      <c r="R459" s="77"/>
      <c r="S459" s="77"/>
      <c r="T459" s="7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T459" s="19" t="s">
        <v>242</v>
      </c>
      <c r="AU459" s="19" t="s">
        <v>84</v>
      </c>
    </row>
    <row r="460" s="2" customFormat="1">
      <c r="A460" s="38"/>
      <c r="B460" s="39"/>
      <c r="C460" s="38"/>
      <c r="D460" s="195" t="s">
        <v>262</v>
      </c>
      <c r="E460" s="38"/>
      <c r="F460" s="223" t="s">
        <v>296</v>
      </c>
      <c r="G460" s="38"/>
      <c r="H460" s="38"/>
      <c r="I460" s="197"/>
      <c r="J460" s="38"/>
      <c r="K460" s="38"/>
      <c r="L460" s="39"/>
      <c r="M460" s="198"/>
      <c r="N460" s="199"/>
      <c r="O460" s="77"/>
      <c r="P460" s="77"/>
      <c r="Q460" s="77"/>
      <c r="R460" s="77"/>
      <c r="S460" s="77"/>
      <c r="T460" s="7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T460" s="19" t="s">
        <v>262</v>
      </c>
      <c r="AU460" s="19" t="s">
        <v>84</v>
      </c>
    </row>
    <row r="461" s="14" customFormat="1">
      <c r="A461" s="14"/>
      <c r="B461" s="207"/>
      <c r="C461" s="14"/>
      <c r="D461" s="195" t="s">
        <v>248</v>
      </c>
      <c r="E461" s="208" t="s">
        <v>1</v>
      </c>
      <c r="F461" s="209" t="s">
        <v>556</v>
      </c>
      <c r="G461" s="14"/>
      <c r="H461" s="210">
        <v>48</v>
      </c>
      <c r="I461" s="211"/>
      <c r="J461" s="14"/>
      <c r="K461" s="14"/>
      <c r="L461" s="207"/>
      <c r="M461" s="212"/>
      <c r="N461" s="213"/>
      <c r="O461" s="213"/>
      <c r="P461" s="213"/>
      <c r="Q461" s="213"/>
      <c r="R461" s="213"/>
      <c r="S461" s="213"/>
      <c r="T461" s="2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08" t="s">
        <v>248</v>
      </c>
      <c r="AU461" s="208" t="s">
        <v>84</v>
      </c>
      <c r="AV461" s="14" t="s">
        <v>84</v>
      </c>
      <c r="AW461" s="14" t="s">
        <v>32</v>
      </c>
      <c r="AX461" s="14" t="s">
        <v>82</v>
      </c>
      <c r="AY461" s="208" t="s">
        <v>235</v>
      </c>
    </row>
    <row r="462" s="2" customFormat="1" ht="24.15" customHeight="1">
      <c r="A462" s="38"/>
      <c r="B462" s="181"/>
      <c r="C462" s="232" t="s">
        <v>705</v>
      </c>
      <c r="D462" s="232" t="s">
        <v>465</v>
      </c>
      <c r="E462" s="233" t="s">
        <v>706</v>
      </c>
      <c r="F462" s="234" t="s">
        <v>707</v>
      </c>
      <c r="G462" s="235" t="s">
        <v>527</v>
      </c>
      <c r="H462" s="236">
        <v>48</v>
      </c>
      <c r="I462" s="237"/>
      <c r="J462" s="238">
        <f>ROUND(I462*H462,2)</f>
        <v>0</v>
      </c>
      <c r="K462" s="234" t="s">
        <v>246</v>
      </c>
      <c r="L462" s="239"/>
      <c r="M462" s="240" t="s">
        <v>1</v>
      </c>
      <c r="N462" s="241" t="s">
        <v>40</v>
      </c>
      <c r="O462" s="77"/>
      <c r="P462" s="191">
        <f>O462*H462</f>
        <v>0</v>
      </c>
      <c r="Q462" s="191">
        <v>0.54800000000000004</v>
      </c>
      <c r="R462" s="191">
        <f>Q462*H462</f>
        <v>26.304000000000002</v>
      </c>
      <c r="S462" s="191">
        <v>0</v>
      </c>
      <c r="T462" s="192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291</v>
      </c>
      <c r="AT462" s="193" t="s">
        <v>465</v>
      </c>
      <c r="AU462" s="193" t="s">
        <v>84</v>
      </c>
      <c r="AY462" s="19" t="s">
        <v>235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96</v>
      </c>
      <c r="BM462" s="193" t="s">
        <v>708</v>
      </c>
    </row>
    <row r="463" s="2" customFormat="1">
      <c r="A463" s="38"/>
      <c r="B463" s="39"/>
      <c r="C463" s="38"/>
      <c r="D463" s="195" t="s">
        <v>242</v>
      </c>
      <c r="E463" s="38"/>
      <c r="F463" s="196" t="s">
        <v>707</v>
      </c>
      <c r="G463" s="38"/>
      <c r="H463" s="38"/>
      <c r="I463" s="197"/>
      <c r="J463" s="38"/>
      <c r="K463" s="38"/>
      <c r="L463" s="39"/>
      <c r="M463" s="198"/>
      <c r="N463" s="199"/>
      <c r="O463" s="77"/>
      <c r="P463" s="77"/>
      <c r="Q463" s="77"/>
      <c r="R463" s="77"/>
      <c r="S463" s="77"/>
      <c r="T463" s="7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T463" s="19" t="s">
        <v>242</v>
      </c>
      <c r="AU463" s="19" t="s">
        <v>84</v>
      </c>
    </row>
    <row r="464" s="2" customFormat="1" ht="24.15" customHeight="1">
      <c r="A464" s="38"/>
      <c r="B464" s="181"/>
      <c r="C464" s="182" t="s">
        <v>709</v>
      </c>
      <c r="D464" s="182" t="s">
        <v>237</v>
      </c>
      <c r="E464" s="183" t="s">
        <v>710</v>
      </c>
      <c r="F464" s="184" t="s">
        <v>711</v>
      </c>
      <c r="G464" s="185" t="s">
        <v>527</v>
      </c>
      <c r="H464" s="186">
        <v>48</v>
      </c>
      <c r="I464" s="187"/>
      <c r="J464" s="188">
        <f>ROUND(I464*H464,2)</f>
        <v>0</v>
      </c>
      <c r="K464" s="184" t="s">
        <v>246</v>
      </c>
      <c r="L464" s="39"/>
      <c r="M464" s="189" t="s">
        <v>1</v>
      </c>
      <c r="N464" s="190" t="s">
        <v>40</v>
      </c>
      <c r="O464" s="77"/>
      <c r="P464" s="191">
        <f>O464*H464</f>
        <v>0</v>
      </c>
      <c r="Q464" s="191">
        <v>0.028539999999999999</v>
      </c>
      <c r="R464" s="191">
        <f>Q464*H464</f>
        <v>1.36992</v>
      </c>
      <c r="S464" s="191">
        <v>0</v>
      </c>
      <c r="T464" s="192">
        <f>S464*H464</f>
        <v>0</v>
      </c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R464" s="193" t="s">
        <v>96</v>
      </c>
      <c r="AT464" s="193" t="s">
        <v>237</v>
      </c>
      <c r="AU464" s="193" t="s">
        <v>84</v>
      </c>
      <c r="AY464" s="19" t="s">
        <v>235</v>
      </c>
      <c r="BE464" s="194">
        <f>IF(N464="základní",J464,0)</f>
        <v>0</v>
      </c>
      <c r="BF464" s="194">
        <f>IF(N464="snížená",J464,0)</f>
        <v>0</v>
      </c>
      <c r="BG464" s="194">
        <f>IF(N464="zákl. přenesená",J464,0)</f>
        <v>0</v>
      </c>
      <c r="BH464" s="194">
        <f>IF(N464="sníž. přenesená",J464,0)</f>
        <v>0</v>
      </c>
      <c r="BI464" s="194">
        <f>IF(N464="nulová",J464,0)</f>
        <v>0</v>
      </c>
      <c r="BJ464" s="19" t="s">
        <v>82</v>
      </c>
      <c r="BK464" s="194">
        <f>ROUND(I464*H464,2)</f>
        <v>0</v>
      </c>
      <c r="BL464" s="19" t="s">
        <v>96</v>
      </c>
      <c r="BM464" s="193" t="s">
        <v>712</v>
      </c>
    </row>
    <row r="465" s="2" customFormat="1">
      <c r="A465" s="38"/>
      <c r="B465" s="39"/>
      <c r="C465" s="38"/>
      <c r="D465" s="195" t="s">
        <v>242</v>
      </c>
      <c r="E465" s="38"/>
      <c r="F465" s="196" t="s">
        <v>711</v>
      </c>
      <c r="G465" s="38"/>
      <c r="H465" s="38"/>
      <c r="I465" s="197"/>
      <c r="J465" s="38"/>
      <c r="K465" s="38"/>
      <c r="L465" s="39"/>
      <c r="M465" s="198"/>
      <c r="N465" s="199"/>
      <c r="O465" s="77"/>
      <c r="P465" s="77"/>
      <c r="Q465" s="77"/>
      <c r="R465" s="77"/>
      <c r="S465" s="77"/>
      <c r="T465" s="7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T465" s="19" t="s">
        <v>242</v>
      </c>
      <c r="AU465" s="19" t="s">
        <v>84</v>
      </c>
    </row>
    <row r="466" s="2" customFormat="1">
      <c r="A466" s="38"/>
      <c r="B466" s="39"/>
      <c r="C466" s="38"/>
      <c r="D466" s="195" t="s">
        <v>262</v>
      </c>
      <c r="E466" s="38"/>
      <c r="F466" s="223" t="s">
        <v>296</v>
      </c>
      <c r="G466" s="38"/>
      <c r="H466" s="38"/>
      <c r="I466" s="197"/>
      <c r="J466" s="38"/>
      <c r="K466" s="38"/>
      <c r="L466" s="39"/>
      <c r="M466" s="198"/>
      <c r="N466" s="199"/>
      <c r="O466" s="77"/>
      <c r="P466" s="77"/>
      <c r="Q466" s="77"/>
      <c r="R466" s="77"/>
      <c r="S466" s="77"/>
      <c r="T466" s="7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T466" s="19" t="s">
        <v>262</v>
      </c>
      <c r="AU466" s="19" t="s">
        <v>84</v>
      </c>
    </row>
    <row r="467" s="14" customFormat="1">
      <c r="A467" s="14"/>
      <c r="B467" s="207"/>
      <c r="C467" s="14"/>
      <c r="D467" s="195" t="s">
        <v>248</v>
      </c>
      <c r="E467" s="208" t="s">
        <v>1</v>
      </c>
      <c r="F467" s="209" t="s">
        <v>713</v>
      </c>
      <c r="G467" s="14"/>
      <c r="H467" s="210">
        <v>48</v>
      </c>
      <c r="I467" s="211"/>
      <c r="J467" s="14"/>
      <c r="K467" s="14"/>
      <c r="L467" s="207"/>
      <c r="M467" s="212"/>
      <c r="N467" s="213"/>
      <c r="O467" s="213"/>
      <c r="P467" s="213"/>
      <c r="Q467" s="213"/>
      <c r="R467" s="213"/>
      <c r="S467" s="213"/>
      <c r="T467" s="2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08" t="s">
        <v>248</v>
      </c>
      <c r="AU467" s="208" t="s">
        <v>84</v>
      </c>
      <c r="AV467" s="14" t="s">
        <v>84</v>
      </c>
      <c r="AW467" s="14" t="s">
        <v>32</v>
      </c>
      <c r="AX467" s="14" t="s">
        <v>82</v>
      </c>
      <c r="AY467" s="208" t="s">
        <v>235</v>
      </c>
    </row>
    <row r="468" s="2" customFormat="1" ht="62.7" customHeight="1">
      <c r="A468" s="38"/>
      <c r="B468" s="181"/>
      <c r="C468" s="232" t="s">
        <v>714</v>
      </c>
      <c r="D468" s="232" t="s">
        <v>465</v>
      </c>
      <c r="E468" s="233" t="s">
        <v>715</v>
      </c>
      <c r="F468" s="234" t="s">
        <v>716</v>
      </c>
      <c r="G468" s="235" t="s">
        <v>527</v>
      </c>
      <c r="H468" s="236">
        <v>47</v>
      </c>
      <c r="I468" s="237"/>
      <c r="J468" s="238">
        <f>ROUND(I468*H468,2)</f>
        <v>0</v>
      </c>
      <c r="K468" s="234" t="s">
        <v>1</v>
      </c>
      <c r="L468" s="239"/>
      <c r="M468" s="240" t="s">
        <v>1</v>
      </c>
      <c r="N468" s="241" t="s">
        <v>40</v>
      </c>
      <c r="O468" s="77"/>
      <c r="P468" s="191">
        <f>O468*H468</f>
        <v>0</v>
      </c>
      <c r="Q468" s="191">
        <v>1.8700000000000001</v>
      </c>
      <c r="R468" s="191">
        <f>Q468*H468</f>
        <v>87.890000000000001</v>
      </c>
      <c r="S468" s="191">
        <v>0</v>
      </c>
      <c r="T468" s="192">
        <f>S468*H468</f>
        <v>0</v>
      </c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R468" s="193" t="s">
        <v>291</v>
      </c>
      <c r="AT468" s="193" t="s">
        <v>465</v>
      </c>
      <c r="AU468" s="193" t="s">
        <v>84</v>
      </c>
      <c r="AY468" s="19" t="s">
        <v>235</v>
      </c>
      <c r="BE468" s="194">
        <f>IF(N468="základní",J468,0)</f>
        <v>0</v>
      </c>
      <c r="BF468" s="194">
        <f>IF(N468="snížená",J468,0)</f>
        <v>0</v>
      </c>
      <c r="BG468" s="194">
        <f>IF(N468="zákl. přenesená",J468,0)</f>
        <v>0</v>
      </c>
      <c r="BH468" s="194">
        <f>IF(N468="sníž. přenesená",J468,0)</f>
        <v>0</v>
      </c>
      <c r="BI468" s="194">
        <f>IF(N468="nulová",J468,0)</f>
        <v>0</v>
      </c>
      <c r="BJ468" s="19" t="s">
        <v>82</v>
      </c>
      <c r="BK468" s="194">
        <f>ROUND(I468*H468,2)</f>
        <v>0</v>
      </c>
      <c r="BL468" s="19" t="s">
        <v>96</v>
      </c>
      <c r="BM468" s="193" t="s">
        <v>717</v>
      </c>
    </row>
    <row r="469" s="2" customFormat="1">
      <c r="A469" s="38"/>
      <c r="B469" s="39"/>
      <c r="C469" s="38"/>
      <c r="D469" s="195" t="s">
        <v>242</v>
      </c>
      <c r="E469" s="38"/>
      <c r="F469" s="196" t="s">
        <v>716</v>
      </c>
      <c r="G469" s="38"/>
      <c r="H469" s="38"/>
      <c r="I469" s="197"/>
      <c r="J469" s="38"/>
      <c r="K469" s="38"/>
      <c r="L469" s="39"/>
      <c r="M469" s="198"/>
      <c r="N469" s="199"/>
      <c r="O469" s="77"/>
      <c r="P469" s="77"/>
      <c r="Q469" s="77"/>
      <c r="R469" s="77"/>
      <c r="S469" s="77"/>
      <c r="T469" s="7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T469" s="19" t="s">
        <v>242</v>
      </c>
      <c r="AU469" s="19" t="s">
        <v>84</v>
      </c>
    </row>
    <row r="470" s="2" customFormat="1" ht="49.05" customHeight="1">
      <c r="A470" s="38"/>
      <c r="B470" s="181"/>
      <c r="C470" s="232" t="s">
        <v>718</v>
      </c>
      <c r="D470" s="232" t="s">
        <v>465</v>
      </c>
      <c r="E470" s="233" t="s">
        <v>719</v>
      </c>
      <c r="F470" s="234" t="s">
        <v>720</v>
      </c>
      <c r="G470" s="235" t="s">
        <v>527</v>
      </c>
      <c r="H470" s="236">
        <v>1</v>
      </c>
      <c r="I470" s="237"/>
      <c r="J470" s="238">
        <f>ROUND(I470*H470,2)</f>
        <v>0</v>
      </c>
      <c r="K470" s="234" t="s">
        <v>1</v>
      </c>
      <c r="L470" s="239"/>
      <c r="M470" s="240" t="s">
        <v>1</v>
      </c>
      <c r="N470" s="241" t="s">
        <v>40</v>
      </c>
      <c r="O470" s="77"/>
      <c r="P470" s="191">
        <f>O470*H470</f>
        <v>0</v>
      </c>
      <c r="Q470" s="191">
        <v>1.8700000000000001</v>
      </c>
      <c r="R470" s="191">
        <f>Q470*H470</f>
        <v>1.8700000000000001</v>
      </c>
      <c r="S470" s="191">
        <v>0</v>
      </c>
      <c r="T470" s="192">
        <f>S470*H470</f>
        <v>0</v>
      </c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R470" s="193" t="s">
        <v>291</v>
      </c>
      <c r="AT470" s="193" t="s">
        <v>465</v>
      </c>
      <c r="AU470" s="193" t="s">
        <v>84</v>
      </c>
      <c r="AY470" s="19" t="s">
        <v>235</v>
      </c>
      <c r="BE470" s="194">
        <f>IF(N470="základní",J470,0)</f>
        <v>0</v>
      </c>
      <c r="BF470" s="194">
        <f>IF(N470="snížená",J470,0)</f>
        <v>0</v>
      </c>
      <c r="BG470" s="194">
        <f>IF(N470="zákl. přenesená",J470,0)</f>
        <v>0</v>
      </c>
      <c r="BH470" s="194">
        <f>IF(N470="sníž. přenesená",J470,0)</f>
        <v>0</v>
      </c>
      <c r="BI470" s="194">
        <f>IF(N470="nulová",J470,0)</f>
        <v>0</v>
      </c>
      <c r="BJ470" s="19" t="s">
        <v>82</v>
      </c>
      <c r="BK470" s="194">
        <f>ROUND(I470*H470,2)</f>
        <v>0</v>
      </c>
      <c r="BL470" s="19" t="s">
        <v>96</v>
      </c>
      <c r="BM470" s="193" t="s">
        <v>721</v>
      </c>
    </row>
    <row r="471" s="2" customFormat="1">
      <c r="A471" s="38"/>
      <c r="B471" s="39"/>
      <c r="C471" s="38"/>
      <c r="D471" s="195" t="s">
        <v>242</v>
      </c>
      <c r="E471" s="38"/>
      <c r="F471" s="196" t="s">
        <v>720</v>
      </c>
      <c r="G471" s="38"/>
      <c r="H471" s="38"/>
      <c r="I471" s="197"/>
      <c r="J471" s="38"/>
      <c r="K471" s="38"/>
      <c r="L471" s="39"/>
      <c r="M471" s="198"/>
      <c r="N471" s="199"/>
      <c r="O471" s="77"/>
      <c r="P471" s="77"/>
      <c r="Q471" s="77"/>
      <c r="R471" s="77"/>
      <c r="S471" s="77"/>
      <c r="T471" s="7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T471" s="19" t="s">
        <v>242</v>
      </c>
      <c r="AU471" s="19" t="s">
        <v>84</v>
      </c>
    </row>
    <row r="472" s="2" customFormat="1" ht="24.15" customHeight="1">
      <c r="A472" s="38"/>
      <c r="B472" s="181"/>
      <c r="C472" s="232" t="s">
        <v>722</v>
      </c>
      <c r="D472" s="232" t="s">
        <v>465</v>
      </c>
      <c r="E472" s="233" t="s">
        <v>723</v>
      </c>
      <c r="F472" s="234" t="s">
        <v>724</v>
      </c>
      <c r="G472" s="235" t="s">
        <v>527</v>
      </c>
      <c r="H472" s="236">
        <v>124</v>
      </c>
      <c r="I472" s="237"/>
      <c r="J472" s="238">
        <f>ROUND(I472*H472,2)</f>
        <v>0</v>
      </c>
      <c r="K472" s="234" t="s">
        <v>246</v>
      </c>
      <c r="L472" s="239"/>
      <c r="M472" s="240" t="s">
        <v>1</v>
      </c>
      <c r="N472" s="241" t="s">
        <v>40</v>
      </c>
      <c r="O472" s="77"/>
      <c r="P472" s="191">
        <f>O472*H472</f>
        <v>0</v>
      </c>
      <c r="Q472" s="191">
        <v>0.002</v>
      </c>
      <c r="R472" s="191">
        <f>Q472*H472</f>
        <v>0.248</v>
      </c>
      <c r="S472" s="191">
        <v>0</v>
      </c>
      <c r="T472" s="192">
        <f>S472*H472</f>
        <v>0</v>
      </c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R472" s="193" t="s">
        <v>291</v>
      </c>
      <c r="AT472" s="193" t="s">
        <v>465</v>
      </c>
      <c r="AU472" s="193" t="s">
        <v>84</v>
      </c>
      <c r="AY472" s="19" t="s">
        <v>235</v>
      </c>
      <c r="BE472" s="194">
        <f>IF(N472="základní",J472,0)</f>
        <v>0</v>
      </c>
      <c r="BF472" s="194">
        <f>IF(N472="snížená",J472,0)</f>
        <v>0</v>
      </c>
      <c r="BG472" s="194">
        <f>IF(N472="zákl. přenesená",J472,0)</f>
        <v>0</v>
      </c>
      <c r="BH472" s="194">
        <f>IF(N472="sníž. přenesená",J472,0)</f>
        <v>0</v>
      </c>
      <c r="BI472" s="194">
        <f>IF(N472="nulová",J472,0)</f>
        <v>0</v>
      </c>
      <c r="BJ472" s="19" t="s">
        <v>82</v>
      </c>
      <c r="BK472" s="194">
        <f>ROUND(I472*H472,2)</f>
        <v>0</v>
      </c>
      <c r="BL472" s="19" t="s">
        <v>96</v>
      </c>
      <c r="BM472" s="193" t="s">
        <v>725</v>
      </c>
    </row>
    <row r="473" s="2" customFormat="1">
      <c r="A473" s="38"/>
      <c r="B473" s="39"/>
      <c r="C473" s="38"/>
      <c r="D473" s="195" t="s">
        <v>242</v>
      </c>
      <c r="E473" s="38"/>
      <c r="F473" s="196" t="s">
        <v>724</v>
      </c>
      <c r="G473" s="38"/>
      <c r="H473" s="38"/>
      <c r="I473" s="197"/>
      <c r="J473" s="38"/>
      <c r="K473" s="38"/>
      <c r="L473" s="39"/>
      <c r="M473" s="198"/>
      <c r="N473" s="199"/>
      <c r="O473" s="77"/>
      <c r="P473" s="77"/>
      <c r="Q473" s="77"/>
      <c r="R473" s="77"/>
      <c r="S473" s="77"/>
      <c r="T473" s="7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T473" s="19" t="s">
        <v>242</v>
      </c>
      <c r="AU473" s="19" t="s">
        <v>84</v>
      </c>
    </row>
    <row r="474" s="2" customFormat="1" ht="24.15" customHeight="1">
      <c r="A474" s="38"/>
      <c r="B474" s="181"/>
      <c r="C474" s="182" t="s">
        <v>726</v>
      </c>
      <c r="D474" s="182" t="s">
        <v>237</v>
      </c>
      <c r="E474" s="183" t="s">
        <v>727</v>
      </c>
      <c r="F474" s="184" t="s">
        <v>728</v>
      </c>
      <c r="G474" s="185" t="s">
        <v>527</v>
      </c>
      <c r="H474" s="186">
        <v>3</v>
      </c>
      <c r="I474" s="187"/>
      <c r="J474" s="188">
        <f>ROUND(I474*H474,2)</f>
        <v>0</v>
      </c>
      <c r="K474" s="184" t="s">
        <v>246</v>
      </c>
      <c r="L474" s="39"/>
      <c r="M474" s="189" t="s">
        <v>1</v>
      </c>
      <c r="N474" s="190" t="s">
        <v>40</v>
      </c>
      <c r="O474" s="77"/>
      <c r="P474" s="191">
        <f>O474*H474</f>
        <v>0</v>
      </c>
      <c r="Q474" s="191">
        <v>0.10833</v>
      </c>
      <c r="R474" s="191">
        <f>Q474*H474</f>
        <v>0.32499</v>
      </c>
      <c r="S474" s="191">
        <v>0</v>
      </c>
      <c r="T474" s="192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93" t="s">
        <v>96</v>
      </c>
      <c r="AT474" s="193" t="s">
        <v>237</v>
      </c>
      <c r="AU474" s="193" t="s">
        <v>84</v>
      </c>
      <c r="AY474" s="19" t="s">
        <v>235</v>
      </c>
      <c r="BE474" s="194">
        <f>IF(N474="základní",J474,0)</f>
        <v>0</v>
      </c>
      <c r="BF474" s="194">
        <f>IF(N474="snížená",J474,0)</f>
        <v>0</v>
      </c>
      <c r="BG474" s="194">
        <f>IF(N474="zákl. přenesená",J474,0)</f>
        <v>0</v>
      </c>
      <c r="BH474" s="194">
        <f>IF(N474="sníž. přenesená",J474,0)</f>
        <v>0</v>
      </c>
      <c r="BI474" s="194">
        <f>IF(N474="nulová",J474,0)</f>
        <v>0</v>
      </c>
      <c r="BJ474" s="19" t="s">
        <v>82</v>
      </c>
      <c r="BK474" s="194">
        <f>ROUND(I474*H474,2)</f>
        <v>0</v>
      </c>
      <c r="BL474" s="19" t="s">
        <v>96</v>
      </c>
      <c r="BM474" s="193" t="s">
        <v>729</v>
      </c>
    </row>
    <row r="475" s="2" customFormat="1">
      <c r="A475" s="38"/>
      <c r="B475" s="39"/>
      <c r="C475" s="38"/>
      <c r="D475" s="195" t="s">
        <v>242</v>
      </c>
      <c r="E475" s="38"/>
      <c r="F475" s="196" t="s">
        <v>730</v>
      </c>
      <c r="G475" s="38"/>
      <c r="H475" s="38"/>
      <c r="I475" s="197"/>
      <c r="J475" s="38"/>
      <c r="K475" s="38"/>
      <c r="L475" s="39"/>
      <c r="M475" s="198"/>
      <c r="N475" s="199"/>
      <c r="O475" s="77"/>
      <c r="P475" s="77"/>
      <c r="Q475" s="77"/>
      <c r="R475" s="77"/>
      <c r="S475" s="77"/>
      <c r="T475" s="7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T475" s="19" t="s">
        <v>242</v>
      </c>
      <c r="AU475" s="19" t="s">
        <v>84</v>
      </c>
    </row>
    <row r="476" s="2" customFormat="1">
      <c r="A476" s="38"/>
      <c r="B476" s="39"/>
      <c r="C476" s="38"/>
      <c r="D476" s="195" t="s">
        <v>262</v>
      </c>
      <c r="E476" s="38"/>
      <c r="F476" s="223" t="s">
        <v>296</v>
      </c>
      <c r="G476" s="38"/>
      <c r="H476" s="38"/>
      <c r="I476" s="197"/>
      <c r="J476" s="38"/>
      <c r="K476" s="38"/>
      <c r="L476" s="39"/>
      <c r="M476" s="198"/>
      <c r="N476" s="199"/>
      <c r="O476" s="77"/>
      <c r="P476" s="77"/>
      <c r="Q476" s="77"/>
      <c r="R476" s="77"/>
      <c r="S476" s="77"/>
      <c r="T476" s="7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T476" s="19" t="s">
        <v>262</v>
      </c>
      <c r="AU476" s="19" t="s">
        <v>84</v>
      </c>
    </row>
    <row r="477" s="14" customFormat="1">
      <c r="A477" s="14"/>
      <c r="B477" s="207"/>
      <c r="C477" s="14"/>
      <c r="D477" s="195" t="s">
        <v>248</v>
      </c>
      <c r="E477" s="208" t="s">
        <v>1</v>
      </c>
      <c r="F477" s="209" t="s">
        <v>91</v>
      </c>
      <c r="G477" s="14"/>
      <c r="H477" s="210">
        <v>3</v>
      </c>
      <c r="I477" s="211"/>
      <c r="J477" s="14"/>
      <c r="K477" s="14"/>
      <c r="L477" s="207"/>
      <c r="M477" s="212"/>
      <c r="N477" s="213"/>
      <c r="O477" s="213"/>
      <c r="P477" s="213"/>
      <c r="Q477" s="213"/>
      <c r="R477" s="213"/>
      <c r="S477" s="213"/>
      <c r="T477" s="2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08" t="s">
        <v>248</v>
      </c>
      <c r="AU477" s="208" t="s">
        <v>84</v>
      </c>
      <c r="AV477" s="14" t="s">
        <v>84</v>
      </c>
      <c r="AW477" s="14" t="s">
        <v>32</v>
      </c>
      <c r="AX477" s="14" t="s">
        <v>82</v>
      </c>
      <c r="AY477" s="208" t="s">
        <v>235</v>
      </c>
    </row>
    <row r="478" s="2" customFormat="1" ht="24.15" customHeight="1">
      <c r="A478" s="38"/>
      <c r="B478" s="181"/>
      <c r="C478" s="182" t="s">
        <v>731</v>
      </c>
      <c r="D478" s="182" t="s">
        <v>237</v>
      </c>
      <c r="E478" s="183" t="s">
        <v>732</v>
      </c>
      <c r="F478" s="184" t="s">
        <v>733</v>
      </c>
      <c r="G478" s="185" t="s">
        <v>527</v>
      </c>
      <c r="H478" s="186">
        <v>5</v>
      </c>
      <c r="I478" s="187"/>
      <c r="J478" s="188">
        <f>ROUND(I478*H478,2)</f>
        <v>0</v>
      </c>
      <c r="K478" s="184" t="s">
        <v>246</v>
      </c>
      <c r="L478" s="39"/>
      <c r="M478" s="189" t="s">
        <v>1</v>
      </c>
      <c r="N478" s="190" t="s">
        <v>40</v>
      </c>
      <c r="O478" s="77"/>
      <c r="P478" s="191">
        <f>O478*H478</f>
        <v>0</v>
      </c>
      <c r="Q478" s="191">
        <v>0.10833</v>
      </c>
      <c r="R478" s="191">
        <f>Q478*H478</f>
        <v>0.54164999999999996</v>
      </c>
      <c r="S478" s="191">
        <v>0</v>
      </c>
      <c r="T478" s="192">
        <f>S478*H478</f>
        <v>0</v>
      </c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R478" s="193" t="s">
        <v>96</v>
      </c>
      <c r="AT478" s="193" t="s">
        <v>237</v>
      </c>
      <c r="AU478" s="193" t="s">
        <v>84</v>
      </c>
      <c r="AY478" s="19" t="s">
        <v>235</v>
      </c>
      <c r="BE478" s="194">
        <f>IF(N478="základní",J478,0)</f>
        <v>0</v>
      </c>
      <c r="BF478" s="194">
        <f>IF(N478="snížená",J478,0)</f>
        <v>0</v>
      </c>
      <c r="BG478" s="194">
        <f>IF(N478="zákl. přenesená",J478,0)</f>
        <v>0</v>
      </c>
      <c r="BH478" s="194">
        <f>IF(N478="sníž. přenesená",J478,0)</f>
        <v>0</v>
      </c>
      <c r="BI478" s="194">
        <f>IF(N478="nulová",J478,0)</f>
        <v>0</v>
      </c>
      <c r="BJ478" s="19" t="s">
        <v>82</v>
      </c>
      <c r="BK478" s="194">
        <f>ROUND(I478*H478,2)</f>
        <v>0</v>
      </c>
      <c r="BL478" s="19" t="s">
        <v>96</v>
      </c>
      <c r="BM478" s="193" t="s">
        <v>734</v>
      </c>
    </row>
    <row r="479" s="2" customFormat="1">
      <c r="A479" s="38"/>
      <c r="B479" s="39"/>
      <c r="C479" s="38"/>
      <c r="D479" s="195" t="s">
        <v>242</v>
      </c>
      <c r="E479" s="38"/>
      <c r="F479" s="196" t="s">
        <v>735</v>
      </c>
      <c r="G479" s="38"/>
      <c r="H479" s="38"/>
      <c r="I479" s="197"/>
      <c r="J479" s="38"/>
      <c r="K479" s="38"/>
      <c r="L479" s="39"/>
      <c r="M479" s="198"/>
      <c r="N479" s="199"/>
      <c r="O479" s="77"/>
      <c r="P479" s="77"/>
      <c r="Q479" s="77"/>
      <c r="R479" s="77"/>
      <c r="S479" s="77"/>
      <c r="T479" s="7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T479" s="19" t="s">
        <v>242</v>
      </c>
      <c r="AU479" s="19" t="s">
        <v>84</v>
      </c>
    </row>
    <row r="480" s="2" customFormat="1">
      <c r="A480" s="38"/>
      <c r="B480" s="39"/>
      <c r="C480" s="38"/>
      <c r="D480" s="195" t="s">
        <v>262</v>
      </c>
      <c r="E480" s="38"/>
      <c r="F480" s="223" t="s">
        <v>296</v>
      </c>
      <c r="G480" s="38"/>
      <c r="H480" s="38"/>
      <c r="I480" s="197"/>
      <c r="J480" s="38"/>
      <c r="K480" s="38"/>
      <c r="L480" s="39"/>
      <c r="M480" s="198"/>
      <c r="N480" s="199"/>
      <c r="O480" s="77"/>
      <c r="P480" s="77"/>
      <c r="Q480" s="77"/>
      <c r="R480" s="77"/>
      <c r="S480" s="77"/>
      <c r="T480" s="7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T480" s="19" t="s">
        <v>262</v>
      </c>
      <c r="AU480" s="19" t="s">
        <v>84</v>
      </c>
    </row>
    <row r="481" s="14" customFormat="1">
      <c r="A481" s="14"/>
      <c r="B481" s="207"/>
      <c r="C481" s="14"/>
      <c r="D481" s="195" t="s">
        <v>248</v>
      </c>
      <c r="E481" s="208" t="s">
        <v>1</v>
      </c>
      <c r="F481" s="209" t="s">
        <v>269</v>
      </c>
      <c r="G481" s="14"/>
      <c r="H481" s="210">
        <v>5</v>
      </c>
      <c r="I481" s="211"/>
      <c r="J481" s="14"/>
      <c r="K481" s="14"/>
      <c r="L481" s="207"/>
      <c r="M481" s="212"/>
      <c r="N481" s="213"/>
      <c r="O481" s="213"/>
      <c r="P481" s="213"/>
      <c r="Q481" s="213"/>
      <c r="R481" s="213"/>
      <c r="S481" s="213"/>
      <c r="T481" s="2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08" t="s">
        <v>248</v>
      </c>
      <c r="AU481" s="208" t="s">
        <v>84</v>
      </c>
      <c r="AV481" s="14" t="s">
        <v>84</v>
      </c>
      <c r="AW481" s="14" t="s">
        <v>32</v>
      </c>
      <c r="AX481" s="14" t="s">
        <v>82</v>
      </c>
      <c r="AY481" s="208" t="s">
        <v>235</v>
      </c>
    </row>
    <row r="482" s="2" customFormat="1" ht="24.15" customHeight="1">
      <c r="A482" s="38"/>
      <c r="B482" s="181"/>
      <c r="C482" s="182" t="s">
        <v>736</v>
      </c>
      <c r="D482" s="182" t="s">
        <v>237</v>
      </c>
      <c r="E482" s="183" t="s">
        <v>737</v>
      </c>
      <c r="F482" s="184" t="s">
        <v>738</v>
      </c>
      <c r="G482" s="185" t="s">
        <v>527</v>
      </c>
      <c r="H482" s="186">
        <v>1</v>
      </c>
      <c r="I482" s="187"/>
      <c r="J482" s="188">
        <f>ROUND(I482*H482,2)</f>
        <v>0</v>
      </c>
      <c r="K482" s="184" t="s">
        <v>246</v>
      </c>
      <c r="L482" s="39"/>
      <c r="M482" s="189" t="s">
        <v>1</v>
      </c>
      <c r="N482" s="190" t="s">
        <v>40</v>
      </c>
      <c r="O482" s="77"/>
      <c r="P482" s="191">
        <f>O482*H482</f>
        <v>0</v>
      </c>
      <c r="Q482" s="191">
        <v>0.012120000000000001</v>
      </c>
      <c r="R482" s="191">
        <f>Q482*H482</f>
        <v>0.012120000000000001</v>
      </c>
      <c r="S482" s="191">
        <v>0</v>
      </c>
      <c r="T482" s="192">
        <f>S482*H482</f>
        <v>0</v>
      </c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R482" s="193" t="s">
        <v>96</v>
      </c>
      <c r="AT482" s="193" t="s">
        <v>237</v>
      </c>
      <c r="AU482" s="193" t="s">
        <v>84</v>
      </c>
      <c r="AY482" s="19" t="s">
        <v>235</v>
      </c>
      <c r="BE482" s="194">
        <f>IF(N482="základní",J482,0)</f>
        <v>0</v>
      </c>
      <c r="BF482" s="194">
        <f>IF(N482="snížená",J482,0)</f>
        <v>0</v>
      </c>
      <c r="BG482" s="194">
        <f>IF(N482="zákl. přenesená",J482,0)</f>
        <v>0</v>
      </c>
      <c r="BH482" s="194">
        <f>IF(N482="sníž. přenesená",J482,0)</f>
        <v>0</v>
      </c>
      <c r="BI482" s="194">
        <f>IF(N482="nulová",J482,0)</f>
        <v>0</v>
      </c>
      <c r="BJ482" s="19" t="s">
        <v>82</v>
      </c>
      <c r="BK482" s="194">
        <f>ROUND(I482*H482,2)</f>
        <v>0</v>
      </c>
      <c r="BL482" s="19" t="s">
        <v>96</v>
      </c>
      <c r="BM482" s="193" t="s">
        <v>739</v>
      </c>
    </row>
    <row r="483" s="2" customFormat="1">
      <c r="A483" s="38"/>
      <c r="B483" s="39"/>
      <c r="C483" s="38"/>
      <c r="D483" s="195" t="s">
        <v>242</v>
      </c>
      <c r="E483" s="38"/>
      <c r="F483" s="196" t="s">
        <v>740</v>
      </c>
      <c r="G483" s="38"/>
      <c r="H483" s="38"/>
      <c r="I483" s="197"/>
      <c r="J483" s="38"/>
      <c r="K483" s="38"/>
      <c r="L483" s="39"/>
      <c r="M483" s="198"/>
      <c r="N483" s="199"/>
      <c r="O483" s="77"/>
      <c r="P483" s="77"/>
      <c r="Q483" s="77"/>
      <c r="R483" s="77"/>
      <c r="S483" s="77"/>
      <c r="T483" s="7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T483" s="19" t="s">
        <v>242</v>
      </c>
      <c r="AU483" s="19" t="s">
        <v>84</v>
      </c>
    </row>
    <row r="484" s="2" customFormat="1" ht="24.15" customHeight="1">
      <c r="A484" s="38"/>
      <c r="B484" s="181"/>
      <c r="C484" s="182" t="s">
        <v>741</v>
      </c>
      <c r="D484" s="182" t="s">
        <v>237</v>
      </c>
      <c r="E484" s="183" t="s">
        <v>742</v>
      </c>
      <c r="F484" s="184" t="s">
        <v>743</v>
      </c>
      <c r="G484" s="185" t="s">
        <v>527</v>
      </c>
      <c r="H484" s="186">
        <v>5</v>
      </c>
      <c r="I484" s="187"/>
      <c r="J484" s="188">
        <f>ROUND(I484*H484,2)</f>
        <v>0</v>
      </c>
      <c r="K484" s="184" t="s">
        <v>246</v>
      </c>
      <c r="L484" s="39"/>
      <c r="M484" s="189" t="s">
        <v>1</v>
      </c>
      <c r="N484" s="190" t="s">
        <v>40</v>
      </c>
      <c r="O484" s="77"/>
      <c r="P484" s="191">
        <f>O484*H484</f>
        <v>0</v>
      </c>
      <c r="Q484" s="191">
        <v>0.024240000000000001</v>
      </c>
      <c r="R484" s="191">
        <f>Q484*H484</f>
        <v>0.1212</v>
      </c>
      <c r="S484" s="191">
        <v>0</v>
      </c>
      <c r="T484" s="192">
        <f>S484*H484</f>
        <v>0</v>
      </c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R484" s="193" t="s">
        <v>96</v>
      </c>
      <c r="AT484" s="193" t="s">
        <v>237</v>
      </c>
      <c r="AU484" s="193" t="s">
        <v>84</v>
      </c>
      <c r="AY484" s="19" t="s">
        <v>235</v>
      </c>
      <c r="BE484" s="194">
        <f>IF(N484="základní",J484,0)</f>
        <v>0</v>
      </c>
      <c r="BF484" s="194">
        <f>IF(N484="snížená",J484,0)</f>
        <v>0</v>
      </c>
      <c r="BG484" s="194">
        <f>IF(N484="zákl. přenesená",J484,0)</f>
        <v>0</v>
      </c>
      <c r="BH484" s="194">
        <f>IF(N484="sníž. přenesená",J484,0)</f>
        <v>0</v>
      </c>
      <c r="BI484" s="194">
        <f>IF(N484="nulová",J484,0)</f>
        <v>0</v>
      </c>
      <c r="BJ484" s="19" t="s">
        <v>82</v>
      </c>
      <c r="BK484" s="194">
        <f>ROUND(I484*H484,2)</f>
        <v>0</v>
      </c>
      <c r="BL484" s="19" t="s">
        <v>96</v>
      </c>
      <c r="BM484" s="193" t="s">
        <v>744</v>
      </c>
    </row>
    <row r="485" s="2" customFormat="1">
      <c r="A485" s="38"/>
      <c r="B485" s="39"/>
      <c r="C485" s="38"/>
      <c r="D485" s="195" t="s">
        <v>242</v>
      </c>
      <c r="E485" s="38"/>
      <c r="F485" s="196" t="s">
        <v>745</v>
      </c>
      <c r="G485" s="38"/>
      <c r="H485" s="38"/>
      <c r="I485" s="197"/>
      <c r="J485" s="38"/>
      <c r="K485" s="38"/>
      <c r="L485" s="39"/>
      <c r="M485" s="198"/>
      <c r="N485" s="199"/>
      <c r="O485" s="77"/>
      <c r="P485" s="77"/>
      <c r="Q485" s="77"/>
      <c r="R485" s="77"/>
      <c r="S485" s="77"/>
      <c r="T485" s="7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T485" s="19" t="s">
        <v>242</v>
      </c>
      <c r="AU485" s="19" t="s">
        <v>84</v>
      </c>
    </row>
    <row r="486" s="2" customFormat="1" ht="24.15" customHeight="1">
      <c r="A486" s="38"/>
      <c r="B486" s="181"/>
      <c r="C486" s="182" t="s">
        <v>746</v>
      </c>
      <c r="D486" s="182" t="s">
        <v>237</v>
      </c>
      <c r="E486" s="183" t="s">
        <v>747</v>
      </c>
      <c r="F486" s="184" t="s">
        <v>748</v>
      </c>
      <c r="G486" s="185" t="s">
        <v>527</v>
      </c>
      <c r="H486" s="186">
        <v>2</v>
      </c>
      <c r="I486" s="187"/>
      <c r="J486" s="188">
        <f>ROUND(I486*H486,2)</f>
        <v>0</v>
      </c>
      <c r="K486" s="184" t="s">
        <v>246</v>
      </c>
      <c r="L486" s="39"/>
      <c r="M486" s="189" t="s">
        <v>1</v>
      </c>
      <c r="N486" s="190" t="s">
        <v>40</v>
      </c>
      <c r="O486" s="77"/>
      <c r="P486" s="191">
        <f>O486*H486</f>
        <v>0</v>
      </c>
      <c r="Q486" s="191">
        <v>0.03637</v>
      </c>
      <c r="R486" s="191">
        <f>Q486*H486</f>
        <v>0.072739999999999999</v>
      </c>
      <c r="S486" s="191">
        <v>0</v>
      </c>
      <c r="T486" s="192">
        <f>S486*H486</f>
        <v>0</v>
      </c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R486" s="193" t="s">
        <v>96</v>
      </c>
      <c r="AT486" s="193" t="s">
        <v>237</v>
      </c>
      <c r="AU486" s="193" t="s">
        <v>84</v>
      </c>
      <c r="AY486" s="19" t="s">
        <v>235</v>
      </c>
      <c r="BE486" s="194">
        <f>IF(N486="základní",J486,0)</f>
        <v>0</v>
      </c>
      <c r="BF486" s="194">
        <f>IF(N486="snížená",J486,0)</f>
        <v>0</v>
      </c>
      <c r="BG486" s="194">
        <f>IF(N486="zákl. přenesená",J486,0)</f>
        <v>0</v>
      </c>
      <c r="BH486" s="194">
        <f>IF(N486="sníž. přenesená",J486,0)</f>
        <v>0</v>
      </c>
      <c r="BI486" s="194">
        <f>IF(N486="nulová",J486,0)</f>
        <v>0</v>
      </c>
      <c r="BJ486" s="19" t="s">
        <v>82</v>
      </c>
      <c r="BK486" s="194">
        <f>ROUND(I486*H486,2)</f>
        <v>0</v>
      </c>
      <c r="BL486" s="19" t="s">
        <v>96</v>
      </c>
      <c r="BM486" s="193" t="s">
        <v>749</v>
      </c>
    </row>
    <row r="487" s="2" customFormat="1">
      <c r="A487" s="38"/>
      <c r="B487" s="39"/>
      <c r="C487" s="38"/>
      <c r="D487" s="195" t="s">
        <v>242</v>
      </c>
      <c r="E487" s="38"/>
      <c r="F487" s="196" t="s">
        <v>750</v>
      </c>
      <c r="G487" s="38"/>
      <c r="H487" s="38"/>
      <c r="I487" s="197"/>
      <c r="J487" s="38"/>
      <c r="K487" s="38"/>
      <c r="L487" s="39"/>
      <c r="M487" s="198"/>
      <c r="N487" s="199"/>
      <c r="O487" s="77"/>
      <c r="P487" s="77"/>
      <c r="Q487" s="77"/>
      <c r="R487" s="77"/>
      <c r="S487" s="77"/>
      <c r="T487" s="7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T487" s="19" t="s">
        <v>242</v>
      </c>
      <c r="AU487" s="19" t="s">
        <v>84</v>
      </c>
    </row>
    <row r="488" s="2" customFormat="1" ht="24.15" customHeight="1">
      <c r="A488" s="38"/>
      <c r="B488" s="181"/>
      <c r="C488" s="182" t="s">
        <v>751</v>
      </c>
      <c r="D488" s="182" t="s">
        <v>237</v>
      </c>
      <c r="E488" s="183" t="s">
        <v>752</v>
      </c>
      <c r="F488" s="184" t="s">
        <v>753</v>
      </c>
      <c r="G488" s="185" t="s">
        <v>527</v>
      </c>
      <c r="H488" s="186">
        <v>8</v>
      </c>
      <c r="I488" s="187"/>
      <c r="J488" s="188">
        <f>ROUND(I488*H488,2)</f>
        <v>0</v>
      </c>
      <c r="K488" s="184" t="s">
        <v>246</v>
      </c>
      <c r="L488" s="39"/>
      <c r="M488" s="189" t="s">
        <v>1</v>
      </c>
      <c r="N488" s="190" t="s">
        <v>40</v>
      </c>
      <c r="O488" s="77"/>
      <c r="P488" s="191">
        <f>O488*H488</f>
        <v>0</v>
      </c>
      <c r="Q488" s="191">
        <v>0</v>
      </c>
      <c r="R488" s="191">
        <f>Q488*H488</f>
        <v>0</v>
      </c>
      <c r="S488" s="191">
        <v>0</v>
      </c>
      <c r="T488" s="192">
        <f>S488*H488</f>
        <v>0</v>
      </c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R488" s="193" t="s">
        <v>96</v>
      </c>
      <c r="AT488" s="193" t="s">
        <v>237</v>
      </c>
      <c r="AU488" s="193" t="s">
        <v>84</v>
      </c>
      <c r="AY488" s="19" t="s">
        <v>235</v>
      </c>
      <c r="BE488" s="194">
        <f>IF(N488="základní",J488,0)</f>
        <v>0</v>
      </c>
      <c r="BF488" s="194">
        <f>IF(N488="snížená",J488,0)</f>
        <v>0</v>
      </c>
      <c r="BG488" s="194">
        <f>IF(N488="zákl. přenesená",J488,0)</f>
        <v>0</v>
      </c>
      <c r="BH488" s="194">
        <f>IF(N488="sníž. přenesená",J488,0)</f>
        <v>0</v>
      </c>
      <c r="BI488" s="194">
        <f>IF(N488="nulová",J488,0)</f>
        <v>0</v>
      </c>
      <c r="BJ488" s="19" t="s">
        <v>82</v>
      </c>
      <c r="BK488" s="194">
        <f>ROUND(I488*H488,2)</f>
        <v>0</v>
      </c>
      <c r="BL488" s="19" t="s">
        <v>96</v>
      </c>
      <c r="BM488" s="193" t="s">
        <v>754</v>
      </c>
    </row>
    <row r="489" s="2" customFormat="1">
      <c r="A489" s="38"/>
      <c r="B489" s="39"/>
      <c r="C489" s="38"/>
      <c r="D489" s="195" t="s">
        <v>242</v>
      </c>
      <c r="E489" s="38"/>
      <c r="F489" s="196" t="s">
        <v>755</v>
      </c>
      <c r="G489" s="38"/>
      <c r="H489" s="38"/>
      <c r="I489" s="197"/>
      <c r="J489" s="38"/>
      <c r="K489" s="38"/>
      <c r="L489" s="39"/>
      <c r="M489" s="198"/>
      <c r="N489" s="199"/>
      <c r="O489" s="77"/>
      <c r="P489" s="77"/>
      <c r="Q489" s="77"/>
      <c r="R489" s="77"/>
      <c r="S489" s="77"/>
      <c r="T489" s="7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T489" s="19" t="s">
        <v>242</v>
      </c>
      <c r="AU489" s="19" t="s">
        <v>84</v>
      </c>
    </row>
    <row r="490" s="2" customFormat="1" ht="33" customHeight="1">
      <c r="A490" s="38"/>
      <c r="B490" s="181"/>
      <c r="C490" s="182" t="s">
        <v>756</v>
      </c>
      <c r="D490" s="182" t="s">
        <v>237</v>
      </c>
      <c r="E490" s="183" t="s">
        <v>757</v>
      </c>
      <c r="F490" s="184" t="s">
        <v>758</v>
      </c>
      <c r="G490" s="185" t="s">
        <v>527</v>
      </c>
      <c r="H490" s="186">
        <v>8</v>
      </c>
      <c r="I490" s="187"/>
      <c r="J490" s="188">
        <f>ROUND(I490*H490,2)</f>
        <v>0</v>
      </c>
      <c r="K490" s="184" t="s">
        <v>246</v>
      </c>
      <c r="L490" s="39"/>
      <c r="M490" s="189" t="s">
        <v>1</v>
      </c>
      <c r="N490" s="190" t="s">
        <v>40</v>
      </c>
      <c r="O490" s="77"/>
      <c r="P490" s="191">
        <f>O490*H490</f>
        <v>0</v>
      </c>
      <c r="Q490" s="191">
        <v>0.21007999999999999</v>
      </c>
      <c r="R490" s="191">
        <f>Q490*H490</f>
        <v>1.6806399999999999</v>
      </c>
      <c r="S490" s="191">
        <v>0</v>
      </c>
      <c r="T490" s="192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193" t="s">
        <v>96</v>
      </c>
      <c r="AT490" s="193" t="s">
        <v>237</v>
      </c>
      <c r="AU490" s="193" t="s">
        <v>84</v>
      </c>
      <c r="AY490" s="19" t="s">
        <v>235</v>
      </c>
      <c r="BE490" s="194">
        <f>IF(N490="základní",J490,0)</f>
        <v>0</v>
      </c>
      <c r="BF490" s="194">
        <f>IF(N490="snížená",J490,0)</f>
        <v>0</v>
      </c>
      <c r="BG490" s="194">
        <f>IF(N490="zákl. přenesená",J490,0)</f>
        <v>0</v>
      </c>
      <c r="BH490" s="194">
        <f>IF(N490="sníž. přenesená",J490,0)</f>
        <v>0</v>
      </c>
      <c r="BI490" s="194">
        <f>IF(N490="nulová",J490,0)</f>
        <v>0</v>
      </c>
      <c r="BJ490" s="19" t="s">
        <v>82</v>
      </c>
      <c r="BK490" s="194">
        <f>ROUND(I490*H490,2)</f>
        <v>0</v>
      </c>
      <c r="BL490" s="19" t="s">
        <v>96</v>
      </c>
      <c r="BM490" s="193" t="s">
        <v>759</v>
      </c>
    </row>
    <row r="491" s="2" customFormat="1">
      <c r="A491" s="38"/>
      <c r="B491" s="39"/>
      <c r="C491" s="38"/>
      <c r="D491" s="195" t="s">
        <v>242</v>
      </c>
      <c r="E491" s="38"/>
      <c r="F491" s="196" t="s">
        <v>760</v>
      </c>
      <c r="G491" s="38"/>
      <c r="H491" s="38"/>
      <c r="I491" s="197"/>
      <c r="J491" s="38"/>
      <c r="K491" s="38"/>
      <c r="L491" s="39"/>
      <c r="M491" s="198"/>
      <c r="N491" s="199"/>
      <c r="O491" s="77"/>
      <c r="P491" s="77"/>
      <c r="Q491" s="77"/>
      <c r="R491" s="77"/>
      <c r="S491" s="77"/>
      <c r="T491" s="7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T491" s="19" t="s">
        <v>242</v>
      </c>
      <c r="AU491" s="19" t="s">
        <v>84</v>
      </c>
    </row>
    <row r="492" s="2" customFormat="1" ht="37.8" customHeight="1">
      <c r="A492" s="38"/>
      <c r="B492" s="181"/>
      <c r="C492" s="182" t="s">
        <v>761</v>
      </c>
      <c r="D492" s="182" t="s">
        <v>237</v>
      </c>
      <c r="E492" s="183" t="s">
        <v>762</v>
      </c>
      <c r="F492" s="184" t="s">
        <v>763</v>
      </c>
      <c r="G492" s="185" t="s">
        <v>527</v>
      </c>
      <c r="H492" s="186">
        <v>1</v>
      </c>
      <c r="I492" s="187"/>
      <c r="J492" s="188">
        <f>ROUND(I492*H492,2)</f>
        <v>0</v>
      </c>
      <c r="K492" s="184" t="s">
        <v>1</v>
      </c>
      <c r="L492" s="39"/>
      <c r="M492" s="189" t="s">
        <v>1</v>
      </c>
      <c r="N492" s="190" t="s">
        <v>40</v>
      </c>
      <c r="O492" s="77"/>
      <c r="P492" s="191">
        <f>O492*H492</f>
        <v>0</v>
      </c>
      <c r="Q492" s="191">
        <v>4.5614299999999997</v>
      </c>
      <c r="R492" s="191">
        <f>Q492*H492</f>
        <v>4.5614299999999997</v>
      </c>
      <c r="S492" s="191">
        <v>0</v>
      </c>
      <c r="T492" s="192">
        <f>S492*H492</f>
        <v>0</v>
      </c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R492" s="193" t="s">
        <v>96</v>
      </c>
      <c r="AT492" s="193" t="s">
        <v>237</v>
      </c>
      <c r="AU492" s="193" t="s">
        <v>84</v>
      </c>
      <c r="AY492" s="19" t="s">
        <v>235</v>
      </c>
      <c r="BE492" s="194">
        <f>IF(N492="základní",J492,0)</f>
        <v>0</v>
      </c>
      <c r="BF492" s="194">
        <f>IF(N492="snížená",J492,0)</f>
        <v>0</v>
      </c>
      <c r="BG492" s="194">
        <f>IF(N492="zákl. přenesená",J492,0)</f>
        <v>0</v>
      </c>
      <c r="BH492" s="194">
        <f>IF(N492="sníž. přenesená",J492,0)</f>
        <v>0</v>
      </c>
      <c r="BI492" s="194">
        <f>IF(N492="nulová",J492,0)</f>
        <v>0</v>
      </c>
      <c r="BJ492" s="19" t="s">
        <v>82</v>
      </c>
      <c r="BK492" s="194">
        <f>ROUND(I492*H492,2)</f>
        <v>0</v>
      </c>
      <c r="BL492" s="19" t="s">
        <v>96</v>
      </c>
      <c r="BM492" s="193" t="s">
        <v>764</v>
      </c>
    </row>
    <row r="493" s="2" customFormat="1">
      <c r="A493" s="38"/>
      <c r="B493" s="39"/>
      <c r="C493" s="38"/>
      <c r="D493" s="195" t="s">
        <v>242</v>
      </c>
      <c r="E493" s="38"/>
      <c r="F493" s="196" t="s">
        <v>763</v>
      </c>
      <c r="G493" s="38"/>
      <c r="H493" s="38"/>
      <c r="I493" s="197"/>
      <c r="J493" s="38"/>
      <c r="K493" s="38"/>
      <c r="L493" s="39"/>
      <c r="M493" s="198"/>
      <c r="N493" s="199"/>
      <c r="O493" s="77"/>
      <c r="P493" s="77"/>
      <c r="Q493" s="77"/>
      <c r="R493" s="77"/>
      <c r="S493" s="77"/>
      <c r="T493" s="7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T493" s="19" t="s">
        <v>242</v>
      </c>
      <c r="AU493" s="19" t="s">
        <v>84</v>
      </c>
    </row>
    <row r="494" s="2" customFormat="1">
      <c r="A494" s="38"/>
      <c r="B494" s="39"/>
      <c r="C494" s="38"/>
      <c r="D494" s="195" t="s">
        <v>262</v>
      </c>
      <c r="E494" s="38"/>
      <c r="F494" s="223" t="s">
        <v>296</v>
      </c>
      <c r="G494" s="38"/>
      <c r="H494" s="38"/>
      <c r="I494" s="197"/>
      <c r="J494" s="38"/>
      <c r="K494" s="38"/>
      <c r="L494" s="39"/>
      <c r="M494" s="198"/>
      <c r="N494" s="199"/>
      <c r="O494" s="77"/>
      <c r="P494" s="77"/>
      <c r="Q494" s="77"/>
      <c r="R494" s="77"/>
      <c r="S494" s="77"/>
      <c r="T494" s="7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T494" s="19" t="s">
        <v>262</v>
      </c>
      <c r="AU494" s="19" t="s">
        <v>84</v>
      </c>
    </row>
    <row r="495" s="14" customFormat="1">
      <c r="A495" s="14"/>
      <c r="B495" s="207"/>
      <c r="C495" s="14"/>
      <c r="D495" s="195" t="s">
        <v>248</v>
      </c>
      <c r="E495" s="208" t="s">
        <v>1</v>
      </c>
      <c r="F495" s="209" t="s">
        <v>765</v>
      </c>
      <c r="G495" s="14"/>
      <c r="H495" s="210">
        <v>1</v>
      </c>
      <c r="I495" s="211"/>
      <c r="J495" s="14"/>
      <c r="K495" s="14"/>
      <c r="L495" s="207"/>
      <c r="M495" s="212"/>
      <c r="N495" s="213"/>
      <c r="O495" s="213"/>
      <c r="P495" s="213"/>
      <c r="Q495" s="213"/>
      <c r="R495" s="213"/>
      <c r="S495" s="213"/>
      <c r="T495" s="2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08" t="s">
        <v>248</v>
      </c>
      <c r="AU495" s="208" t="s">
        <v>84</v>
      </c>
      <c r="AV495" s="14" t="s">
        <v>84</v>
      </c>
      <c r="AW495" s="14" t="s">
        <v>32</v>
      </c>
      <c r="AX495" s="14" t="s">
        <v>82</v>
      </c>
      <c r="AY495" s="208" t="s">
        <v>235</v>
      </c>
    </row>
    <row r="496" s="2" customFormat="1" ht="16.5" customHeight="1">
      <c r="A496" s="38"/>
      <c r="B496" s="181"/>
      <c r="C496" s="182" t="s">
        <v>766</v>
      </c>
      <c r="D496" s="182" t="s">
        <v>237</v>
      </c>
      <c r="E496" s="183" t="s">
        <v>767</v>
      </c>
      <c r="F496" s="184" t="s">
        <v>768</v>
      </c>
      <c r="G496" s="185" t="s">
        <v>240</v>
      </c>
      <c r="H496" s="186">
        <v>2.7200000000000002</v>
      </c>
      <c r="I496" s="187"/>
      <c r="J496" s="188">
        <f>ROUND(I496*H496,2)</f>
        <v>0</v>
      </c>
      <c r="K496" s="184" t="s">
        <v>1</v>
      </c>
      <c r="L496" s="39"/>
      <c r="M496" s="189" t="s">
        <v>1</v>
      </c>
      <c r="N496" s="190" t="s">
        <v>40</v>
      </c>
      <c r="O496" s="77"/>
      <c r="P496" s="191">
        <f>O496*H496</f>
        <v>0</v>
      </c>
      <c r="Q496" s="191">
        <v>4.8207100000000001</v>
      </c>
      <c r="R496" s="191">
        <f>Q496*H496</f>
        <v>13.112331200000002</v>
      </c>
      <c r="S496" s="191">
        <v>0</v>
      </c>
      <c r="T496" s="192">
        <f>S496*H496</f>
        <v>0</v>
      </c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R496" s="193" t="s">
        <v>96</v>
      </c>
      <c r="AT496" s="193" t="s">
        <v>237</v>
      </c>
      <c r="AU496" s="193" t="s">
        <v>84</v>
      </c>
      <c r="AY496" s="19" t="s">
        <v>235</v>
      </c>
      <c r="BE496" s="194">
        <f>IF(N496="základní",J496,0)</f>
        <v>0</v>
      </c>
      <c r="BF496" s="194">
        <f>IF(N496="snížená",J496,0)</f>
        <v>0</v>
      </c>
      <c r="BG496" s="194">
        <f>IF(N496="zákl. přenesená",J496,0)</f>
        <v>0</v>
      </c>
      <c r="BH496" s="194">
        <f>IF(N496="sníž. přenesená",J496,0)</f>
        <v>0</v>
      </c>
      <c r="BI496" s="194">
        <f>IF(N496="nulová",J496,0)</f>
        <v>0</v>
      </c>
      <c r="BJ496" s="19" t="s">
        <v>82</v>
      </c>
      <c r="BK496" s="194">
        <f>ROUND(I496*H496,2)</f>
        <v>0</v>
      </c>
      <c r="BL496" s="19" t="s">
        <v>96</v>
      </c>
      <c r="BM496" s="193" t="s">
        <v>769</v>
      </c>
    </row>
    <row r="497" s="2" customFormat="1">
      <c r="A497" s="38"/>
      <c r="B497" s="39"/>
      <c r="C497" s="38"/>
      <c r="D497" s="195" t="s">
        <v>242</v>
      </c>
      <c r="E497" s="38"/>
      <c r="F497" s="196" t="s">
        <v>770</v>
      </c>
      <c r="G497" s="38"/>
      <c r="H497" s="38"/>
      <c r="I497" s="197"/>
      <c r="J497" s="38"/>
      <c r="K497" s="38"/>
      <c r="L497" s="39"/>
      <c r="M497" s="198"/>
      <c r="N497" s="199"/>
      <c r="O497" s="77"/>
      <c r="P497" s="77"/>
      <c r="Q497" s="77"/>
      <c r="R497" s="77"/>
      <c r="S497" s="77"/>
      <c r="T497" s="7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T497" s="19" t="s">
        <v>242</v>
      </c>
      <c r="AU497" s="19" t="s">
        <v>84</v>
      </c>
    </row>
    <row r="498" s="2" customFormat="1">
      <c r="A498" s="38"/>
      <c r="B498" s="39"/>
      <c r="C498" s="38"/>
      <c r="D498" s="195" t="s">
        <v>262</v>
      </c>
      <c r="E498" s="38"/>
      <c r="F498" s="223" t="s">
        <v>296</v>
      </c>
      <c r="G498" s="38"/>
      <c r="H498" s="38"/>
      <c r="I498" s="197"/>
      <c r="J498" s="38"/>
      <c r="K498" s="38"/>
      <c r="L498" s="39"/>
      <c r="M498" s="198"/>
      <c r="N498" s="199"/>
      <c r="O498" s="77"/>
      <c r="P498" s="77"/>
      <c r="Q498" s="77"/>
      <c r="R498" s="77"/>
      <c r="S498" s="77"/>
      <c r="T498" s="7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T498" s="19" t="s">
        <v>262</v>
      </c>
      <c r="AU498" s="19" t="s">
        <v>84</v>
      </c>
    </row>
    <row r="499" s="13" customFormat="1">
      <c r="A499" s="13"/>
      <c r="B499" s="200"/>
      <c r="C499" s="13"/>
      <c r="D499" s="195" t="s">
        <v>248</v>
      </c>
      <c r="E499" s="201" t="s">
        <v>1</v>
      </c>
      <c r="F499" s="202" t="s">
        <v>771</v>
      </c>
      <c r="G499" s="13"/>
      <c r="H499" s="201" t="s">
        <v>1</v>
      </c>
      <c r="I499" s="203"/>
      <c r="J499" s="13"/>
      <c r="K499" s="13"/>
      <c r="L499" s="200"/>
      <c r="M499" s="204"/>
      <c r="N499" s="205"/>
      <c r="O499" s="205"/>
      <c r="P499" s="205"/>
      <c r="Q499" s="205"/>
      <c r="R499" s="205"/>
      <c r="S499" s="205"/>
      <c r="T499" s="206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01" t="s">
        <v>248</v>
      </c>
      <c r="AU499" s="201" t="s">
        <v>84</v>
      </c>
      <c r="AV499" s="13" t="s">
        <v>82</v>
      </c>
      <c r="AW499" s="13" t="s">
        <v>32</v>
      </c>
      <c r="AX499" s="13" t="s">
        <v>75</v>
      </c>
      <c r="AY499" s="201" t="s">
        <v>235</v>
      </c>
    </row>
    <row r="500" s="14" customFormat="1">
      <c r="A500" s="14"/>
      <c r="B500" s="207"/>
      <c r="C500" s="14"/>
      <c r="D500" s="195" t="s">
        <v>248</v>
      </c>
      <c r="E500" s="208" t="s">
        <v>1</v>
      </c>
      <c r="F500" s="209" t="s">
        <v>772</v>
      </c>
      <c r="G500" s="14"/>
      <c r="H500" s="210">
        <v>2.7200000000000002</v>
      </c>
      <c r="I500" s="211"/>
      <c r="J500" s="14"/>
      <c r="K500" s="14"/>
      <c r="L500" s="207"/>
      <c r="M500" s="212"/>
      <c r="N500" s="213"/>
      <c r="O500" s="213"/>
      <c r="P500" s="213"/>
      <c r="Q500" s="213"/>
      <c r="R500" s="213"/>
      <c r="S500" s="213"/>
      <c r="T500" s="2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8" t="s">
        <v>248</v>
      </c>
      <c r="AU500" s="208" t="s">
        <v>84</v>
      </c>
      <c r="AV500" s="14" t="s">
        <v>84</v>
      </c>
      <c r="AW500" s="14" t="s">
        <v>32</v>
      </c>
      <c r="AX500" s="14" t="s">
        <v>82</v>
      </c>
      <c r="AY500" s="208" t="s">
        <v>235</v>
      </c>
    </row>
    <row r="501" s="2" customFormat="1" ht="24.15" customHeight="1">
      <c r="A501" s="38"/>
      <c r="B501" s="181"/>
      <c r="C501" s="182" t="s">
        <v>773</v>
      </c>
      <c r="D501" s="182" t="s">
        <v>237</v>
      </c>
      <c r="E501" s="183" t="s">
        <v>774</v>
      </c>
      <c r="F501" s="184" t="s">
        <v>775</v>
      </c>
      <c r="G501" s="185" t="s">
        <v>240</v>
      </c>
      <c r="H501" s="186">
        <v>1</v>
      </c>
      <c r="I501" s="187"/>
      <c r="J501" s="188">
        <f>ROUND(I501*H501,2)</f>
        <v>0</v>
      </c>
      <c r="K501" s="184" t="s">
        <v>1</v>
      </c>
      <c r="L501" s="39"/>
      <c r="M501" s="189" t="s">
        <v>1</v>
      </c>
      <c r="N501" s="190" t="s">
        <v>40</v>
      </c>
      <c r="O501" s="77"/>
      <c r="P501" s="191">
        <f>O501*H501</f>
        <v>0</v>
      </c>
      <c r="Q501" s="191">
        <v>4.8207100000000001</v>
      </c>
      <c r="R501" s="191">
        <f>Q501*H501</f>
        <v>4.8207100000000001</v>
      </c>
      <c r="S501" s="191">
        <v>0</v>
      </c>
      <c r="T501" s="192">
        <f>S501*H501</f>
        <v>0</v>
      </c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R501" s="193" t="s">
        <v>96</v>
      </c>
      <c r="AT501" s="193" t="s">
        <v>237</v>
      </c>
      <c r="AU501" s="193" t="s">
        <v>84</v>
      </c>
      <c r="AY501" s="19" t="s">
        <v>235</v>
      </c>
      <c r="BE501" s="194">
        <f>IF(N501="základní",J501,0)</f>
        <v>0</v>
      </c>
      <c r="BF501" s="194">
        <f>IF(N501="snížená",J501,0)</f>
        <v>0</v>
      </c>
      <c r="BG501" s="194">
        <f>IF(N501="zákl. přenesená",J501,0)</f>
        <v>0</v>
      </c>
      <c r="BH501" s="194">
        <f>IF(N501="sníž. přenesená",J501,0)</f>
        <v>0</v>
      </c>
      <c r="BI501" s="194">
        <f>IF(N501="nulová",J501,0)</f>
        <v>0</v>
      </c>
      <c r="BJ501" s="19" t="s">
        <v>82</v>
      </c>
      <c r="BK501" s="194">
        <f>ROUND(I501*H501,2)</f>
        <v>0</v>
      </c>
      <c r="BL501" s="19" t="s">
        <v>96</v>
      </c>
      <c r="BM501" s="193" t="s">
        <v>776</v>
      </c>
    </row>
    <row r="502" s="2" customFormat="1">
      <c r="A502" s="38"/>
      <c r="B502" s="39"/>
      <c r="C502" s="38"/>
      <c r="D502" s="195" t="s">
        <v>242</v>
      </c>
      <c r="E502" s="38"/>
      <c r="F502" s="196" t="s">
        <v>775</v>
      </c>
      <c r="G502" s="38"/>
      <c r="H502" s="38"/>
      <c r="I502" s="197"/>
      <c r="J502" s="38"/>
      <c r="K502" s="38"/>
      <c r="L502" s="39"/>
      <c r="M502" s="198"/>
      <c r="N502" s="199"/>
      <c r="O502" s="77"/>
      <c r="P502" s="77"/>
      <c r="Q502" s="77"/>
      <c r="R502" s="77"/>
      <c r="S502" s="77"/>
      <c r="T502" s="7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T502" s="19" t="s">
        <v>242</v>
      </c>
      <c r="AU502" s="19" t="s">
        <v>84</v>
      </c>
    </row>
    <row r="503" s="2" customFormat="1">
      <c r="A503" s="38"/>
      <c r="B503" s="39"/>
      <c r="C503" s="38"/>
      <c r="D503" s="195" t="s">
        <v>262</v>
      </c>
      <c r="E503" s="38"/>
      <c r="F503" s="223" t="s">
        <v>296</v>
      </c>
      <c r="G503" s="38"/>
      <c r="H503" s="38"/>
      <c r="I503" s="197"/>
      <c r="J503" s="38"/>
      <c r="K503" s="38"/>
      <c r="L503" s="39"/>
      <c r="M503" s="198"/>
      <c r="N503" s="199"/>
      <c r="O503" s="77"/>
      <c r="P503" s="77"/>
      <c r="Q503" s="77"/>
      <c r="R503" s="77"/>
      <c r="S503" s="77"/>
      <c r="T503" s="7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T503" s="19" t="s">
        <v>262</v>
      </c>
      <c r="AU503" s="19" t="s">
        <v>84</v>
      </c>
    </row>
    <row r="504" s="14" customFormat="1">
      <c r="A504" s="14"/>
      <c r="B504" s="207"/>
      <c r="C504" s="14"/>
      <c r="D504" s="195" t="s">
        <v>248</v>
      </c>
      <c r="E504" s="208" t="s">
        <v>1</v>
      </c>
      <c r="F504" s="209" t="s">
        <v>777</v>
      </c>
      <c r="G504" s="14"/>
      <c r="H504" s="210">
        <v>1</v>
      </c>
      <c r="I504" s="211"/>
      <c r="J504" s="14"/>
      <c r="K504" s="14"/>
      <c r="L504" s="207"/>
      <c r="M504" s="212"/>
      <c r="N504" s="213"/>
      <c r="O504" s="213"/>
      <c r="P504" s="213"/>
      <c r="Q504" s="213"/>
      <c r="R504" s="213"/>
      <c r="S504" s="213"/>
      <c r="T504" s="2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08" t="s">
        <v>248</v>
      </c>
      <c r="AU504" s="208" t="s">
        <v>84</v>
      </c>
      <c r="AV504" s="14" t="s">
        <v>84</v>
      </c>
      <c r="AW504" s="14" t="s">
        <v>32</v>
      </c>
      <c r="AX504" s="14" t="s">
        <v>82</v>
      </c>
      <c r="AY504" s="208" t="s">
        <v>235</v>
      </c>
    </row>
    <row r="505" s="2" customFormat="1" ht="66.75" customHeight="1">
      <c r="A505" s="38"/>
      <c r="B505" s="181"/>
      <c r="C505" s="182" t="s">
        <v>778</v>
      </c>
      <c r="D505" s="182" t="s">
        <v>237</v>
      </c>
      <c r="E505" s="183" t="s">
        <v>779</v>
      </c>
      <c r="F505" s="184" t="s">
        <v>780</v>
      </c>
      <c r="G505" s="185" t="s">
        <v>294</v>
      </c>
      <c r="H505" s="186">
        <v>1</v>
      </c>
      <c r="I505" s="187"/>
      <c r="J505" s="188">
        <f>ROUND(I505*H505,2)</f>
        <v>0</v>
      </c>
      <c r="K505" s="184" t="s">
        <v>1</v>
      </c>
      <c r="L505" s="39"/>
      <c r="M505" s="189" t="s">
        <v>1</v>
      </c>
      <c r="N505" s="190" t="s">
        <v>40</v>
      </c>
      <c r="O505" s="77"/>
      <c r="P505" s="191">
        <f>O505*H505</f>
        <v>0</v>
      </c>
      <c r="Q505" s="191">
        <v>0</v>
      </c>
      <c r="R505" s="191">
        <f>Q505*H505</f>
        <v>0</v>
      </c>
      <c r="S505" s="191">
        <v>0</v>
      </c>
      <c r="T505" s="192">
        <f>S505*H505</f>
        <v>0</v>
      </c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R505" s="193" t="s">
        <v>96</v>
      </c>
      <c r="AT505" s="193" t="s">
        <v>237</v>
      </c>
      <c r="AU505" s="193" t="s">
        <v>84</v>
      </c>
      <c r="AY505" s="19" t="s">
        <v>235</v>
      </c>
      <c r="BE505" s="194">
        <f>IF(N505="základní",J505,0)</f>
        <v>0</v>
      </c>
      <c r="BF505" s="194">
        <f>IF(N505="snížená",J505,0)</f>
        <v>0</v>
      </c>
      <c r="BG505" s="194">
        <f>IF(N505="zákl. přenesená",J505,0)</f>
        <v>0</v>
      </c>
      <c r="BH505" s="194">
        <f>IF(N505="sníž. přenesená",J505,0)</f>
        <v>0</v>
      </c>
      <c r="BI505" s="194">
        <f>IF(N505="nulová",J505,0)</f>
        <v>0</v>
      </c>
      <c r="BJ505" s="19" t="s">
        <v>82</v>
      </c>
      <c r="BK505" s="194">
        <f>ROUND(I505*H505,2)</f>
        <v>0</v>
      </c>
      <c r="BL505" s="19" t="s">
        <v>96</v>
      </c>
      <c r="BM505" s="193" t="s">
        <v>781</v>
      </c>
    </row>
    <row r="506" s="2" customFormat="1">
      <c r="A506" s="38"/>
      <c r="B506" s="39"/>
      <c r="C506" s="38"/>
      <c r="D506" s="195" t="s">
        <v>242</v>
      </c>
      <c r="E506" s="38"/>
      <c r="F506" s="196" t="s">
        <v>780</v>
      </c>
      <c r="G506" s="38"/>
      <c r="H506" s="38"/>
      <c r="I506" s="197"/>
      <c r="J506" s="38"/>
      <c r="K506" s="38"/>
      <c r="L506" s="39"/>
      <c r="M506" s="198"/>
      <c r="N506" s="199"/>
      <c r="O506" s="77"/>
      <c r="P506" s="77"/>
      <c r="Q506" s="77"/>
      <c r="R506" s="77"/>
      <c r="S506" s="77"/>
      <c r="T506" s="7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T506" s="19" t="s">
        <v>242</v>
      </c>
      <c r="AU506" s="19" t="s">
        <v>84</v>
      </c>
    </row>
    <row r="507" s="2" customFormat="1">
      <c r="A507" s="38"/>
      <c r="B507" s="39"/>
      <c r="C507" s="38"/>
      <c r="D507" s="195" t="s">
        <v>262</v>
      </c>
      <c r="E507" s="38"/>
      <c r="F507" s="223" t="s">
        <v>263</v>
      </c>
      <c r="G507" s="38"/>
      <c r="H507" s="38"/>
      <c r="I507" s="197"/>
      <c r="J507" s="38"/>
      <c r="K507" s="38"/>
      <c r="L507" s="39"/>
      <c r="M507" s="198"/>
      <c r="N507" s="199"/>
      <c r="O507" s="77"/>
      <c r="P507" s="77"/>
      <c r="Q507" s="77"/>
      <c r="R507" s="77"/>
      <c r="S507" s="77"/>
      <c r="T507" s="7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T507" s="19" t="s">
        <v>262</v>
      </c>
      <c r="AU507" s="19" t="s">
        <v>84</v>
      </c>
    </row>
    <row r="508" s="14" customFormat="1">
      <c r="A508" s="14"/>
      <c r="B508" s="207"/>
      <c r="C508" s="14"/>
      <c r="D508" s="195" t="s">
        <v>248</v>
      </c>
      <c r="E508" s="208" t="s">
        <v>1</v>
      </c>
      <c r="F508" s="209" t="s">
        <v>765</v>
      </c>
      <c r="G508" s="14"/>
      <c r="H508" s="210">
        <v>1</v>
      </c>
      <c r="I508" s="211"/>
      <c r="J508" s="14"/>
      <c r="K508" s="14"/>
      <c r="L508" s="207"/>
      <c r="M508" s="212"/>
      <c r="N508" s="213"/>
      <c r="O508" s="213"/>
      <c r="P508" s="213"/>
      <c r="Q508" s="213"/>
      <c r="R508" s="213"/>
      <c r="S508" s="213"/>
      <c r="T508" s="2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08" t="s">
        <v>248</v>
      </c>
      <c r="AU508" s="208" t="s">
        <v>84</v>
      </c>
      <c r="AV508" s="14" t="s">
        <v>84</v>
      </c>
      <c r="AW508" s="14" t="s">
        <v>32</v>
      </c>
      <c r="AX508" s="14" t="s">
        <v>82</v>
      </c>
      <c r="AY508" s="208" t="s">
        <v>235</v>
      </c>
    </row>
    <row r="509" s="2" customFormat="1" ht="24.15" customHeight="1">
      <c r="A509" s="38"/>
      <c r="B509" s="181"/>
      <c r="C509" s="182" t="s">
        <v>782</v>
      </c>
      <c r="D509" s="182" t="s">
        <v>237</v>
      </c>
      <c r="E509" s="183" t="s">
        <v>783</v>
      </c>
      <c r="F509" s="184" t="s">
        <v>784</v>
      </c>
      <c r="G509" s="185" t="s">
        <v>527</v>
      </c>
      <c r="H509" s="186">
        <v>48</v>
      </c>
      <c r="I509" s="187"/>
      <c r="J509" s="188">
        <f>ROUND(I509*H509,2)</f>
        <v>0</v>
      </c>
      <c r="K509" s="184" t="s">
        <v>246</v>
      </c>
      <c r="L509" s="39"/>
      <c r="M509" s="189" t="s">
        <v>1</v>
      </c>
      <c r="N509" s="190" t="s">
        <v>40</v>
      </c>
      <c r="O509" s="77"/>
      <c r="P509" s="191">
        <f>O509*H509</f>
        <v>0</v>
      </c>
      <c r="Q509" s="191">
        <v>0.21734000000000001</v>
      </c>
      <c r="R509" s="191">
        <f>Q509*H509</f>
        <v>10.432320000000001</v>
      </c>
      <c r="S509" s="191">
        <v>0</v>
      </c>
      <c r="T509" s="192">
        <f>S509*H509</f>
        <v>0</v>
      </c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R509" s="193" t="s">
        <v>96</v>
      </c>
      <c r="AT509" s="193" t="s">
        <v>237</v>
      </c>
      <c r="AU509" s="193" t="s">
        <v>84</v>
      </c>
      <c r="AY509" s="19" t="s">
        <v>235</v>
      </c>
      <c r="BE509" s="194">
        <f>IF(N509="základní",J509,0)</f>
        <v>0</v>
      </c>
      <c r="BF509" s="194">
        <f>IF(N509="snížená",J509,0)</f>
        <v>0</v>
      </c>
      <c r="BG509" s="194">
        <f>IF(N509="zákl. přenesená",J509,0)</f>
        <v>0</v>
      </c>
      <c r="BH509" s="194">
        <f>IF(N509="sníž. přenesená",J509,0)</f>
        <v>0</v>
      </c>
      <c r="BI509" s="194">
        <f>IF(N509="nulová",J509,0)</f>
        <v>0</v>
      </c>
      <c r="BJ509" s="19" t="s">
        <v>82</v>
      </c>
      <c r="BK509" s="194">
        <f>ROUND(I509*H509,2)</f>
        <v>0</v>
      </c>
      <c r="BL509" s="19" t="s">
        <v>96</v>
      </c>
      <c r="BM509" s="193" t="s">
        <v>785</v>
      </c>
    </row>
    <row r="510" s="2" customFormat="1">
      <c r="A510" s="38"/>
      <c r="B510" s="39"/>
      <c r="C510" s="38"/>
      <c r="D510" s="195" t="s">
        <v>242</v>
      </c>
      <c r="E510" s="38"/>
      <c r="F510" s="196" t="s">
        <v>786</v>
      </c>
      <c r="G510" s="38"/>
      <c r="H510" s="38"/>
      <c r="I510" s="197"/>
      <c r="J510" s="38"/>
      <c r="K510" s="38"/>
      <c r="L510" s="39"/>
      <c r="M510" s="198"/>
      <c r="N510" s="199"/>
      <c r="O510" s="77"/>
      <c r="P510" s="77"/>
      <c r="Q510" s="77"/>
      <c r="R510" s="77"/>
      <c r="S510" s="77"/>
      <c r="T510" s="7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T510" s="19" t="s">
        <v>242</v>
      </c>
      <c r="AU510" s="19" t="s">
        <v>84</v>
      </c>
    </row>
    <row r="511" s="2" customFormat="1">
      <c r="A511" s="38"/>
      <c r="B511" s="39"/>
      <c r="C511" s="38"/>
      <c r="D511" s="195" t="s">
        <v>262</v>
      </c>
      <c r="E511" s="38"/>
      <c r="F511" s="223" t="s">
        <v>296</v>
      </c>
      <c r="G511" s="38"/>
      <c r="H511" s="38"/>
      <c r="I511" s="197"/>
      <c r="J511" s="38"/>
      <c r="K511" s="38"/>
      <c r="L511" s="39"/>
      <c r="M511" s="198"/>
      <c r="N511" s="199"/>
      <c r="O511" s="77"/>
      <c r="P511" s="77"/>
      <c r="Q511" s="77"/>
      <c r="R511" s="77"/>
      <c r="S511" s="77"/>
      <c r="T511" s="7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T511" s="19" t="s">
        <v>262</v>
      </c>
      <c r="AU511" s="19" t="s">
        <v>84</v>
      </c>
    </row>
    <row r="512" s="14" customFormat="1">
      <c r="A512" s="14"/>
      <c r="B512" s="207"/>
      <c r="C512" s="14"/>
      <c r="D512" s="195" t="s">
        <v>248</v>
      </c>
      <c r="E512" s="208" t="s">
        <v>1</v>
      </c>
      <c r="F512" s="209" t="s">
        <v>787</v>
      </c>
      <c r="G512" s="14"/>
      <c r="H512" s="210">
        <v>48</v>
      </c>
      <c r="I512" s="211"/>
      <c r="J512" s="14"/>
      <c r="K512" s="14"/>
      <c r="L512" s="207"/>
      <c r="M512" s="212"/>
      <c r="N512" s="213"/>
      <c r="O512" s="213"/>
      <c r="P512" s="213"/>
      <c r="Q512" s="213"/>
      <c r="R512" s="213"/>
      <c r="S512" s="213"/>
      <c r="T512" s="2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08" t="s">
        <v>248</v>
      </c>
      <c r="AU512" s="208" t="s">
        <v>84</v>
      </c>
      <c r="AV512" s="14" t="s">
        <v>84</v>
      </c>
      <c r="AW512" s="14" t="s">
        <v>32</v>
      </c>
      <c r="AX512" s="14" t="s">
        <v>82</v>
      </c>
      <c r="AY512" s="208" t="s">
        <v>235</v>
      </c>
    </row>
    <row r="513" s="2" customFormat="1" ht="24.15" customHeight="1">
      <c r="A513" s="38"/>
      <c r="B513" s="181"/>
      <c r="C513" s="232" t="s">
        <v>788</v>
      </c>
      <c r="D513" s="232" t="s">
        <v>465</v>
      </c>
      <c r="E513" s="233" t="s">
        <v>789</v>
      </c>
      <c r="F513" s="234" t="s">
        <v>790</v>
      </c>
      <c r="G513" s="235" t="s">
        <v>527</v>
      </c>
      <c r="H513" s="236">
        <v>37</v>
      </c>
      <c r="I513" s="237"/>
      <c r="J513" s="238">
        <f>ROUND(I513*H513,2)</f>
        <v>0</v>
      </c>
      <c r="K513" s="234" t="s">
        <v>1</v>
      </c>
      <c r="L513" s="239"/>
      <c r="M513" s="240" t="s">
        <v>1</v>
      </c>
      <c r="N513" s="241" t="s">
        <v>40</v>
      </c>
      <c r="O513" s="77"/>
      <c r="P513" s="191">
        <f>O513*H513</f>
        <v>0</v>
      </c>
      <c r="Q513" s="191">
        <v>0.045999999999999999</v>
      </c>
      <c r="R513" s="191">
        <f>Q513*H513</f>
        <v>1.702</v>
      </c>
      <c r="S513" s="191">
        <v>0</v>
      </c>
      <c r="T513" s="192">
        <f>S513*H513</f>
        <v>0</v>
      </c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R513" s="193" t="s">
        <v>291</v>
      </c>
      <c r="AT513" s="193" t="s">
        <v>465</v>
      </c>
      <c r="AU513" s="193" t="s">
        <v>84</v>
      </c>
      <c r="AY513" s="19" t="s">
        <v>235</v>
      </c>
      <c r="BE513" s="194">
        <f>IF(N513="základní",J513,0)</f>
        <v>0</v>
      </c>
      <c r="BF513" s="194">
        <f>IF(N513="snížená",J513,0)</f>
        <v>0</v>
      </c>
      <c r="BG513" s="194">
        <f>IF(N513="zákl. přenesená",J513,0)</f>
        <v>0</v>
      </c>
      <c r="BH513" s="194">
        <f>IF(N513="sníž. přenesená",J513,0)</f>
        <v>0</v>
      </c>
      <c r="BI513" s="194">
        <f>IF(N513="nulová",J513,0)</f>
        <v>0</v>
      </c>
      <c r="BJ513" s="19" t="s">
        <v>82</v>
      </c>
      <c r="BK513" s="194">
        <f>ROUND(I513*H513,2)</f>
        <v>0</v>
      </c>
      <c r="BL513" s="19" t="s">
        <v>96</v>
      </c>
      <c r="BM513" s="193" t="s">
        <v>791</v>
      </c>
    </row>
    <row r="514" s="2" customFormat="1">
      <c r="A514" s="38"/>
      <c r="B514" s="39"/>
      <c r="C514" s="38"/>
      <c r="D514" s="195" t="s">
        <v>242</v>
      </c>
      <c r="E514" s="38"/>
      <c r="F514" s="196" t="s">
        <v>790</v>
      </c>
      <c r="G514" s="38"/>
      <c r="H514" s="38"/>
      <c r="I514" s="197"/>
      <c r="J514" s="38"/>
      <c r="K514" s="38"/>
      <c r="L514" s="39"/>
      <c r="M514" s="198"/>
      <c r="N514" s="199"/>
      <c r="O514" s="77"/>
      <c r="P514" s="77"/>
      <c r="Q514" s="77"/>
      <c r="R514" s="77"/>
      <c r="S514" s="77"/>
      <c r="T514" s="7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T514" s="19" t="s">
        <v>242</v>
      </c>
      <c r="AU514" s="19" t="s">
        <v>84</v>
      </c>
    </row>
    <row r="515" s="2" customFormat="1" ht="37.8" customHeight="1">
      <c r="A515" s="38"/>
      <c r="B515" s="181"/>
      <c r="C515" s="232" t="s">
        <v>792</v>
      </c>
      <c r="D515" s="232" t="s">
        <v>465</v>
      </c>
      <c r="E515" s="233" t="s">
        <v>793</v>
      </c>
      <c r="F515" s="234" t="s">
        <v>794</v>
      </c>
      <c r="G515" s="235" t="s">
        <v>527</v>
      </c>
      <c r="H515" s="236">
        <v>9</v>
      </c>
      <c r="I515" s="237"/>
      <c r="J515" s="238">
        <f>ROUND(I515*H515,2)</f>
        <v>0</v>
      </c>
      <c r="K515" s="234" t="s">
        <v>1</v>
      </c>
      <c r="L515" s="239"/>
      <c r="M515" s="240" t="s">
        <v>1</v>
      </c>
      <c r="N515" s="241" t="s">
        <v>40</v>
      </c>
      <c r="O515" s="77"/>
      <c r="P515" s="191">
        <f>O515*H515</f>
        <v>0</v>
      </c>
      <c r="Q515" s="191">
        <v>0.045999999999999999</v>
      </c>
      <c r="R515" s="191">
        <f>Q515*H515</f>
        <v>0.41399999999999998</v>
      </c>
      <c r="S515" s="191">
        <v>0</v>
      </c>
      <c r="T515" s="192">
        <f>S515*H515</f>
        <v>0</v>
      </c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R515" s="193" t="s">
        <v>291</v>
      </c>
      <c r="AT515" s="193" t="s">
        <v>465</v>
      </c>
      <c r="AU515" s="193" t="s">
        <v>84</v>
      </c>
      <c r="AY515" s="19" t="s">
        <v>235</v>
      </c>
      <c r="BE515" s="194">
        <f>IF(N515="základní",J515,0)</f>
        <v>0</v>
      </c>
      <c r="BF515" s="194">
        <f>IF(N515="snížená",J515,0)</f>
        <v>0</v>
      </c>
      <c r="BG515" s="194">
        <f>IF(N515="zákl. přenesená",J515,0)</f>
        <v>0</v>
      </c>
      <c r="BH515" s="194">
        <f>IF(N515="sníž. přenesená",J515,0)</f>
        <v>0</v>
      </c>
      <c r="BI515" s="194">
        <f>IF(N515="nulová",J515,0)</f>
        <v>0</v>
      </c>
      <c r="BJ515" s="19" t="s">
        <v>82</v>
      </c>
      <c r="BK515" s="194">
        <f>ROUND(I515*H515,2)</f>
        <v>0</v>
      </c>
      <c r="BL515" s="19" t="s">
        <v>96</v>
      </c>
      <c r="BM515" s="193" t="s">
        <v>795</v>
      </c>
    </row>
    <row r="516" s="2" customFormat="1">
      <c r="A516" s="38"/>
      <c r="B516" s="39"/>
      <c r="C516" s="38"/>
      <c r="D516" s="195" t="s">
        <v>242</v>
      </c>
      <c r="E516" s="38"/>
      <c r="F516" s="196" t="s">
        <v>794</v>
      </c>
      <c r="G516" s="38"/>
      <c r="H516" s="38"/>
      <c r="I516" s="197"/>
      <c r="J516" s="38"/>
      <c r="K516" s="38"/>
      <c r="L516" s="39"/>
      <c r="M516" s="198"/>
      <c r="N516" s="199"/>
      <c r="O516" s="77"/>
      <c r="P516" s="77"/>
      <c r="Q516" s="77"/>
      <c r="R516" s="77"/>
      <c r="S516" s="77"/>
      <c r="T516" s="7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T516" s="19" t="s">
        <v>242</v>
      </c>
      <c r="AU516" s="19" t="s">
        <v>84</v>
      </c>
    </row>
    <row r="517" s="2" customFormat="1">
      <c r="A517" s="38"/>
      <c r="B517" s="39"/>
      <c r="C517" s="38"/>
      <c r="D517" s="195" t="s">
        <v>262</v>
      </c>
      <c r="E517" s="38"/>
      <c r="F517" s="223" t="s">
        <v>796</v>
      </c>
      <c r="G517" s="38"/>
      <c r="H517" s="38"/>
      <c r="I517" s="197"/>
      <c r="J517" s="38"/>
      <c r="K517" s="38"/>
      <c r="L517" s="39"/>
      <c r="M517" s="198"/>
      <c r="N517" s="199"/>
      <c r="O517" s="77"/>
      <c r="P517" s="77"/>
      <c r="Q517" s="77"/>
      <c r="R517" s="77"/>
      <c r="S517" s="77"/>
      <c r="T517" s="7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T517" s="19" t="s">
        <v>262</v>
      </c>
      <c r="AU517" s="19" t="s">
        <v>84</v>
      </c>
    </row>
    <row r="518" s="2" customFormat="1" ht="24.15" customHeight="1">
      <c r="A518" s="38"/>
      <c r="B518" s="181"/>
      <c r="C518" s="232" t="s">
        <v>797</v>
      </c>
      <c r="D518" s="232" t="s">
        <v>465</v>
      </c>
      <c r="E518" s="233" t="s">
        <v>798</v>
      </c>
      <c r="F518" s="234" t="s">
        <v>799</v>
      </c>
      <c r="G518" s="235" t="s">
        <v>527</v>
      </c>
      <c r="H518" s="236">
        <v>1</v>
      </c>
      <c r="I518" s="237"/>
      <c r="J518" s="238">
        <f>ROUND(I518*H518,2)</f>
        <v>0</v>
      </c>
      <c r="K518" s="234" t="s">
        <v>1</v>
      </c>
      <c r="L518" s="239"/>
      <c r="M518" s="240" t="s">
        <v>1</v>
      </c>
      <c r="N518" s="241" t="s">
        <v>40</v>
      </c>
      <c r="O518" s="77"/>
      <c r="P518" s="191">
        <f>O518*H518</f>
        <v>0</v>
      </c>
      <c r="Q518" s="191">
        <v>0.045999999999999999</v>
      </c>
      <c r="R518" s="191">
        <f>Q518*H518</f>
        <v>0.045999999999999999</v>
      </c>
      <c r="S518" s="191">
        <v>0</v>
      </c>
      <c r="T518" s="192">
        <f>S518*H518</f>
        <v>0</v>
      </c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R518" s="193" t="s">
        <v>291</v>
      </c>
      <c r="AT518" s="193" t="s">
        <v>465</v>
      </c>
      <c r="AU518" s="193" t="s">
        <v>84</v>
      </c>
      <c r="AY518" s="19" t="s">
        <v>235</v>
      </c>
      <c r="BE518" s="194">
        <f>IF(N518="základní",J518,0)</f>
        <v>0</v>
      </c>
      <c r="BF518" s="194">
        <f>IF(N518="snížená",J518,0)</f>
        <v>0</v>
      </c>
      <c r="BG518" s="194">
        <f>IF(N518="zákl. přenesená",J518,0)</f>
        <v>0</v>
      </c>
      <c r="BH518" s="194">
        <f>IF(N518="sníž. přenesená",J518,0)</f>
        <v>0</v>
      </c>
      <c r="BI518" s="194">
        <f>IF(N518="nulová",J518,0)</f>
        <v>0</v>
      </c>
      <c r="BJ518" s="19" t="s">
        <v>82</v>
      </c>
      <c r="BK518" s="194">
        <f>ROUND(I518*H518,2)</f>
        <v>0</v>
      </c>
      <c r="BL518" s="19" t="s">
        <v>96</v>
      </c>
      <c r="BM518" s="193" t="s">
        <v>800</v>
      </c>
    </row>
    <row r="519" s="2" customFormat="1">
      <c r="A519" s="38"/>
      <c r="B519" s="39"/>
      <c r="C519" s="38"/>
      <c r="D519" s="195" t="s">
        <v>242</v>
      </c>
      <c r="E519" s="38"/>
      <c r="F519" s="196" t="s">
        <v>799</v>
      </c>
      <c r="G519" s="38"/>
      <c r="H519" s="38"/>
      <c r="I519" s="197"/>
      <c r="J519" s="38"/>
      <c r="K519" s="38"/>
      <c r="L519" s="39"/>
      <c r="M519" s="198"/>
      <c r="N519" s="199"/>
      <c r="O519" s="77"/>
      <c r="P519" s="77"/>
      <c r="Q519" s="77"/>
      <c r="R519" s="77"/>
      <c r="S519" s="77"/>
      <c r="T519" s="7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T519" s="19" t="s">
        <v>242</v>
      </c>
      <c r="AU519" s="19" t="s">
        <v>84</v>
      </c>
    </row>
    <row r="520" s="2" customFormat="1" ht="24.15" customHeight="1">
      <c r="A520" s="38"/>
      <c r="B520" s="181"/>
      <c r="C520" s="232" t="s">
        <v>801</v>
      </c>
      <c r="D520" s="232" t="s">
        <v>465</v>
      </c>
      <c r="E520" s="233" t="s">
        <v>802</v>
      </c>
      <c r="F520" s="234" t="s">
        <v>803</v>
      </c>
      <c r="G520" s="235" t="s">
        <v>527</v>
      </c>
      <c r="H520" s="236">
        <v>1</v>
      </c>
      <c r="I520" s="237"/>
      <c r="J520" s="238">
        <f>ROUND(I520*H520,2)</f>
        <v>0</v>
      </c>
      <c r="K520" s="234" t="s">
        <v>1</v>
      </c>
      <c r="L520" s="239"/>
      <c r="M520" s="240" t="s">
        <v>1</v>
      </c>
      <c r="N520" s="241" t="s">
        <v>40</v>
      </c>
      <c r="O520" s="77"/>
      <c r="P520" s="191">
        <f>O520*H520</f>
        <v>0</v>
      </c>
      <c r="Q520" s="191">
        <v>0.045999999999999999</v>
      </c>
      <c r="R520" s="191">
        <f>Q520*H520</f>
        <v>0.045999999999999999</v>
      </c>
      <c r="S520" s="191">
        <v>0</v>
      </c>
      <c r="T520" s="192">
        <f>S520*H520</f>
        <v>0</v>
      </c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R520" s="193" t="s">
        <v>291</v>
      </c>
      <c r="AT520" s="193" t="s">
        <v>465</v>
      </c>
      <c r="AU520" s="193" t="s">
        <v>84</v>
      </c>
      <c r="AY520" s="19" t="s">
        <v>235</v>
      </c>
      <c r="BE520" s="194">
        <f>IF(N520="základní",J520,0)</f>
        <v>0</v>
      </c>
      <c r="BF520" s="194">
        <f>IF(N520="snížená",J520,0)</f>
        <v>0</v>
      </c>
      <c r="BG520" s="194">
        <f>IF(N520="zákl. přenesená",J520,0)</f>
        <v>0</v>
      </c>
      <c r="BH520" s="194">
        <f>IF(N520="sníž. přenesená",J520,0)</f>
        <v>0</v>
      </c>
      <c r="BI520" s="194">
        <f>IF(N520="nulová",J520,0)</f>
        <v>0</v>
      </c>
      <c r="BJ520" s="19" t="s">
        <v>82</v>
      </c>
      <c r="BK520" s="194">
        <f>ROUND(I520*H520,2)</f>
        <v>0</v>
      </c>
      <c r="BL520" s="19" t="s">
        <v>96</v>
      </c>
      <c r="BM520" s="193" t="s">
        <v>804</v>
      </c>
    </row>
    <row r="521" s="2" customFormat="1">
      <c r="A521" s="38"/>
      <c r="B521" s="39"/>
      <c r="C521" s="38"/>
      <c r="D521" s="195" t="s">
        <v>242</v>
      </c>
      <c r="E521" s="38"/>
      <c r="F521" s="196" t="s">
        <v>799</v>
      </c>
      <c r="G521" s="38"/>
      <c r="H521" s="38"/>
      <c r="I521" s="197"/>
      <c r="J521" s="38"/>
      <c r="K521" s="38"/>
      <c r="L521" s="39"/>
      <c r="M521" s="198"/>
      <c r="N521" s="199"/>
      <c r="O521" s="77"/>
      <c r="P521" s="77"/>
      <c r="Q521" s="77"/>
      <c r="R521" s="77"/>
      <c r="S521" s="77"/>
      <c r="T521" s="7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T521" s="19" t="s">
        <v>242</v>
      </c>
      <c r="AU521" s="19" t="s">
        <v>84</v>
      </c>
    </row>
    <row r="522" s="12" customFormat="1" ht="22.8" customHeight="1">
      <c r="A522" s="12"/>
      <c r="B522" s="168"/>
      <c r="C522" s="12"/>
      <c r="D522" s="169" t="s">
        <v>74</v>
      </c>
      <c r="E522" s="179" t="s">
        <v>297</v>
      </c>
      <c r="F522" s="179" t="s">
        <v>805</v>
      </c>
      <c r="G522" s="12"/>
      <c r="H522" s="12"/>
      <c r="I522" s="171"/>
      <c r="J522" s="180">
        <f>BK522</f>
        <v>0</v>
      </c>
      <c r="K522" s="12"/>
      <c r="L522" s="168"/>
      <c r="M522" s="173"/>
      <c r="N522" s="174"/>
      <c r="O522" s="174"/>
      <c r="P522" s="175">
        <f>SUM(P523:P548)</f>
        <v>0</v>
      </c>
      <c r="Q522" s="174"/>
      <c r="R522" s="175">
        <f>SUM(R523:R548)</f>
        <v>0.035136000000000001</v>
      </c>
      <c r="S522" s="174"/>
      <c r="T522" s="176">
        <f>SUM(T523:T548)</f>
        <v>0</v>
      </c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R522" s="169" t="s">
        <v>82</v>
      </c>
      <c r="AT522" s="177" t="s">
        <v>74</v>
      </c>
      <c r="AU522" s="177" t="s">
        <v>82</v>
      </c>
      <c r="AY522" s="169" t="s">
        <v>235</v>
      </c>
      <c r="BK522" s="178">
        <f>SUM(BK523:BK548)</f>
        <v>0</v>
      </c>
    </row>
    <row r="523" s="2" customFormat="1" ht="16.5" customHeight="1">
      <c r="A523" s="38"/>
      <c r="B523" s="181"/>
      <c r="C523" s="182" t="s">
        <v>806</v>
      </c>
      <c r="D523" s="182" t="s">
        <v>237</v>
      </c>
      <c r="E523" s="183" t="s">
        <v>807</v>
      </c>
      <c r="F523" s="184" t="s">
        <v>808</v>
      </c>
      <c r="G523" s="185" t="s">
        <v>809</v>
      </c>
      <c r="H523" s="186">
        <v>57.5</v>
      </c>
      <c r="I523" s="187"/>
      <c r="J523" s="188">
        <f>ROUND(I523*H523,2)</f>
        <v>0</v>
      </c>
      <c r="K523" s="184" t="s">
        <v>1</v>
      </c>
      <c r="L523" s="39"/>
      <c r="M523" s="189" t="s">
        <v>1</v>
      </c>
      <c r="N523" s="190" t="s">
        <v>40</v>
      </c>
      <c r="O523" s="77"/>
      <c r="P523" s="191">
        <f>O523*H523</f>
        <v>0</v>
      </c>
      <c r="Q523" s="191">
        <v>0</v>
      </c>
      <c r="R523" s="191">
        <f>Q523*H523</f>
        <v>0</v>
      </c>
      <c r="S523" s="191">
        <v>0</v>
      </c>
      <c r="T523" s="192">
        <f>S523*H523</f>
        <v>0</v>
      </c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R523" s="193" t="s">
        <v>96</v>
      </c>
      <c r="AT523" s="193" t="s">
        <v>237</v>
      </c>
      <c r="AU523" s="193" t="s">
        <v>84</v>
      </c>
      <c r="AY523" s="19" t="s">
        <v>235</v>
      </c>
      <c r="BE523" s="194">
        <f>IF(N523="základní",J523,0)</f>
        <v>0</v>
      </c>
      <c r="BF523" s="194">
        <f>IF(N523="snížená",J523,0)</f>
        <v>0</v>
      </c>
      <c r="BG523" s="194">
        <f>IF(N523="zákl. přenesená",J523,0)</f>
        <v>0</v>
      </c>
      <c r="BH523" s="194">
        <f>IF(N523="sníž. přenesená",J523,0)</f>
        <v>0</v>
      </c>
      <c r="BI523" s="194">
        <f>IF(N523="nulová",J523,0)</f>
        <v>0</v>
      </c>
      <c r="BJ523" s="19" t="s">
        <v>82</v>
      </c>
      <c r="BK523" s="194">
        <f>ROUND(I523*H523,2)</f>
        <v>0</v>
      </c>
      <c r="BL523" s="19" t="s">
        <v>96</v>
      </c>
      <c r="BM523" s="193" t="s">
        <v>810</v>
      </c>
    </row>
    <row r="524" s="2" customFormat="1">
      <c r="A524" s="38"/>
      <c r="B524" s="39"/>
      <c r="C524" s="38"/>
      <c r="D524" s="195" t="s">
        <v>242</v>
      </c>
      <c r="E524" s="38"/>
      <c r="F524" s="196" t="s">
        <v>808</v>
      </c>
      <c r="G524" s="38"/>
      <c r="H524" s="38"/>
      <c r="I524" s="197"/>
      <c r="J524" s="38"/>
      <c r="K524" s="38"/>
      <c r="L524" s="39"/>
      <c r="M524" s="198"/>
      <c r="N524" s="199"/>
      <c r="O524" s="77"/>
      <c r="P524" s="77"/>
      <c r="Q524" s="77"/>
      <c r="R524" s="77"/>
      <c r="S524" s="77"/>
      <c r="T524" s="7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T524" s="19" t="s">
        <v>242</v>
      </c>
      <c r="AU524" s="19" t="s">
        <v>84</v>
      </c>
    </row>
    <row r="525" s="2" customFormat="1">
      <c r="A525" s="38"/>
      <c r="B525" s="39"/>
      <c r="C525" s="38"/>
      <c r="D525" s="195" t="s">
        <v>262</v>
      </c>
      <c r="E525" s="38"/>
      <c r="F525" s="223" t="s">
        <v>296</v>
      </c>
      <c r="G525" s="38"/>
      <c r="H525" s="38"/>
      <c r="I525" s="197"/>
      <c r="J525" s="38"/>
      <c r="K525" s="38"/>
      <c r="L525" s="39"/>
      <c r="M525" s="198"/>
      <c r="N525" s="199"/>
      <c r="O525" s="77"/>
      <c r="P525" s="77"/>
      <c r="Q525" s="77"/>
      <c r="R525" s="77"/>
      <c r="S525" s="77"/>
      <c r="T525" s="7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T525" s="19" t="s">
        <v>262</v>
      </c>
      <c r="AU525" s="19" t="s">
        <v>84</v>
      </c>
    </row>
    <row r="526" s="14" customFormat="1">
      <c r="A526" s="14"/>
      <c r="B526" s="207"/>
      <c r="C526" s="14"/>
      <c r="D526" s="195" t="s">
        <v>248</v>
      </c>
      <c r="E526" s="208" t="s">
        <v>1</v>
      </c>
      <c r="F526" s="209" t="s">
        <v>811</v>
      </c>
      <c r="G526" s="14"/>
      <c r="H526" s="210">
        <v>57.5</v>
      </c>
      <c r="I526" s="211"/>
      <c r="J526" s="14"/>
      <c r="K526" s="14"/>
      <c r="L526" s="207"/>
      <c r="M526" s="212"/>
      <c r="N526" s="213"/>
      <c r="O526" s="213"/>
      <c r="P526" s="213"/>
      <c r="Q526" s="213"/>
      <c r="R526" s="213"/>
      <c r="S526" s="213"/>
      <c r="T526" s="2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08" t="s">
        <v>248</v>
      </c>
      <c r="AU526" s="208" t="s">
        <v>84</v>
      </c>
      <c r="AV526" s="14" t="s">
        <v>84</v>
      </c>
      <c r="AW526" s="14" t="s">
        <v>32</v>
      </c>
      <c r="AX526" s="14" t="s">
        <v>82</v>
      </c>
      <c r="AY526" s="208" t="s">
        <v>235</v>
      </c>
    </row>
    <row r="527" s="2" customFormat="1" ht="24.15" customHeight="1">
      <c r="A527" s="38"/>
      <c r="B527" s="181"/>
      <c r="C527" s="182" t="s">
        <v>812</v>
      </c>
      <c r="D527" s="182" t="s">
        <v>237</v>
      </c>
      <c r="E527" s="183" t="s">
        <v>813</v>
      </c>
      <c r="F527" s="184" t="s">
        <v>814</v>
      </c>
      <c r="G527" s="185" t="s">
        <v>323</v>
      </c>
      <c r="H527" s="186">
        <v>390.39999999999998</v>
      </c>
      <c r="I527" s="187"/>
      <c r="J527" s="188">
        <f>ROUND(I527*H527,2)</f>
        <v>0</v>
      </c>
      <c r="K527" s="184" t="s">
        <v>246</v>
      </c>
      <c r="L527" s="39"/>
      <c r="M527" s="189" t="s">
        <v>1</v>
      </c>
      <c r="N527" s="190" t="s">
        <v>40</v>
      </c>
      <c r="O527" s="77"/>
      <c r="P527" s="191">
        <f>O527*H527</f>
        <v>0</v>
      </c>
      <c r="Q527" s="191">
        <v>9.0000000000000006E-05</v>
      </c>
      <c r="R527" s="191">
        <f>Q527*H527</f>
        <v>0.035136000000000001</v>
      </c>
      <c r="S527" s="191">
        <v>0</v>
      </c>
      <c r="T527" s="192">
        <f>S527*H527</f>
        <v>0</v>
      </c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R527" s="193" t="s">
        <v>96</v>
      </c>
      <c r="AT527" s="193" t="s">
        <v>237</v>
      </c>
      <c r="AU527" s="193" t="s">
        <v>84</v>
      </c>
      <c r="AY527" s="19" t="s">
        <v>235</v>
      </c>
      <c r="BE527" s="194">
        <f>IF(N527="základní",J527,0)</f>
        <v>0</v>
      </c>
      <c r="BF527" s="194">
        <f>IF(N527="snížená",J527,0)</f>
        <v>0</v>
      </c>
      <c r="BG527" s="194">
        <f>IF(N527="zákl. přenesená",J527,0)</f>
        <v>0</v>
      </c>
      <c r="BH527" s="194">
        <f>IF(N527="sníž. přenesená",J527,0)</f>
        <v>0</v>
      </c>
      <c r="BI527" s="194">
        <f>IF(N527="nulová",J527,0)</f>
        <v>0</v>
      </c>
      <c r="BJ527" s="19" t="s">
        <v>82</v>
      </c>
      <c r="BK527" s="194">
        <f>ROUND(I527*H527,2)</f>
        <v>0</v>
      </c>
      <c r="BL527" s="19" t="s">
        <v>96</v>
      </c>
      <c r="BM527" s="193" t="s">
        <v>815</v>
      </c>
    </row>
    <row r="528" s="2" customFormat="1">
      <c r="A528" s="38"/>
      <c r="B528" s="39"/>
      <c r="C528" s="38"/>
      <c r="D528" s="195" t="s">
        <v>242</v>
      </c>
      <c r="E528" s="38"/>
      <c r="F528" s="196" t="s">
        <v>816</v>
      </c>
      <c r="G528" s="38"/>
      <c r="H528" s="38"/>
      <c r="I528" s="197"/>
      <c r="J528" s="38"/>
      <c r="K528" s="38"/>
      <c r="L528" s="39"/>
      <c r="M528" s="198"/>
      <c r="N528" s="199"/>
      <c r="O528" s="77"/>
      <c r="P528" s="77"/>
      <c r="Q528" s="77"/>
      <c r="R528" s="77"/>
      <c r="S528" s="77"/>
      <c r="T528" s="7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T528" s="19" t="s">
        <v>242</v>
      </c>
      <c r="AU528" s="19" t="s">
        <v>84</v>
      </c>
    </row>
    <row r="529" s="2" customFormat="1">
      <c r="A529" s="38"/>
      <c r="B529" s="39"/>
      <c r="C529" s="38"/>
      <c r="D529" s="195" t="s">
        <v>262</v>
      </c>
      <c r="E529" s="38"/>
      <c r="F529" s="223" t="s">
        <v>296</v>
      </c>
      <c r="G529" s="38"/>
      <c r="H529" s="38"/>
      <c r="I529" s="197"/>
      <c r="J529" s="38"/>
      <c r="K529" s="38"/>
      <c r="L529" s="39"/>
      <c r="M529" s="198"/>
      <c r="N529" s="199"/>
      <c r="O529" s="77"/>
      <c r="P529" s="77"/>
      <c r="Q529" s="77"/>
      <c r="R529" s="77"/>
      <c r="S529" s="77"/>
      <c r="T529" s="7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T529" s="19" t="s">
        <v>262</v>
      </c>
      <c r="AU529" s="19" t="s">
        <v>84</v>
      </c>
    </row>
    <row r="530" s="13" customFormat="1">
      <c r="A530" s="13"/>
      <c r="B530" s="200"/>
      <c r="C530" s="13"/>
      <c r="D530" s="195" t="s">
        <v>248</v>
      </c>
      <c r="E530" s="201" t="s">
        <v>1</v>
      </c>
      <c r="F530" s="202" t="s">
        <v>817</v>
      </c>
      <c r="G530" s="13"/>
      <c r="H530" s="201" t="s">
        <v>1</v>
      </c>
      <c r="I530" s="203"/>
      <c r="J530" s="13"/>
      <c r="K530" s="13"/>
      <c r="L530" s="200"/>
      <c r="M530" s="204"/>
      <c r="N530" s="205"/>
      <c r="O530" s="205"/>
      <c r="P530" s="205"/>
      <c r="Q530" s="205"/>
      <c r="R530" s="205"/>
      <c r="S530" s="205"/>
      <c r="T530" s="206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01" t="s">
        <v>248</v>
      </c>
      <c r="AU530" s="201" t="s">
        <v>84</v>
      </c>
      <c r="AV530" s="13" t="s">
        <v>82</v>
      </c>
      <c r="AW530" s="13" t="s">
        <v>32</v>
      </c>
      <c r="AX530" s="13" t="s">
        <v>75</v>
      </c>
      <c r="AY530" s="201" t="s">
        <v>235</v>
      </c>
    </row>
    <row r="531" s="14" customFormat="1">
      <c r="A531" s="14"/>
      <c r="B531" s="207"/>
      <c r="C531" s="14"/>
      <c r="D531" s="195" t="s">
        <v>248</v>
      </c>
      <c r="E531" s="208" t="s">
        <v>1</v>
      </c>
      <c r="F531" s="209" t="s">
        <v>818</v>
      </c>
      <c r="G531" s="14"/>
      <c r="H531" s="210">
        <v>7</v>
      </c>
      <c r="I531" s="211"/>
      <c r="J531" s="14"/>
      <c r="K531" s="14"/>
      <c r="L531" s="207"/>
      <c r="M531" s="212"/>
      <c r="N531" s="213"/>
      <c r="O531" s="213"/>
      <c r="P531" s="213"/>
      <c r="Q531" s="213"/>
      <c r="R531" s="213"/>
      <c r="S531" s="213"/>
      <c r="T531" s="2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08" t="s">
        <v>248</v>
      </c>
      <c r="AU531" s="208" t="s">
        <v>84</v>
      </c>
      <c r="AV531" s="14" t="s">
        <v>84</v>
      </c>
      <c r="AW531" s="14" t="s">
        <v>32</v>
      </c>
      <c r="AX531" s="14" t="s">
        <v>75</v>
      </c>
      <c r="AY531" s="208" t="s">
        <v>235</v>
      </c>
    </row>
    <row r="532" s="13" customFormat="1">
      <c r="A532" s="13"/>
      <c r="B532" s="200"/>
      <c r="C532" s="13"/>
      <c r="D532" s="195" t="s">
        <v>248</v>
      </c>
      <c r="E532" s="201" t="s">
        <v>1</v>
      </c>
      <c r="F532" s="202" t="s">
        <v>251</v>
      </c>
      <c r="G532" s="13"/>
      <c r="H532" s="201" t="s">
        <v>1</v>
      </c>
      <c r="I532" s="203"/>
      <c r="J532" s="13"/>
      <c r="K532" s="13"/>
      <c r="L532" s="200"/>
      <c r="M532" s="204"/>
      <c r="N532" s="205"/>
      <c r="O532" s="205"/>
      <c r="P532" s="205"/>
      <c r="Q532" s="205"/>
      <c r="R532" s="205"/>
      <c r="S532" s="205"/>
      <c r="T532" s="206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01" t="s">
        <v>248</v>
      </c>
      <c r="AU532" s="201" t="s">
        <v>84</v>
      </c>
      <c r="AV532" s="13" t="s">
        <v>82</v>
      </c>
      <c r="AW532" s="13" t="s">
        <v>32</v>
      </c>
      <c r="AX532" s="13" t="s">
        <v>75</v>
      </c>
      <c r="AY532" s="201" t="s">
        <v>235</v>
      </c>
    </row>
    <row r="533" s="14" customFormat="1">
      <c r="A533" s="14"/>
      <c r="B533" s="207"/>
      <c r="C533" s="14"/>
      <c r="D533" s="195" t="s">
        <v>248</v>
      </c>
      <c r="E533" s="208" t="s">
        <v>1</v>
      </c>
      <c r="F533" s="209" t="s">
        <v>819</v>
      </c>
      <c r="G533" s="14"/>
      <c r="H533" s="210">
        <v>383.39999999999998</v>
      </c>
      <c r="I533" s="211"/>
      <c r="J533" s="14"/>
      <c r="K533" s="14"/>
      <c r="L533" s="207"/>
      <c r="M533" s="212"/>
      <c r="N533" s="213"/>
      <c r="O533" s="213"/>
      <c r="P533" s="213"/>
      <c r="Q533" s="213"/>
      <c r="R533" s="213"/>
      <c r="S533" s="213"/>
      <c r="T533" s="2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08" t="s">
        <v>248</v>
      </c>
      <c r="AU533" s="208" t="s">
        <v>84</v>
      </c>
      <c r="AV533" s="14" t="s">
        <v>84</v>
      </c>
      <c r="AW533" s="14" t="s">
        <v>32</v>
      </c>
      <c r="AX533" s="14" t="s">
        <v>75</v>
      </c>
      <c r="AY533" s="208" t="s">
        <v>235</v>
      </c>
    </row>
    <row r="534" s="15" customFormat="1">
      <c r="A534" s="15"/>
      <c r="B534" s="215"/>
      <c r="C534" s="15"/>
      <c r="D534" s="195" t="s">
        <v>248</v>
      </c>
      <c r="E534" s="216" t="s">
        <v>1</v>
      </c>
      <c r="F534" s="217" t="s">
        <v>253</v>
      </c>
      <c r="G534" s="15"/>
      <c r="H534" s="218">
        <v>390.39999999999998</v>
      </c>
      <c r="I534" s="219"/>
      <c r="J534" s="15"/>
      <c r="K534" s="15"/>
      <c r="L534" s="215"/>
      <c r="M534" s="220"/>
      <c r="N534" s="221"/>
      <c r="O534" s="221"/>
      <c r="P534" s="221"/>
      <c r="Q534" s="221"/>
      <c r="R534" s="221"/>
      <c r="S534" s="221"/>
      <c r="T534" s="222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T534" s="216" t="s">
        <v>248</v>
      </c>
      <c r="AU534" s="216" t="s">
        <v>84</v>
      </c>
      <c r="AV534" s="15" t="s">
        <v>96</v>
      </c>
      <c r="AW534" s="15" t="s">
        <v>32</v>
      </c>
      <c r="AX534" s="15" t="s">
        <v>82</v>
      </c>
      <c r="AY534" s="216" t="s">
        <v>235</v>
      </c>
    </row>
    <row r="535" s="2" customFormat="1" ht="21.75" customHeight="1">
      <c r="A535" s="38"/>
      <c r="B535" s="181"/>
      <c r="C535" s="182" t="s">
        <v>820</v>
      </c>
      <c r="D535" s="182" t="s">
        <v>237</v>
      </c>
      <c r="E535" s="183" t="s">
        <v>821</v>
      </c>
      <c r="F535" s="184" t="s">
        <v>822</v>
      </c>
      <c r="G535" s="185" t="s">
        <v>323</v>
      </c>
      <c r="H535" s="186">
        <v>383.39999999999998</v>
      </c>
      <c r="I535" s="187"/>
      <c r="J535" s="188">
        <f>ROUND(I535*H535,2)</f>
        <v>0</v>
      </c>
      <c r="K535" s="184" t="s">
        <v>246</v>
      </c>
      <c r="L535" s="39"/>
      <c r="M535" s="189" t="s">
        <v>1</v>
      </c>
      <c r="N535" s="190" t="s">
        <v>40</v>
      </c>
      <c r="O535" s="77"/>
      <c r="P535" s="191">
        <f>O535*H535</f>
        <v>0</v>
      </c>
      <c r="Q535" s="191">
        <v>0</v>
      </c>
      <c r="R535" s="191">
        <f>Q535*H535</f>
        <v>0</v>
      </c>
      <c r="S535" s="191">
        <v>0</v>
      </c>
      <c r="T535" s="192">
        <f>S535*H535</f>
        <v>0</v>
      </c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R535" s="193" t="s">
        <v>96</v>
      </c>
      <c r="AT535" s="193" t="s">
        <v>237</v>
      </c>
      <c r="AU535" s="193" t="s">
        <v>84</v>
      </c>
      <c r="AY535" s="19" t="s">
        <v>235</v>
      </c>
      <c r="BE535" s="194">
        <f>IF(N535="základní",J535,0)</f>
        <v>0</v>
      </c>
      <c r="BF535" s="194">
        <f>IF(N535="snížená",J535,0)</f>
        <v>0</v>
      </c>
      <c r="BG535" s="194">
        <f>IF(N535="zákl. přenesená",J535,0)</f>
        <v>0</v>
      </c>
      <c r="BH535" s="194">
        <f>IF(N535="sníž. přenesená",J535,0)</f>
        <v>0</v>
      </c>
      <c r="BI535" s="194">
        <f>IF(N535="nulová",J535,0)</f>
        <v>0</v>
      </c>
      <c r="BJ535" s="19" t="s">
        <v>82</v>
      </c>
      <c r="BK535" s="194">
        <f>ROUND(I535*H535,2)</f>
        <v>0</v>
      </c>
      <c r="BL535" s="19" t="s">
        <v>96</v>
      </c>
      <c r="BM535" s="193" t="s">
        <v>823</v>
      </c>
    </row>
    <row r="536" s="2" customFormat="1">
      <c r="A536" s="38"/>
      <c r="B536" s="39"/>
      <c r="C536" s="38"/>
      <c r="D536" s="195" t="s">
        <v>242</v>
      </c>
      <c r="E536" s="38"/>
      <c r="F536" s="196" t="s">
        <v>824</v>
      </c>
      <c r="G536" s="38"/>
      <c r="H536" s="38"/>
      <c r="I536" s="197"/>
      <c r="J536" s="38"/>
      <c r="K536" s="38"/>
      <c r="L536" s="39"/>
      <c r="M536" s="198"/>
      <c r="N536" s="199"/>
      <c r="O536" s="77"/>
      <c r="P536" s="77"/>
      <c r="Q536" s="77"/>
      <c r="R536" s="77"/>
      <c r="S536" s="77"/>
      <c r="T536" s="7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T536" s="19" t="s">
        <v>242</v>
      </c>
      <c r="AU536" s="19" t="s">
        <v>84</v>
      </c>
    </row>
    <row r="537" s="13" customFormat="1">
      <c r="A537" s="13"/>
      <c r="B537" s="200"/>
      <c r="C537" s="13"/>
      <c r="D537" s="195" t="s">
        <v>248</v>
      </c>
      <c r="E537" s="201" t="s">
        <v>1</v>
      </c>
      <c r="F537" s="202" t="s">
        <v>251</v>
      </c>
      <c r="G537" s="13"/>
      <c r="H537" s="201" t="s">
        <v>1</v>
      </c>
      <c r="I537" s="203"/>
      <c r="J537" s="13"/>
      <c r="K537" s="13"/>
      <c r="L537" s="200"/>
      <c r="M537" s="204"/>
      <c r="N537" s="205"/>
      <c r="O537" s="205"/>
      <c r="P537" s="205"/>
      <c r="Q537" s="205"/>
      <c r="R537" s="205"/>
      <c r="S537" s="205"/>
      <c r="T537" s="206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01" t="s">
        <v>248</v>
      </c>
      <c r="AU537" s="201" t="s">
        <v>84</v>
      </c>
      <c r="AV537" s="13" t="s">
        <v>82</v>
      </c>
      <c r="AW537" s="13" t="s">
        <v>32</v>
      </c>
      <c r="AX537" s="13" t="s">
        <v>75</v>
      </c>
      <c r="AY537" s="201" t="s">
        <v>235</v>
      </c>
    </row>
    <row r="538" s="14" customFormat="1">
      <c r="A538" s="14"/>
      <c r="B538" s="207"/>
      <c r="C538" s="14"/>
      <c r="D538" s="195" t="s">
        <v>248</v>
      </c>
      <c r="E538" s="208" t="s">
        <v>1</v>
      </c>
      <c r="F538" s="209" t="s">
        <v>819</v>
      </c>
      <c r="G538" s="14"/>
      <c r="H538" s="210">
        <v>383.39999999999998</v>
      </c>
      <c r="I538" s="211"/>
      <c r="J538" s="14"/>
      <c r="K538" s="14"/>
      <c r="L538" s="207"/>
      <c r="M538" s="212"/>
      <c r="N538" s="213"/>
      <c r="O538" s="213"/>
      <c r="P538" s="213"/>
      <c r="Q538" s="213"/>
      <c r="R538" s="213"/>
      <c r="S538" s="213"/>
      <c r="T538" s="2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08" t="s">
        <v>248</v>
      </c>
      <c r="AU538" s="208" t="s">
        <v>84</v>
      </c>
      <c r="AV538" s="14" t="s">
        <v>84</v>
      </c>
      <c r="AW538" s="14" t="s">
        <v>32</v>
      </c>
      <c r="AX538" s="14" t="s">
        <v>82</v>
      </c>
      <c r="AY538" s="208" t="s">
        <v>235</v>
      </c>
    </row>
    <row r="539" s="2" customFormat="1" ht="16.5" customHeight="1">
      <c r="A539" s="38"/>
      <c r="B539" s="181"/>
      <c r="C539" s="182" t="s">
        <v>825</v>
      </c>
      <c r="D539" s="182" t="s">
        <v>237</v>
      </c>
      <c r="E539" s="183" t="s">
        <v>826</v>
      </c>
      <c r="F539" s="184" t="s">
        <v>827</v>
      </c>
      <c r="G539" s="185" t="s">
        <v>294</v>
      </c>
      <c r="H539" s="186">
        <v>3</v>
      </c>
      <c r="I539" s="187"/>
      <c r="J539" s="188">
        <f>ROUND(I539*H539,2)</f>
        <v>0</v>
      </c>
      <c r="K539" s="184" t="s">
        <v>1</v>
      </c>
      <c r="L539" s="39"/>
      <c r="M539" s="189" t="s">
        <v>1</v>
      </c>
      <c r="N539" s="190" t="s">
        <v>40</v>
      </c>
      <c r="O539" s="77"/>
      <c r="P539" s="191">
        <f>O539*H539</f>
        <v>0</v>
      </c>
      <c r="Q539" s="191">
        <v>0</v>
      </c>
      <c r="R539" s="191">
        <f>Q539*H539</f>
        <v>0</v>
      </c>
      <c r="S539" s="191">
        <v>0</v>
      </c>
      <c r="T539" s="192">
        <f>S539*H539</f>
        <v>0</v>
      </c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R539" s="193" t="s">
        <v>96</v>
      </c>
      <c r="AT539" s="193" t="s">
        <v>237</v>
      </c>
      <c r="AU539" s="193" t="s">
        <v>84</v>
      </c>
      <c r="AY539" s="19" t="s">
        <v>235</v>
      </c>
      <c r="BE539" s="194">
        <f>IF(N539="základní",J539,0)</f>
        <v>0</v>
      </c>
      <c r="BF539" s="194">
        <f>IF(N539="snížená",J539,0)</f>
        <v>0</v>
      </c>
      <c r="BG539" s="194">
        <f>IF(N539="zákl. přenesená",J539,0)</f>
        <v>0</v>
      </c>
      <c r="BH539" s="194">
        <f>IF(N539="sníž. přenesená",J539,0)</f>
        <v>0</v>
      </c>
      <c r="BI539" s="194">
        <f>IF(N539="nulová",J539,0)</f>
        <v>0</v>
      </c>
      <c r="BJ539" s="19" t="s">
        <v>82</v>
      </c>
      <c r="BK539" s="194">
        <f>ROUND(I539*H539,2)</f>
        <v>0</v>
      </c>
      <c r="BL539" s="19" t="s">
        <v>96</v>
      </c>
      <c r="BM539" s="193" t="s">
        <v>828</v>
      </c>
    </row>
    <row r="540" s="2" customFormat="1">
      <c r="A540" s="38"/>
      <c r="B540" s="39"/>
      <c r="C540" s="38"/>
      <c r="D540" s="195" t="s">
        <v>242</v>
      </c>
      <c r="E540" s="38"/>
      <c r="F540" s="196" t="s">
        <v>829</v>
      </c>
      <c r="G540" s="38"/>
      <c r="H540" s="38"/>
      <c r="I540" s="197"/>
      <c r="J540" s="38"/>
      <c r="K540" s="38"/>
      <c r="L540" s="39"/>
      <c r="M540" s="198"/>
      <c r="N540" s="199"/>
      <c r="O540" s="77"/>
      <c r="P540" s="77"/>
      <c r="Q540" s="77"/>
      <c r="R540" s="77"/>
      <c r="S540" s="77"/>
      <c r="T540" s="7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T540" s="19" t="s">
        <v>242</v>
      </c>
      <c r="AU540" s="19" t="s">
        <v>84</v>
      </c>
    </row>
    <row r="541" s="2" customFormat="1">
      <c r="A541" s="38"/>
      <c r="B541" s="39"/>
      <c r="C541" s="38"/>
      <c r="D541" s="195" t="s">
        <v>262</v>
      </c>
      <c r="E541" s="38"/>
      <c r="F541" s="223" t="s">
        <v>830</v>
      </c>
      <c r="G541" s="38"/>
      <c r="H541" s="38"/>
      <c r="I541" s="197"/>
      <c r="J541" s="38"/>
      <c r="K541" s="38"/>
      <c r="L541" s="39"/>
      <c r="M541" s="198"/>
      <c r="N541" s="199"/>
      <c r="O541" s="77"/>
      <c r="P541" s="77"/>
      <c r="Q541" s="77"/>
      <c r="R541" s="77"/>
      <c r="S541" s="77"/>
      <c r="T541" s="7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T541" s="19" t="s">
        <v>262</v>
      </c>
      <c r="AU541" s="19" t="s">
        <v>84</v>
      </c>
    </row>
    <row r="542" s="13" customFormat="1">
      <c r="A542" s="13"/>
      <c r="B542" s="200"/>
      <c r="C542" s="13"/>
      <c r="D542" s="195" t="s">
        <v>248</v>
      </c>
      <c r="E542" s="201" t="s">
        <v>1</v>
      </c>
      <c r="F542" s="202" t="s">
        <v>831</v>
      </c>
      <c r="G542" s="13"/>
      <c r="H542" s="201" t="s">
        <v>1</v>
      </c>
      <c r="I542" s="203"/>
      <c r="J542" s="13"/>
      <c r="K542" s="13"/>
      <c r="L542" s="200"/>
      <c r="M542" s="204"/>
      <c r="N542" s="205"/>
      <c r="O542" s="205"/>
      <c r="P542" s="205"/>
      <c r="Q542" s="205"/>
      <c r="R542" s="205"/>
      <c r="S542" s="205"/>
      <c r="T542" s="206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01" t="s">
        <v>248</v>
      </c>
      <c r="AU542" s="201" t="s">
        <v>84</v>
      </c>
      <c r="AV542" s="13" t="s">
        <v>82</v>
      </c>
      <c r="AW542" s="13" t="s">
        <v>32</v>
      </c>
      <c r="AX542" s="13" t="s">
        <v>75</v>
      </c>
      <c r="AY542" s="201" t="s">
        <v>235</v>
      </c>
    </row>
    <row r="543" s="14" customFormat="1">
      <c r="A543" s="14"/>
      <c r="B543" s="207"/>
      <c r="C543" s="14"/>
      <c r="D543" s="195" t="s">
        <v>248</v>
      </c>
      <c r="E543" s="208" t="s">
        <v>1</v>
      </c>
      <c r="F543" s="209" t="s">
        <v>91</v>
      </c>
      <c r="G543" s="14"/>
      <c r="H543" s="210">
        <v>3</v>
      </c>
      <c r="I543" s="211"/>
      <c r="J543" s="14"/>
      <c r="K543" s="14"/>
      <c r="L543" s="207"/>
      <c r="M543" s="212"/>
      <c r="N543" s="213"/>
      <c r="O543" s="213"/>
      <c r="P543" s="213"/>
      <c r="Q543" s="213"/>
      <c r="R543" s="213"/>
      <c r="S543" s="213"/>
      <c r="T543" s="2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08" t="s">
        <v>248</v>
      </c>
      <c r="AU543" s="208" t="s">
        <v>84</v>
      </c>
      <c r="AV543" s="14" t="s">
        <v>84</v>
      </c>
      <c r="AW543" s="14" t="s">
        <v>32</v>
      </c>
      <c r="AX543" s="14" t="s">
        <v>82</v>
      </c>
      <c r="AY543" s="208" t="s">
        <v>235</v>
      </c>
    </row>
    <row r="544" s="2" customFormat="1" ht="16.5" customHeight="1">
      <c r="A544" s="38"/>
      <c r="B544" s="181"/>
      <c r="C544" s="182" t="s">
        <v>832</v>
      </c>
      <c r="D544" s="182" t="s">
        <v>237</v>
      </c>
      <c r="E544" s="183" t="s">
        <v>833</v>
      </c>
      <c r="F544" s="184" t="s">
        <v>834</v>
      </c>
      <c r="G544" s="185" t="s">
        <v>294</v>
      </c>
      <c r="H544" s="186">
        <v>70</v>
      </c>
      <c r="I544" s="187"/>
      <c r="J544" s="188">
        <f>ROUND(I544*H544,2)</f>
        <v>0</v>
      </c>
      <c r="K544" s="184" t="s">
        <v>1</v>
      </c>
      <c r="L544" s="39"/>
      <c r="M544" s="189" t="s">
        <v>1</v>
      </c>
      <c r="N544" s="190" t="s">
        <v>40</v>
      </c>
      <c r="O544" s="77"/>
      <c r="P544" s="191">
        <f>O544*H544</f>
        <v>0</v>
      </c>
      <c r="Q544" s="191">
        <v>0</v>
      </c>
      <c r="R544" s="191">
        <f>Q544*H544</f>
        <v>0</v>
      </c>
      <c r="S544" s="191">
        <v>0</v>
      </c>
      <c r="T544" s="192">
        <f>S544*H544</f>
        <v>0</v>
      </c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R544" s="193" t="s">
        <v>96</v>
      </c>
      <c r="AT544" s="193" t="s">
        <v>237</v>
      </c>
      <c r="AU544" s="193" t="s">
        <v>84</v>
      </c>
      <c r="AY544" s="19" t="s">
        <v>235</v>
      </c>
      <c r="BE544" s="194">
        <f>IF(N544="základní",J544,0)</f>
        <v>0</v>
      </c>
      <c r="BF544" s="194">
        <f>IF(N544="snížená",J544,0)</f>
        <v>0</v>
      </c>
      <c r="BG544" s="194">
        <f>IF(N544="zákl. přenesená",J544,0)</f>
        <v>0</v>
      </c>
      <c r="BH544" s="194">
        <f>IF(N544="sníž. přenesená",J544,0)</f>
        <v>0</v>
      </c>
      <c r="BI544" s="194">
        <f>IF(N544="nulová",J544,0)</f>
        <v>0</v>
      </c>
      <c r="BJ544" s="19" t="s">
        <v>82</v>
      </c>
      <c r="BK544" s="194">
        <f>ROUND(I544*H544,2)</f>
        <v>0</v>
      </c>
      <c r="BL544" s="19" t="s">
        <v>96</v>
      </c>
      <c r="BM544" s="193" t="s">
        <v>835</v>
      </c>
    </row>
    <row r="545" s="2" customFormat="1">
      <c r="A545" s="38"/>
      <c r="B545" s="39"/>
      <c r="C545" s="38"/>
      <c r="D545" s="195" t="s">
        <v>242</v>
      </c>
      <c r="E545" s="38"/>
      <c r="F545" s="196" t="s">
        <v>836</v>
      </c>
      <c r="G545" s="38"/>
      <c r="H545" s="38"/>
      <c r="I545" s="197"/>
      <c r="J545" s="38"/>
      <c r="K545" s="38"/>
      <c r="L545" s="39"/>
      <c r="M545" s="198"/>
      <c r="N545" s="199"/>
      <c r="O545" s="77"/>
      <c r="P545" s="77"/>
      <c r="Q545" s="77"/>
      <c r="R545" s="77"/>
      <c r="S545" s="77"/>
      <c r="T545" s="7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T545" s="19" t="s">
        <v>242</v>
      </c>
      <c r="AU545" s="19" t="s">
        <v>84</v>
      </c>
    </row>
    <row r="546" s="2" customFormat="1">
      <c r="A546" s="38"/>
      <c r="B546" s="39"/>
      <c r="C546" s="38"/>
      <c r="D546" s="195" t="s">
        <v>262</v>
      </c>
      <c r="E546" s="38"/>
      <c r="F546" s="223" t="s">
        <v>837</v>
      </c>
      <c r="G546" s="38"/>
      <c r="H546" s="38"/>
      <c r="I546" s="197"/>
      <c r="J546" s="38"/>
      <c r="K546" s="38"/>
      <c r="L546" s="39"/>
      <c r="M546" s="198"/>
      <c r="N546" s="199"/>
      <c r="O546" s="77"/>
      <c r="P546" s="77"/>
      <c r="Q546" s="77"/>
      <c r="R546" s="77"/>
      <c r="S546" s="77"/>
      <c r="T546" s="7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T546" s="19" t="s">
        <v>262</v>
      </c>
      <c r="AU546" s="19" t="s">
        <v>84</v>
      </c>
    </row>
    <row r="547" s="13" customFormat="1">
      <c r="A547" s="13"/>
      <c r="B547" s="200"/>
      <c r="C547" s="13"/>
      <c r="D547" s="195" t="s">
        <v>248</v>
      </c>
      <c r="E547" s="201" t="s">
        <v>1</v>
      </c>
      <c r="F547" s="202" t="s">
        <v>838</v>
      </c>
      <c r="G547" s="13"/>
      <c r="H547" s="201" t="s">
        <v>1</v>
      </c>
      <c r="I547" s="203"/>
      <c r="J547" s="13"/>
      <c r="K547" s="13"/>
      <c r="L547" s="200"/>
      <c r="M547" s="204"/>
      <c r="N547" s="205"/>
      <c r="O547" s="205"/>
      <c r="P547" s="205"/>
      <c r="Q547" s="205"/>
      <c r="R547" s="205"/>
      <c r="S547" s="205"/>
      <c r="T547" s="206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01" t="s">
        <v>248</v>
      </c>
      <c r="AU547" s="201" t="s">
        <v>84</v>
      </c>
      <c r="AV547" s="13" t="s">
        <v>82</v>
      </c>
      <c r="AW547" s="13" t="s">
        <v>32</v>
      </c>
      <c r="AX547" s="13" t="s">
        <v>75</v>
      </c>
      <c r="AY547" s="201" t="s">
        <v>235</v>
      </c>
    </row>
    <row r="548" s="14" customFormat="1">
      <c r="A548" s="14"/>
      <c r="B548" s="207"/>
      <c r="C548" s="14"/>
      <c r="D548" s="195" t="s">
        <v>248</v>
      </c>
      <c r="E548" s="208" t="s">
        <v>1</v>
      </c>
      <c r="F548" s="209" t="s">
        <v>667</v>
      </c>
      <c r="G548" s="14"/>
      <c r="H548" s="210">
        <v>70</v>
      </c>
      <c r="I548" s="211"/>
      <c r="J548" s="14"/>
      <c r="K548" s="14"/>
      <c r="L548" s="207"/>
      <c r="M548" s="212"/>
      <c r="N548" s="213"/>
      <c r="O548" s="213"/>
      <c r="P548" s="213"/>
      <c r="Q548" s="213"/>
      <c r="R548" s="213"/>
      <c r="S548" s="213"/>
      <c r="T548" s="2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08" t="s">
        <v>248</v>
      </c>
      <c r="AU548" s="208" t="s">
        <v>84</v>
      </c>
      <c r="AV548" s="14" t="s">
        <v>84</v>
      </c>
      <c r="AW548" s="14" t="s">
        <v>32</v>
      </c>
      <c r="AX548" s="14" t="s">
        <v>82</v>
      </c>
      <c r="AY548" s="208" t="s">
        <v>235</v>
      </c>
    </row>
    <row r="549" s="12" customFormat="1" ht="22.8" customHeight="1">
      <c r="A549" s="12"/>
      <c r="B549" s="168"/>
      <c r="C549" s="12"/>
      <c r="D549" s="169" t="s">
        <v>74</v>
      </c>
      <c r="E549" s="179" t="s">
        <v>839</v>
      </c>
      <c r="F549" s="179" t="s">
        <v>840</v>
      </c>
      <c r="G549" s="12"/>
      <c r="H549" s="12"/>
      <c r="I549" s="171"/>
      <c r="J549" s="180">
        <f>BK549</f>
        <v>0</v>
      </c>
      <c r="K549" s="12"/>
      <c r="L549" s="168"/>
      <c r="M549" s="173"/>
      <c r="N549" s="174"/>
      <c r="O549" s="174"/>
      <c r="P549" s="175">
        <f>SUM(P550:P568)</f>
        <v>0</v>
      </c>
      <c r="Q549" s="174"/>
      <c r="R549" s="175">
        <f>SUM(R550:R568)</f>
        <v>0</v>
      </c>
      <c r="S549" s="174"/>
      <c r="T549" s="176">
        <f>SUM(T550:T568)</f>
        <v>0</v>
      </c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R549" s="169" t="s">
        <v>82</v>
      </c>
      <c r="AT549" s="177" t="s">
        <v>74</v>
      </c>
      <c r="AU549" s="177" t="s">
        <v>82</v>
      </c>
      <c r="AY549" s="169" t="s">
        <v>235</v>
      </c>
      <c r="BK549" s="178">
        <f>SUM(BK550:BK568)</f>
        <v>0</v>
      </c>
    </row>
    <row r="550" s="2" customFormat="1" ht="21.75" customHeight="1">
      <c r="A550" s="38"/>
      <c r="B550" s="181"/>
      <c r="C550" s="182" t="s">
        <v>841</v>
      </c>
      <c r="D550" s="182" t="s">
        <v>237</v>
      </c>
      <c r="E550" s="183" t="s">
        <v>842</v>
      </c>
      <c r="F550" s="184" t="s">
        <v>843</v>
      </c>
      <c r="G550" s="185" t="s">
        <v>438</v>
      </c>
      <c r="H550" s="186">
        <v>3629.9899999999998</v>
      </c>
      <c r="I550" s="187"/>
      <c r="J550" s="188">
        <f>ROUND(I550*H550,2)</f>
        <v>0</v>
      </c>
      <c r="K550" s="184" t="s">
        <v>246</v>
      </c>
      <c r="L550" s="39"/>
      <c r="M550" s="189" t="s">
        <v>1</v>
      </c>
      <c r="N550" s="190" t="s">
        <v>40</v>
      </c>
      <c r="O550" s="77"/>
      <c r="P550" s="191">
        <f>O550*H550</f>
        <v>0</v>
      </c>
      <c r="Q550" s="191">
        <v>0</v>
      </c>
      <c r="R550" s="191">
        <f>Q550*H550</f>
        <v>0</v>
      </c>
      <c r="S550" s="191">
        <v>0</v>
      </c>
      <c r="T550" s="192">
        <f>S550*H550</f>
        <v>0</v>
      </c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R550" s="193" t="s">
        <v>96</v>
      </c>
      <c r="AT550" s="193" t="s">
        <v>237</v>
      </c>
      <c r="AU550" s="193" t="s">
        <v>84</v>
      </c>
      <c r="AY550" s="19" t="s">
        <v>235</v>
      </c>
      <c r="BE550" s="194">
        <f>IF(N550="základní",J550,0)</f>
        <v>0</v>
      </c>
      <c r="BF550" s="194">
        <f>IF(N550="snížená",J550,0)</f>
        <v>0</v>
      </c>
      <c r="BG550" s="194">
        <f>IF(N550="zákl. přenesená",J550,0)</f>
        <v>0</v>
      </c>
      <c r="BH550" s="194">
        <f>IF(N550="sníž. přenesená",J550,0)</f>
        <v>0</v>
      </c>
      <c r="BI550" s="194">
        <f>IF(N550="nulová",J550,0)</f>
        <v>0</v>
      </c>
      <c r="BJ550" s="19" t="s">
        <v>82</v>
      </c>
      <c r="BK550" s="194">
        <f>ROUND(I550*H550,2)</f>
        <v>0</v>
      </c>
      <c r="BL550" s="19" t="s">
        <v>96</v>
      </c>
      <c r="BM550" s="193" t="s">
        <v>844</v>
      </c>
    </row>
    <row r="551" s="2" customFormat="1">
      <c r="A551" s="38"/>
      <c r="B551" s="39"/>
      <c r="C551" s="38"/>
      <c r="D551" s="195" t="s">
        <v>242</v>
      </c>
      <c r="E551" s="38"/>
      <c r="F551" s="196" t="s">
        <v>845</v>
      </c>
      <c r="G551" s="38"/>
      <c r="H551" s="38"/>
      <c r="I551" s="197"/>
      <c r="J551" s="38"/>
      <c r="K551" s="38"/>
      <c r="L551" s="39"/>
      <c r="M551" s="198"/>
      <c r="N551" s="199"/>
      <c r="O551" s="77"/>
      <c r="P551" s="77"/>
      <c r="Q551" s="77"/>
      <c r="R551" s="77"/>
      <c r="S551" s="77"/>
      <c r="T551" s="7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T551" s="19" t="s">
        <v>242</v>
      </c>
      <c r="AU551" s="19" t="s">
        <v>84</v>
      </c>
    </row>
    <row r="552" s="14" customFormat="1">
      <c r="A552" s="14"/>
      <c r="B552" s="207"/>
      <c r="C552" s="14"/>
      <c r="D552" s="195" t="s">
        <v>248</v>
      </c>
      <c r="E552" s="208" t="s">
        <v>1</v>
      </c>
      <c r="F552" s="209" t="s">
        <v>846</v>
      </c>
      <c r="G552" s="14"/>
      <c r="H552" s="210">
        <v>2499.5459999999998</v>
      </c>
      <c r="I552" s="211"/>
      <c r="J552" s="14"/>
      <c r="K552" s="14"/>
      <c r="L552" s="207"/>
      <c r="M552" s="212"/>
      <c r="N552" s="213"/>
      <c r="O552" s="213"/>
      <c r="P552" s="213"/>
      <c r="Q552" s="213"/>
      <c r="R552" s="213"/>
      <c r="S552" s="213"/>
      <c r="T552" s="2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08" t="s">
        <v>248</v>
      </c>
      <c r="AU552" s="208" t="s">
        <v>84</v>
      </c>
      <c r="AV552" s="14" t="s">
        <v>84</v>
      </c>
      <c r="AW552" s="14" t="s">
        <v>32</v>
      </c>
      <c r="AX552" s="14" t="s">
        <v>75</v>
      </c>
      <c r="AY552" s="208" t="s">
        <v>235</v>
      </c>
    </row>
    <row r="553" s="14" customFormat="1">
      <c r="A553" s="14"/>
      <c r="B553" s="207"/>
      <c r="C553" s="14"/>
      <c r="D553" s="195" t="s">
        <v>248</v>
      </c>
      <c r="E553" s="208" t="s">
        <v>1</v>
      </c>
      <c r="F553" s="209" t="s">
        <v>847</v>
      </c>
      <c r="G553" s="14"/>
      <c r="H553" s="210">
        <v>1130.444</v>
      </c>
      <c r="I553" s="211"/>
      <c r="J553" s="14"/>
      <c r="K553" s="14"/>
      <c r="L553" s="207"/>
      <c r="M553" s="212"/>
      <c r="N553" s="213"/>
      <c r="O553" s="213"/>
      <c r="P553" s="213"/>
      <c r="Q553" s="213"/>
      <c r="R553" s="213"/>
      <c r="S553" s="213"/>
      <c r="T553" s="2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8" t="s">
        <v>248</v>
      </c>
      <c r="AU553" s="208" t="s">
        <v>84</v>
      </c>
      <c r="AV553" s="14" t="s">
        <v>84</v>
      </c>
      <c r="AW553" s="14" t="s">
        <v>32</v>
      </c>
      <c r="AX553" s="14" t="s">
        <v>75</v>
      </c>
      <c r="AY553" s="208" t="s">
        <v>235</v>
      </c>
    </row>
    <row r="554" s="15" customFormat="1">
      <c r="A554" s="15"/>
      <c r="B554" s="215"/>
      <c r="C554" s="15"/>
      <c r="D554" s="195" t="s">
        <v>248</v>
      </c>
      <c r="E554" s="216" t="s">
        <v>1</v>
      </c>
      <c r="F554" s="217" t="s">
        <v>253</v>
      </c>
      <c r="G554" s="15"/>
      <c r="H554" s="218">
        <v>3629.9899999999998</v>
      </c>
      <c r="I554" s="219"/>
      <c r="J554" s="15"/>
      <c r="K554" s="15"/>
      <c r="L554" s="215"/>
      <c r="M554" s="220"/>
      <c r="N554" s="221"/>
      <c r="O554" s="221"/>
      <c r="P554" s="221"/>
      <c r="Q554" s="221"/>
      <c r="R554" s="221"/>
      <c r="S554" s="221"/>
      <c r="T554" s="222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16" t="s">
        <v>248</v>
      </c>
      <c r="AU554" s="216" t="s">
        <v>84</v>
      </c>
      <c r="AV554" s="15" t="s">
        <v>96</v>
      </c>
      <c r="AW554" s="15" t="s">
        <v>32</v>
      </c>
      <c r="AX554" s="15" t="s">
        <v>82</v>
      </c>
      <c r="AY554" s="216" t="s">
        <v>235</v>
      </c>
    </row>
    <row r="555" s="2" customFormat="1" ht="24.15" customHeight="1">
      <c r="A555" s="38"/>
      <c r="B555" s="181"/>
      <c r="C555" s="182" t="s">
        <v>848</v>
      </c>
      <c r="D555" s="182" t="s">
        <v>237</v>
      </c>
      <c r="E555" s="183" t="s">
        <v>849</v>
      </c>
      <c r="F555" s="184" t="s">
        <v>850</v>
      </c>
      <c r="G555" s="185" t="s">
        <v>438</v>
      </c>
      <c r="H555" s="186">
        <v>50819.860000000001</v>
      </c>
      <c r="I555" s="187"/>
      <c r="J555" s="188">
        <f>ROUND(I555*H555,2)</f>
        <v>0</v>
      </c>
      <c r="K555" s="184" t="s">
        <v>246</v>
      </c>
      <c r="L555" s="39"/>
      <c r="M555" s="189" t="s">
        <v>1</v>
      </c>
      <c r="N555" s="190" t="s">
        <v>40</v>
      </c>
      <c r="O555" s="77"/>
      <c r="P555" s="191">
        <f>O555*H555</f>
        <v>0</v>
      </c>
      <c r="Q555" s="191">
        <v>0</v>
      </c>
      <c r="R555" s="191">
        <f>Q555*H555</f>
        <v>0</v>
      </c>
      <c r="S555" s="191">
        <v>0</v>
      </c>
      <c r="T555" s="192">
        <f>S555*H555</f>
        <v>0</v>
      </c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R555" s="193" t="s">
        <v>96</v>
      </c>
      <c r="AT555" s="193" t="s">
        <v>237</v>
      </c>
      <c r="AU555" s="193" t="s">
        <v>84</v>
      </c>
      <c r="AY555" s="19" t="s">
        <v>235</v>
      </c>
      <c r="BE555" s="194">
        <f>IF(N555="základní",J555,0)</f>
        <v>0</v>
      </c>
      <c r="BF555" s="194">
        <f>IF(N555="snížená",J555,0)</f>
        <v>0</v>
      </c>
      <c r="BG555" s="194">
        <f>IF(N555="zákl. přenesená",J555,0)</f>
        <v>0</v>
      </c>
      <c r="BH555" s="194">
        <f>IF(N555="sníž. přenesená",J555,0)</f>
        <v>0</v>
      </c>
      <c r="BI555" s="194">
        <f>IF(N555="nulová",J555,0)</f>
        <v>0</v>
      </c>
      <c r="BJ555" s="19" t="s">
        <v>82</v>
      </c>
      <c r="BK555" s="194">
        <f>ROUND(I555*H555,2)</f>
        <v>0</v>
      </c>
      <c r="BL555" s="19" t="s">
        <v>96</v>
      </c>
      <c r="BM555" s="193" t="s">
        <v>851</v>
      </c>
    </row>
    <row r="556" s="2" customFormat="1">
      <c r="A556" s="38"/>
      <c r="B556" s="39"/>
      <c r="C556" s="38"/>
      <c r="D556" s="195" t="s">
        <v>242</v>
      </c>
      <c r="E556" s="38"/>
      <c r="F556" s="196" t="s">
        <v>852</v>
      </c>
      <c r="G556" s="38"/>
      <c r="H556" s="38"/>
      <c r="I556" s="197"/>
      <c r="J556" s="38"/>
      <c r="K556" s="38"/>
      <c r="L556" s="39"/>
      <c r="M556" s="198"/>
      <c r="N556" s="199"/>
      <c r="O556" s="77"/>
      <c r="P556" s="77"/>
      <c r="Q556" s="77"/>
      <c r="R556" s="77"/>
      <c r="S556" s="77"/>
      <c r="T556" s="7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T556" s="19" t="s">
        <v>242</v>
      </c>
      <c r="AU556" s="19" t="s">
        <v>84</v>
      </c>
    </row>
    <row r="557" s="14" customFormat="1">
      <c r="A557" s="14"/>
      <c r="B557" s="207"/>
      <c r="C557" s="14"/>
      <c r="D557" s="195" t="s">
        <v>248</v>
      </c>
      <c r="E557" s="208" t="s">
        <v>1</v>
      </c>
      <c r="F557" s="209" t="s">
        <v>846</v>
      </c>
      <c r="G557" s="14"/>
      <c r="H557" s="210">
        <v>2499.5459999999998</v>
      </c>
      <c r="I557" s="211"/>
      <c r="J557" s="14"/>
      <c r="K557" s="14"/>
      <c r="L557" s="207"/>
      <c r="M557" s="212"/>
      <c r="N557" s="213"/>
      <c r="O557" s="213"/>
      <c r="P557" s="213"/>
      <c r="Q557" s="213"/>
      <c r="R557" s="213"/>
      <c r="S557" s="213"/>
      <c r="T557" s="2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08" t="s">
        <v>248</v>
      </c>
      <c r="AU557" s="208" t="s">
        <v>84</v>
      </c>
      <c r="AV557" s="14" t="s">
        <v>84</v>
      </c>
      <c r="AW557" s="14" t="s">
        <v>32</v>
      </c>
      <c r="AX557" s="14" t="s">
        <v>75</v>
      </c>
      <c r="AY557" s="208" t="s">
        <v>235</v>
      </c>
    </row>
    <row r="558" s="14" customFormat="1">
      <c r="A558" s="14"/>
      <c r="B558" s="207"/>
      <c r="C558" s="14"/>
      <c r="D558" s="195" t="s">
        <v>248</v>
      </c>
      <c r="E558" s="208" t="s">
        <v>1</v>
      </c>
      <c r="F558" s="209" t="s">
        <v>847</v>
      </c>
      <c r="G558" s="14"/>
      <c r="H558" s="210">
        <v>1130.444</v>
      </c>
      <c r="I558" s="211"/>
      <c r="J558" s="14"/>
      <c r="K558" s="14"/>
      <c r="L558" s="207"/>
      <c r="M558" s="212"/>
      <c r="N558" s="213"/>
      <c r="O558" s="213"/>
      <c r="P558" s="213"/>
      <c r="Q558" s="213"/>
      <c r="R558" s="213"/>
      <c r="S558" s="213"/>
      <c r="T558" s="2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08" t="s">
        <v>248</v>
      </c>
      <c r="AU558" s="208" t="s">
        <v>84</v>
      </c>
      <c r="AV558" s="14" t="s">
        <v>84</v>
      </c>
      <c r="AW558" s="14" t="s">
        <v>32</v>
      </c>
      <c r="AX558" s="14" t="s">
        <v>75</v>
      </c>
      <c r="AY558" s="208" t="s">
        <v>235</v>
      </c>
    </row>
    <row r="559" s="15" customFormat="1">
      <c r="A559" s="15"/>
      <c r="B559" s="215"/>
      <c r="C559" s="15"/>
      <c r="D559" s="195" t="s">
        <v>248</v>
      </c>
      <c r="E559" s="216" t="s">
        <v>1</v>
      </c>
      <c r="F559" s="217" t="s">
        <v>253</v>
      </c>
      <c r="G559" s="15"/>
      <c r="H559" s="218">
        <v>3629.9899999999998</v>
      </c>
      <c r="I559" s="219"/>
      <c r="J559" s="15"/>
      <c r="K559" s="15"/>
      <c r="L559" s="215"/>
      <c r="M559" s="220"/>
      <c r="N559" s="221"/>
      <c r="O559" s="221"/>
      <c r="P559" s="221"/>
      <c r="Q559" s="221"/>
      <c r="R559" s="221"/>
      <c r="S559" s="221"/>
      <c r="T559" s="222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16" t="s">
        <v>248</v>
      </c>
      <c r="AU559" s="216" t="s">
        <v>84</v>
      </c>
      <c r="AV559" s="15" t="s">
        <v>96</v>
      </c>
      <c r="AW559" s="15" t="s">
        <v>32</v>
      </c>
      <c r="AX559" s="15" t="s">
        <v>82</v>
      </c>
      <c r="AY559" s="216" t="s">
        <v>235</v>
      </c>
    </row>
    <row r="560" s="14" customFormat="1">
      <c r="A560" s="14"/>
      <c r="B560" s="207"/>
      <c r="C560" s="14"/>
      <c r="D560" s="195" t="s">
        <v>248</v>
      </c>
      <c r="E560" s="14"/>
      <c r="F560" s="209" t="s">
        <v>853</v>
      </c>
      <c r="G560" s="14"/>
      <c r="H560" s="210">
        <v>50819.860000000001</v>
      </c>
      <c r="I560" s="211"/>
      <c r="J560" s="14"/>
      <c r="K560" s="14"/>
      <c r="L560" s="207"/>
      <c r="M560" s="212"/>
      <c r="N560" s="213"/>
      <c r="O560" s="213"/>
      <c r="P560" s="213"/>
      <c r="Q560" s="213"/>
      <c r="R560" s="213"/>
      <c r="S560" s="213"/>
      <c r="T560" s="2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08" t="s">
        <v>248</v>
      </c>
      <c r="AU560" s="208" t="s">
        <v>84</v>
      </c>
      <c r="AV560" s="14" t="s">
        <v>84</v>
      </c>
      <c r="AW560" s="14" t="s">
        <v>3</v>
      </c>
      <c r="AX560" s="14" t="s">
        <v>82</v>
      </c>
      <c r="AY560" s="208" t="s">
        <v>235</v>
      </c>
    </row>
    <row r="561" s="2" customFormat="1" ht="24.15" customHeight="1">
      <c r="A561" s="38"/>
      <c r="B561" s="181"/>
      <c r="C561" s="182" t="s">
        <v>854</v>
      </c>
      <c r="D561" s="182" t="s">
        <v>237</v>
      </c>
      <c r="E561" s="183" t="s">
        <v>855</v>
      </c>
      <c r="F561" s="184" t="s">
        <v>856</v>
      </c>
      <c r="G561" s="185" t="s">
        <v>438</v>
      </c>
      <c r="H561" s="186">
        <v>3629.9899999999998</v>
      </c>
      <c r="I561" s="187"/>
      <c r="J561" s="188">
        <f>ROUND(I561*H561,2)</f>
        <v>0</v>
      </c>
      <c r="K561" s="184" t="s">
        <v>246</v>
      </c>
      <c r="L561" s="39"/>
      <c r="M561" s="189" t="s">
        <v>1</v>
      </c>
      <c r="N561" s="190" t="s">
        <v>40</v>
      </c>
      <c r="O561" s="77"/>
      <c r="P561" s="191">
        <f>O561*H561</f>
        <v>0</v>
      </c>
      <c r="Q561" s="191">
        <v>0</v>
      </c>
      <c r="R561" s="191">
        <f>Q561*H561</f>
        <v>0</v>
      </c>
      <c r="S561" s="191">
        <v>0</v>
      </c>
      <c r="T561" s="192">
        <f>S561*H561</f>
        <v>0</v>
      </c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R561" s="193" t="s">
        <v>96</v>
      </c>
      <c r="AT561" s="193" t="s">
        <v>237</v>
      </c>
      <c r="AU561" s="193" t="s">
        <v>84</v>
      </c>
      <c r="AY561" s="19" t="s">
        <v>235</v>
      </c>
      <c r="BE561" s="194">
        <f>IF(N561="základní",J561,0)</f>
        <v>0</v>
      </c>
      <c r="BF561" s="194">
        <f>IF(N561="snížená",J561,0)</f>
        <v>0</v>
      </c>
      <c r="BG561" s="194">
        <f>IF(N561="zákl. přenesená",J561,0)</f>
        <v>0</v>
      </c>
      <c r="BH561" s="194">
        <f>IF(N561="sníž. přenesená",J561,0)</f>
        <v>0</v>
      </c>
      <c r="BI561" s="194">
        <f>IF(N561="nulová",J561,0)</f>
        <v>0</v>
      </c>
      <c r="BJ561" s="19" t="s">
        <v>82</v>
      </c>
      <c r="BK561" s="194">
        <f>ROUND(I561*H561,2)</f>
        <v>0</v>
      </c>
      <c r="BL561" s="19" t="s">
        <v>96</v>
      </c>
      <c r="BM561" s="193" t="s">
        <v>857</v>
      </c>
    </row>
    <row r="562" s="2" customFormat="1">
      <c r="A562" s="38"/>
      <c r="B562" s="39"/>
      <c r="C562" s="38"/>
      <c r="D562" s="195" t="s">
        <v>242</v>
      </c>
      <c r="E562" s="38"/>
      <c r="F562" s="196" t="s">
        <v>858</v>
      </c>
      <c r="G562" s="38"/>
      <c r="H562" s="38"/>
      <c r="I562" s="197"/>
      <c r="J562" s="38"/>
      <c r="K562" s="38"/>
      <c r="L562" s="39"/>
      <c r="M562" s="198"/>
      <c r="N562" s="199"/>
      <c r="O562" s="77"/>
      <c r="P562" s="77"/>
      <c r="Q562" s="77"/>
      <c r="R562" s="77"/>
      <c r="S562" s="77"/>
      <c r="T562" s="7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T562" s="19" t="s">
        <v>242</v>
      </c>
      <c r="AU562" s="19" t="s">
        <v>84</v>
      </c>
    </row>
    <row r="563" s="2" customFormat="1" ht="44.25" customHeight="1">
      <c r="A563" s="38"/>
      <c r="B563" s="181"/>
      <c r="C563" s="182" t="s">
        <v>859</v>
      </c>
      <c r="D563" s="182" t="s">
        <v>237</v>
      </c>
      <c r="E563" s="183" t="s">
        <v>860</v>
      </c>
      <c r="F563" s="184" t="s">
        <v>440</v>
      </c>
      <c r="G563" s="185" t="s">
        <v>438</v>
      </c>
      <c r="H563" s="186">
        <v>2499.5459999999998</v>
      </c>
      <c r="I563" s="187"/>
      <c r="J563" s="188">
        <f>ROUND(I563*H563,2)</f>
        <v>0</v>
      </c>
      <c r="K563" s="184" t="s">
        <v>246</v>
      </c>
      <c r="L563" s="39"/>
      <c r="M563" s="189" t="s">
        <v>1</v>
      </c>
      <c r="N563" s="190" t="s">
        <v>40</v>
      </c>
      <c r="O563" s="77"/>
      <c r="P563" s="191">
        <f>O563*H563</f>
        <v>0</v>
      </c>
      <c r="Q563" s="191">
        <v>0</v>
      </c>
      <c r="R563" s="191">
        <f>Q563*H563</f>
        <v>0</v>
      </c>
      <c r="S563" s="191">
        <v>0</v>
      </c>
      <c r="T563" s="192">
        <f>S563*H563</f>
        <v>0</v>
      </c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R563" s="193" t="s">
        <v>96</v>
      </c>
      <c r="AT563" s="193" t="s">
        <v>237</v>
      </c>
      <c r="AU563" s="193" t="s">
        <v>84</v>
      </c>
      <c r="AY563" s="19" t="s">
        <v>235</v>
      </c>
      <c r="BE563" s="194">
        <f>IF(N563="základní",J563,0)</f>
        <v>0</v>
      </c>
      <c r="BF563" s="194">
        <f>IF(N563="snížená",J563,0)</f>
        <v>0</v>
      </c>
      <c r="BG563" s="194">
        <f>IF(N563="zákl. přenesená",J563,0)</f>
        <v>0</v>
      </c>
      <c r="BH563" s="194">
        <f>IF(N563="sníž. přenesená",J563,0)</f>
        <v>0</v>
      </c>
      <c r="BI563" s="194">
        <f>IF(N563="nulová",J563,0)</f>
        <v>0</v>
      </c>
      <c r="BJ563" s="19" t="s">
        <v>82</v>
      </c>
      <c r="BK563" s="194">
        <f>ROUND(I563*H563,2)</f>
        <v>0</v>
      </c>
      <c r="BL563" s="19" t="s">
        <v>96</v>
      </c>
      <c r="BM563" s="193" t="s">
        <v>861</v>
      </c>
    </row>
    <row r="564" s="2" customFormat="1">
      <c r="A564" s="38"/>
      <c r="B564" s="39"/>
      <c r="C564" s="38"/>
      <c r="D564" s="195" t="s">
        <v>242</v>
      </c>
      <c r="E564" s="38"/>
      <c r="F564" s="196" t="s">
        <v>440</v>
      </c>
      <c r="G564" s="38"/>
      <c r="H564" s="38"/>
      <c r="I564" s="197"/>
      <c r="J564" s="38"/>
      <c r="K564" s="38"/>
      <c r="L564" s="39"/>
      <c r="M564" s="198"/>
      <c r="N564" s="199"/>
      <c r="O564" s="77"/>
      <c r="P564" s="77"/>
      <c r="Q564" s="77"/>
      <c r="R564" s="77"/>
      <c r="S564" s="77"/>
      <c r="T564" s="7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T564" s="19" t="s">
        <v>242</v>
      </c>
      <c r="AU564" s="19" t="s">
        <v>84</v>
      </c>
    </row>
    <row r="565" s="14" customFormat="1">
      <c r="A565" s="14"/>
      <c r="B565" s="207"/>
      <c r="C565" s="14"/>
      <c r="D565" s="195" t="s">
        <v>248</v>
      </c>
      <c r="E565" s="208" t="s">
        <v>1</v>
      </c>
      <c r="F565" s="209" t="s">
        <v>846</v>
      </c>
      <c r="G565" s="14"/>
      <c r="H565" s="210">
        <v>2499.5459999999998</v>
      </c>
      <c r="I565" s="211"/>
      <c r="J565" s="14"/>
      <c r="K565" s="14"/>
      <c r="L565" s="207"/>
      <c r="M565" s="212"/>
      <c r="N565" s="213"/>
      <c r="O565" s="213"/>
      <c r="P565" s="213"/>
      <c r="Q565" s="213"/>
      <c r="R565" s="213"/>
      <c r="S565" s="213"/>
      <c r="T565" s="2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08" t="s">
        <v>248</v>
      </c>
      <c r="AU565" s="208" t="s">
        <v>84</v>
      </c>
      <c r="AV565" s="14" t="s">
        <v>84</v>
      </c>
      <c r="AW565" s="14" t="s">
        <v>32</v>
      </c>
      <c r="AX565" s="14" t="s">
        <v>82</v>
      </c>
      <c r="AY565" s="208" t="s">
        <v>235</v>
      </c>
    </row>
    <row r="566" s="2" customFormat="1" ht="44.25" customHeight="1">
      <c r="A566" s="38"/>
      <c r="B566" s="181"/>
      <c r="C566" s="182" t="s">
        <v>862</v>
      </c>
      <c r="D566" s="182" t="s">
        <v>237</v>
      </c>
      <c r="E566" s="183" t="s">
        <v>863</v>
      </c>
      <c r="F566" s="184" t="s">
        <v>864</v>
      </c>
      <c r="G566" s="185" t="s">
        <v>438</v>
      </c>
      <c r="H566" s="186">
        <v>1130.444</v>
      </c>
      <c r="I566" s="187"/>
      <c r="J566" s="188">
        <f>ROUND(I566*H566,2)</f>
        <v>0</v>
      </c>
      <c r="K566" s="184" t="s">
        <v>246</v>
      </c>
      <c r="L566" s="39"/>
      <c r="M566" s="189" t="s">
        <v>1</v>
      </c>
      <c r="N566" s="190" t="s">
        <v>40</v>
      </c>
      <c r="O566" s="77"/>
      <c r="P566" s="191">
        <f>O566*H566</f>
        <v>0</v>
      </c>
      <c r="Q566" s="191">
        <v>0</v>
      </c>
      <c r="R566" s="191">
        <f>Q566*H566</f>
        <v>0</v>
      </c>
      <c r="S566" s="191">
        <v>0</v>
      </c>
      <c r="T566" s="192">
        <f>S566*H566</f>
        <v>0</v>
      </c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R566" s="193" t="s">
        <v>96</v>
      </c>
      <c r="AT566" s="193" t="s">
        <v>237</v>
      </c>
      <c r="AU566" s="193" t="s">
        <v>84</v>
      </c>
      <c r="AY566" s="19" t="s">
        <v>235</v>
      </c>
      <c r="BE566" s="194">
        <f>IF(N566="základní",J566,0)</f>
        <v>0</v>
      </c>
      <c r="BF566" s="194">
        <f>IF(N566="snížená",J566,0)</f>
        <v>0</v>
      </c>
      <c r="BG566" s="194">
        <f>IF(N566="zákl. přenesená",J566,0)</f>
        <v>0</v>
      </c>
      <c r="BH566" s="194">
        <f>IF(N566="sníž. přenesená",J566,0)</f>
        <v>0</v>
      </c>
      <c r="BI566" s="194">
        <f>IF(N566="nulová",J566,0)</f>
        <v>0</v>
      </c>
      <c r="BJ566" s="19" t="s">
        <v>82</v>
      </c>
      <c r="BK566" s="194">
        <f>ROUND(I566*H566,2)</f>
        <v>0</v>
      </c>
      <c r="BL566" s="19" t="s">
        <v>96</v>
      </c>
      <c r="BM566" s="193" t="s">
        <v>865</v>
      </c>
    </row>
    <row r="567" s="2" customFormat="1">
      <c r="A567" s="38"/>
      <c r="B567" s="39"/>
      <c r="C567" s="38"/>
      <c r="D567" s="195" t="s">
        <v>242</v>
      </c>
      <c r="E567" s="38"/>
      <c r="F567" s="196" t="s">
        <v>864</v>
      </c>
      <c r="G567" s="38"/>
      <c r="H567" s="38"/>
      <c r="I567" s="197"/>
      <c r="J567" s="38"/>
      <c r="K567" s="38"/>
      <c r="L567" s="39"/>
      <c r="M567" s="198"/>
      <c r="N567" s="199"/>
      <c r="O567" s="77"/>
      <c r="P567" s="77"/>
      <c r="Q567" s="77"/>
      <c r="R567" s="77"/>
      <c r="S567" s="77"/>
      <c r="T567" s="7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T567" s="19" t="s">
        <v>242</v>
      </c>
      <c r="AU567" s="19" t="s">
        <v>84</v>
      </c>
    </row>
    <row r="568" s="14" customFormat="1">
      <c r="A568" s="14"/>
      <c r="B568" s="207"/>
      <c r="C568" s="14"/>
      <c r="D568" s="195" t="s">
        <v>248</v>
      </c>
      <c r="E568" s="208" t="s">
        <v>1</v>
      </c>
      <c r="F568" s="209" t="s">
        <v>847</v>
      </c>
      <c r="G568" s="14"/>
      <c r="H568" s="210">
        <v>1130.444</v>
      </c>
      <c r="I568" s="211"/>
      <c r="J568" s="14"/>
      <c r="K568" s="14"/>
      <c r="L568" s="207"/>
      <c r="M568" s="212"/>
      <c r="N568" s="213"/>
      <c r="O568" s="213"/>
      <c r="P568" s="213"/>
      <c r="Q568" s="213"/>
      <c r="R568" s="213"/>
      <c r="S568" s="213"/>
      <c r="T568" s="2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08" t="s">
        <v>248</v>
      </c>
      <c r="AU568" s="208" t="s">
        <v>84</v>
      </c>
      <c r="AV568" s="14" t="s">
        <v>84</v>
      </c>
      <c r="AW568" s="14" t="s">
        <v>32</v>
      </c>
      <c r="AX568" s="14" t="s">
        <v>82</v>
      </c>
      <c r="AY568" s="208" t="s">
        <v>235</v>
      </c>
    </row>
    <row r="569" s="12" customFormat="1" ht="22.8" customHeight="1">
      <c r="A569" s="12"/>
      <c r="B569" s="168"/>
      <c r="C569" s="12"/>
      <c r="D569" s="169" t="s">
        <v>74</v>
      </c>
      <c r="E569" s="179" t="s">
        <v>866</v>
      </c>
      <c r="F569" s="179" t="s">
        <v>867</v>
      </c>
      <c r="G569" s="12"/>
      <c r="H569" s="12"/>
      <c r="I569" s="171"/>
      <c r="J569" s="180">
        <f>BK569</f>
        <v>0</v>
      </c>
      <c r="K569" s="12"/>
      <c r="L569" s="168"/>
      <c r="M569" s="173"/>
      <c r="N569" s="174"/>
      <c r="O569" s="174"/>
      <c r="P569" s="175">
        <f>SUM(P570:P573)</f>
        <v>0</v>
      </c>
      <c r="Q569" s="174"/>
      <c r="R569" s="175">
        <f>SUM(R570:R573)</f>
        <v>0</v>
      </c>
      <c r="S569" s="174"/>
      <c r="T569" s="176">
        <f>SUM(T570:T573)</f>
        <v>0</v>
      </c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R569" s="169" t="s">
        <v>82</v>
      </c>
      <c r="AT569" s="177" t="s">
        <v>74</v>
      </c>
      <c r="AU569" s="177" t="s">
        <v>82</v>
      </c>
      <c r="AY569" s="169" t="s">
        <v>235</v>
      </c>
      <c r="BK569" s="178">
        <f>SUM(BK570:BK573)</f>
        <v>0</v>
      </c>
    </row>
    <row r="570" s="2" customFormat="1" ht="24.15" customHeight="1">
      <c r="A570" s="38"/>
      <c r="B570" s="181"/>
      <c r="C570" s="182" t="s">
        <v>868</v>
      </c>
      <c r="D570" s="182" t="s">
        <v>237</v>
      </c>
      <c r="E570" s="183" t="s">
        <v>869</v>
      </c>
      <c r="F570" s="184" t="s">
        <v>870</v>
      </c>
      <c r="G570" s="185" t="s">
        <v>438</v>
      </c>
      <c r="H570" s="186">
        <v>613.23599999999999</v>
      </c>
      <c r="I570" s="187"/>
      <c r="J570" s="188">
        <f>ROUND(I570*H570,2)</f>
        <v>0</v>
      </c>
      <c r="K570" s="184" t="s">
        <v>246</v>
      </c>
      <c r="L570" s="39"/>
      <c r="M570" s="189" t="s">
        <v>1</v>
      </c>
      <c r="N570" s="190" t="s">
        <v>40</v>
      </c>
      <c r="O570" s="77"/>
      <c r="P570" s="191">
        <f>O570*H570</f>
        <v>0</v>
      </c>
      <c r="Q570" s="191">
        <v>0</v>
      </c>
      <c r="R570" s="191">
        <f>Q570*H570</f>
        <v>0</v>
      </c>
      <c r="S570" s="191">
        <v>0</v>
      </c>
      <c r="T570" s="192">
        <f>S570*H570</f>
        <v>0</v>
      </c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R570" s="193" t="s">
        <v>96</v>
      </c>
      <c r="AT570" s="193" t="s">
        <v>237</v>
      </c>
      <c r="AU570" s="193" t="s">
        <v>84</v>
      </c>
      <c r="AY570" s="19" t="s">
        <v>235</v>
      </c>
      <c r="BE570" s="194">
        <f>IF(N570="základní",J570,0)</f>
        <v>0</v>
      </c>
      <c r="BF570" s="194">
        <f>IF(N570="snížená",J570,0)</f>
        <v>0</v>
      </c>
      <c r="BG570" s="194">
        <f>IF(N570="zákl. přenesená",J570,0)</f>
        <v>0</v>
      </c>
      <c r="BH570" s="194">
        <f>IF(N570="sníž. přenesená",J570,0)</f>
        <v>0</v>
      </c>
      <c r="BI570" s="194">
        <f>IF(N570="nulová",J570,0)</f>
        <v>0</v>
      </c>
      <c r="BJ570" s="19" t="s">
        <v>82</v>
      </c>
      <c r="BK570" s="194">
        <f>ROUND(I570*H570,2)</f>
        <v>0</v>
      </c>
      <c r="BL570" s="19" t="s">
        <v>96</v>
      </c>
      <c r="BM570" s="193" t="s">
        <v>871</v>
      </c>
    </row>
    <row r="571" s="2" customFormat="1">
      <c r="A571" s="38"/>
      <c r="B571" s="39"/>
      <c r="C571" s="38"/>
      <c r="D571" s="195" t="s">
        <v>242</v>
      </c>
      <c r="E571" s="38"/>
      <c r="F571" s="196" t="s">
        <v>872</v>
      </c>
      <c r="G571" s="38"/>
      <c r="H571" s="38"/>
      <c r="I571" s="197"/>
      <c r="J571" s="38"/>
      <c r="K571" s="38"/>
      <c r="L571" s="39"/>
      <c r="M571" s="198"/>
      <c r="N571" s="199"/>
      <c r="O571" s="77"/>
      <c r="P571" s="77"/>
      <c r="Q571" s="77"/>
      <c r="R571" s="77"/>
      <c r="S571" s="77"/>
      <c r="T571" s="7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T571" s="19" t="s">
        <v>242</v>
      </c>
      <c r="AU571" s="19" t="s">
        <v>84</v>
      </c>
    </row>
    <row r="572" s="13" customFormat="1">
      <c r="A572" s="13"/>
      <c r="B572" s="200"/>
      <c r="C572" s="13"/>
      <c r="D572" s="195" t="s">
        <v>248</v>
      </c>
      <c r="E572" s="201" t="s">
        <v>1</v>
      </c>
      <c r="F572" s="202" t="s">
        <v>873</v>
      </c>
      <c r="G572" s="13"/>
      <c r="H572" s="201" t="s">
        <v>1</v>
      </c>
      <c r="I572" s="203"/>
      <c r="J572" s="13"/>
      <c r="K572" s="13"/>
      <c r="L572" s="200"/>
      <c r="M572" s="204"/>
      <c r="N572" s="205"/>
      <c r="O572" s="205"/>
      <c r="P572" s="205"/>
      <c r="Q572" s="205"/>
      <c r="R572" s="205"/>
      <c r="S572" s="205"/>
      <c r="T572" s="206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01" t="s">
        <v>248</v>
      </c>
      <c r="AU572" s="201" t="s">
        <v>84</v>
      </c>
      <c r="AV572" s="13" t="s">
        <v>82</v>
      </c>
      <c r="AW572" s="13" t="s">
        <v>32</v>
      </c>
      <c r="AX572" s="13" t="s">
        <v>75</v>
      </c>
      <c r="AY572" s="201" t="s">
        <v>235</v>
      </c>
    </row>
    <row r="573" s="14" customFormat="1">
      <c r="A573" s="14"/>
      <c r="B573" s="207"/>
      <c r="C573" s="14"/>
      <c r="D573" s="195" t="s">
        <v>248</v>
      </c>
      <c r="E573" s="208" t="s">
        <v>1</v>
      </c>
      <c r="F573" s="209" t="s">
        <v>874</v>
      </c>
      <c r="G573" s="14"/>
      <c r="H573" s="210">
        <v>613.23599999999999</v>
      </c>
      <c r="I573" s="211"/>
      <c r="J573" s="14"/>
      <c r="K573" s="14"/>
      <c r="L573" s="207"/>
      <c r="M573" s="242"/>
      <c r="N573" s="243"/>
      <c r="O573" s="243"/>
      <c r="P573" s="243"/>
      <c r="Q573" s="243"/>
      <c r="R573" s="243"/>
      <c r="S573" s="243"/>
      <c r="T573" s="24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08" t="s">
        <v>248</v>
      </c>
      <c r="AU573" s="208" t="s">
        <v>84</v>
      </c>
      <c r="AV573" s="14" t="s">
        <v>84</v>
      </c>
      <c r="AW573" s="14" t="s">
        <v>32</v>
      </c>
      <c r="AX573" s="14" t="s">
        <v>82</v>
      </c>
      <c r="AY573" s="208" t="s">
        <v>235</v>
      </c>
    </row>
    <row r="574" s="2" customFormat="1" ht="6.96" customHeight="1">
      <c r="A574" s="38"/>
      <c r="B574" s="60"/>
      <c r="C574" s="61"/>
      <c r="D574" s="61"/>
      <c r="E574" s="61"/>
      <c r="F574" s="61"/>
      <c r="G574" s="61"/>
      <c r="H574" s="61"/>
      <c r="I574" s="61"/>
      <c r="J574" s="61"/>
      <c r="K574" s="61"/>
      <c r="L574" s="39"/>
      <c r="M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</row>
  </sheetData>
  <autoFilter ref="C131:K573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8:H118"/>
    <mergeCell ref="E122:H122"/>
    <mergeCell ref="E120:H120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2085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2210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Město Petřvald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Sweco Hydroprojekt a.s., divize Morava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ROUND(J129,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ROUND((SUM(BE129:BE174)),  2)</f>
        <v>0</v>
      </c>
      <c r="G37" s="38"/>
      <c r="H37" s="38"/>
      <c r="I37" s="138">
        <v>0.20999999999999999</v>
      </c>
      <c r="J37" s="137">
        <f>ROUND(((SUM(BE129:BE174))*I37),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ROUND((SUM(BF129:BF174)),  2)</f>
        <v>0</v>
      </c>
      <c r="G38" s="38"/>
      <c r="H38" s="38"/>
      <c r="I38" s="138">
        <v>0.14999999999999999</v>
      </c>
      <c r="J38" s="137">
        <f>ROUND(((SUM(BF129:BF174))*I38),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ROUND((SUM(BG129:BG174)),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ROUND((SUM(BH129:BH174)),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ROUND((SUM(BI129:BI174)),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2085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0003 - DSO 08.3 Čerpací stanice ČS10 - přípojka NN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J129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2013</v>
      </c>
      <c r="E101" s="152"/>
      <c r="F101" s="152"/>
      <c r="G101" s="152"/>
      <c r="H101" s="152"/>
      <c r="I101" s="152"/>
      <c r="J101" s="153">
        <f>J130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2014</v>
      </c>
      <c r="E102" s="156"/>
      <c r="F102" s="156"/>
      <c r="G102" s="156"/>
      <c r="H102" s="156"/>
      <c r="I102" s="156"/>
      <c r="J102" s="157">
        <f>J131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2015</v>
      </c>
      <c r="E103" s="156"/>
      <c r="F103" s="156"/>
      <c r="G103" s="156"/>
      <c r="H103" s="156"/>
      <c r="I103" s="156"/>
      <c r="J103" s="157">
        <f>J134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2016</v>
      </c>
      <c r="E104" s="156"/>
      <c r="F104" s="156"/>
      <c r="G104" s="156"/>
      <c r="H104" s="156"/>
      <c r="I104" s="156"/>
      <c r="J104" s="157">
        <f>J153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2017</v>
      </c>
      <c r="E105" s="156"/>
      <c r="F105" s="156"/>
      <c r="G105" s="156"/>
      <c r="H105" s="156"/>
      <c r="I105" s="156"/>
      <c r="J105" s="157">
        <f>J166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220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30" t="str">
        <f>E7</f>
        <v>Kanalizace Podlesí - II.Etapa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197</v>
      </c>
      <c r="L116" s="22"/>
    </row>
    <row r="117" s="1" customFormat="1" ht="16.5" customHeight="1">
      <c r="B117" s="22"/>
      <c r="E117" s="130" t="s">
        <v>198</v>
      </c>
      <c r="F117" s="1"/>
      <c r="G117" s="1"/>
      <c r="H117" s="1"/>
      <c r="L117" s="22"/>
    </row>
    <row r="118" s="1" customFormat="1" ht="12" customHeight="1">
      <c r="B118" s="22"/>
      <c r="C118" s="32" t="s">
        <v>199</v>
      </c>
      <c r="L118" s="22"/>
    </row>
    <row r="119" s="2" customFormat="1" ht="16.5" customHeight="1">
      <c r="A119" s="38"/>
      <c r="B119" s="39"/>
      <c r="C119" s="38"/>
      <c r="D119" s="38"/>
      <c r="E119" s="131" t="s">
        <v>2085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1884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67" t="str">
        <f>E13</f>
        <v>0003 - DSO 08.3 Čerpací stanice ČS10 - přípojka NN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</v>
      </c>
      <c r="D123" s="38"/>
      <c r="E123" s="38"/>
      <c r="F123" s="27" t="str">
        <f>F16</f>
        <v xml:space="preserve"> </v>
      </c>
      <c r="G123" s="38"/>
      <c r="H123" s="38"/>
      <c r="I123" s="32" t="s">
        <v>22</v>
      </c>
      <c r="J123" s="69" t="str">
        <f>IF(J16="","",J16)</f>
        <v>13. 1. 2022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25.65" customHeight="1">
      <c r="A125" s="38"/>
      <c r="B125" s="39"/>
      <c r="C125" s="32" t="s">
        <v>24</v>
      </c>
      <c r="D125" s="38"/>
      <c r="E125" s="38"/>
      <c r="F125" s="27" t="str">
        <f>E19</f>
        <v>Město Petřvald</v>
      </c>
      <c r="G125" s="38"/>
      <c r="H125" s="38"/>
      <c r="I125" s="32" t="s">
        <v>30</v>
      </c>
      <c r="J125" s="36" t="str">
        <f>E25</f>
        <v>Sweco Hydroprojekt a.s., divize Morava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28</v>
      </c>
      <c r="D126" s="38"/>
      <c r="E126" s="38"/>
      <c r="F126" s="27" t="str">
        <f>IF(E22="","",E22)</f>
        <v>Vyplň údaj</v>
      </c>
      <c r="G126" s="38"/>
      <c r="H126" s="38"/>
      <c r="I126" s="32" t="s">
        <v>33</v>
      </c>
      <c r="J126" s="36" t="str">
        <f>E28</f>
        <v xml:space="preserve"> 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0.32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11" customFormat="1" ht="29.28" customHeight="1">
      <c r="A128" s="158"/>
      <c r="B128" s="159"/>
      <c r="C128" s="160" t="s">
        <v>221</v>
      </c>
      <c r="D128" s="161" t="s">
        <v>60</v>
      </c>
      <c r="E128" s="161" t="s">
        <v>56</v>
      </c>
      <c r="F128" s="161" t="s">
        <v>57</v>
      </c>
      <c r="G128" s="161" t="s">
        <v>222</v>
      </c>
      <c r="H128" s="161" t="s">
        <v>223</v>
      </c>
      <c r="I128" s="161" t="s">
        <v>224</v>
      </c>
      <c r="J128" s="161" t="s">
        <v>208</v>
      </c>
      <c r="K128" s="162" t="s">
        <v>225</v>
      </c>
      <c r="L128" s="163"/>
      <c r="M128" s="86" t="s">
        <v>1</v>
      </c>
      <c r="N128" s="87" t="s">
        <v>39</v>
      </c>
      <c r="O128" s="87" t="s">
        <v>226</v>
      </c>
      <c r="P128" s="87" t="s">
        <v>227</v>
      </c>
      <c r="Q128" s="87" t="s">
        <v>228</v>
      </c>
      <c r="R128" s="87" t="s">
        <v>229</v>
      </c>
      <c r="S128" s="87" t="s">
        <v>230</v>
      </c>
      <c r="T128" s="88" t="s">
        <v>231</v>
      </c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</row>
    <row r="129" s="2" customFormat="1" ht="22.8" customHeight="1">
      <c r="A129" s="38"/>
      <c r="B129" s="39"/>
      <c r="C129" s="93" t="s">
        <v>232</v>
      </c>
      <c r="D129" s="38"/>
      <c r="E129" s="38"/>
      <c r="F129" s="38"/>
      <c r="G129" s="38"/>
      <c r="H129" s="38"/>
      <c r="I129" s="38"/>
      <c r="J129" s="164">
        <f>BK129</f>
        <v>0</v>
      </c>
      <c r="K129" s="38"/>
      <c r="L129" s="39"/>
      <c r="M129" s="89"/>
      <c r="N129" s="73"/>
      <c r="O129" s="90"/>
      <c r="P129" s="165">
        <f>P130</f>
        <v>0</v>
      </c>
      <c r="Q129" s="90"/>
      <c r="R129" s="165">
        <f>R130</f>
        <v>0</v>
      </c>
      <c r="S129" s="90"/>
      <c r="T129" s="166">
        <f>T130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74</v>
      </c>
      <c r="AU129" s="19" t="s">
        <v>210</v>
      </c>
      <c r="BK129" s="167">
        <f>BK130</f>
        <v>0</v>
      </c>
    </row>
    <row r="130" s="12" customFormat="1" ht="25.92" customHeight="1">
      <c r="A130" s="12"/>
      <c r="B130" s="168"/>
      <c r="C130" s="12"/>
      <c r="D130" s="169" t="s">
        <v>74</v>
      </c>
      <c r="E130" s="170" t="s">
        <v>465</v>
      </c>
      <c r="F130" s="170" t="s">
        <v>2018</v>
      </c>
      <c r="G130" s="12"/>
      <c r="H130" s="12"/>
      <c r="I130" s="171"/>
      <c r="J130" s="172">
        <f>BK130</f>
        <v>0</v>
      </c>
      <c r="K130" s="12"/>
      <c r="L130" s="168"/>
      <c r="M130" s="173"/>
      <c r="N130" s="174"/>
      <c r="O130" s="174"/>
      <c r="P130" s="175">
        <f>P131+P134+P153+P166</f>
        <v>0</v>
      </c>
      <c r="Q130" s="174"/>
      <c r="R130" s="175">
        <f>R131+R134+R153+R166</f>
        <v>0</v>
      </c>
      <c r="S130" s="174"/>
      <c r="T130" s="176">
        <f>T131+T134+T153+T166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9" t="s">
        <v>91</v>
      </c>
      <c r="AT130" s="177" t="s">
        <v>74</v>
      </c>
      <c r="AU130" s="177" t="s">
        <v>75</v>
      </c>
      <c r="AY130" s="169" t="s">
        <v>235</v>
      </c>
      <c r="BK130" s="178">
        <f>BK131+BK134+BK153+BK166</f>
        <v>0</v>
      </c>
    </row>
    <row r="131" s="12" customFormat="1" ht="22.8" customHeight="1">
      <c r="A131" s="12"/>
      <c r="B131" s="168"/>
      <c r="C131" s="12"/>
      <c r="D131" s="169" t="s">
        <v>74</v>
      </c>
      <c r="E131" s="179" t="s">
        <v>2019</v>
      </c>
      <c r="F131" s="179" t="s">
        <v>2020</v>
      </c>
      <c r="G131" s="12"/>
      <c r="H131" s="12"/>
      <c r="I131" s="171"/>
      <c r="J131" s="180">
        <f>BK131</f>
        <v>0</v>
      </c>
      <c r="K131" s="12"/>
      <c r="L131" s="168"/>
      <c r="M131" s="173"/>
      <c r="N131" s="174"/>
      <c r="O131" s="174"/>
      <c r="P131" s="175">
        <f>SUM(P132:P133)</f>
        <v>0</v>
      </c>
      <c r="Q131" s="174"/>
      <c r="R131" s="175">
        <f>SUM(R132:R133)</f>
        <v>0</v>
      </c>
      <c r="S131" s="174"/>
      <c r="T131" s="176">
        <f>SUM(T132:T133)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82</v>
      </c>
      <c r="AY131" s="169" t="s">
        <v>235</v>
      </c>
      <c r="BK131" s="178">
        <f>SUM(BK132:BK133)</f>
        <v>0</v>
      </c>
    </row>
    <row r="132" s="2" customFormat="1" ht="44.25" customHeight="1">
      <c r="A132" s="38"/>
      <c r="B132" s="181"/>
      <c r="C132" s="182" t="s">
        <v>82</v>
      </c>
      <c r="D132" s="182" t="s">
        <v>237</v>
      </c>
      <c r="E132" s="183" t="s">
        <v>2021</v>
      </c>
      <c r="F132" s="184" t="s">
        <v>2022</v>
      </c>
      <c r="G132" s="185" t="s">
        <v>294</v>
      </c>
      <c r="H132" s="186">
        <v>1</v>
      </c>
      <c r="I132" s="187"/>
      <c r="J132" s="188">
        <f>ROUND(I132*H132,2)</f>
        <v>0</v>
      </c>
      <c r="K132" s="184" t="s">
        <v>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96</v>
      </c>
      <c r="AT132" s="193" t="s">
        <v>237</v>
      </c>
      <c r="AU132" s="193" t="s">
        <v>84</v>
      </c>
      <c r="AY132" s="19" t="s">
        <v>235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96</v>
      </c>
      <c r="BM132" s="193" t="s">
        <v>84</v>
      </c>
    </row>
    <row r="133" s="2" customFormat="1">
      <c r="A133" s="38"/>
      <c r="B133" s="39"/>
      <c r="C133" s="38"/>
      <c r="D133" s="195" t="s">
        <v>242</v>
      </c>
      <c r="E133" s="38"/>
      <c r="F133" s="196" t="s">
        <v>2023</v>
      </c>
      <c r="G133" s="38"/>
      <c r="H133" s="38"/>
      <c r="I133" s="197"/>
      <c r="J133" s="38"/>
      <c r="K133" s="38"/>
      <c r="L133" s="39"/>
      <c r="M133" s="198"/>
      <c r="N133" s="199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242</v>
      </c>
      <c r="AU133" s="19" t="s">
        <v>84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2024</v>
      </c>
      <c r="F134" s="179" t="s">
        <v>2025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SUM(P135:P152)</f>
        <v>0</v>
      </c>
      <c r="Q134" s="174"/>
      <c r="R134" s="175">
        <f>SUM(R135:R152)</f>
        <v>0</v>
      </c>
      <c r="S134" s="174"/>
      <c r="T134" s="176">
        <f>SUM(T135:T152)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SUM(BK135:BK152)</f>
        <v>0</v>
      </c>
    </row>
    <row r="135" s="2" customFormat="1" ht="16.5" customHeight="1">
      <c r="A135" s="38"/>
      <c r="B135" s="181"/>
      <c r="C135" s="182" t="s">
        <v>84</v>
      </c>
      <c r="D135" s="182" t="s">
        <v>237</v>
      </c>
      <c r="E135" s="183" t="s">
        <v>2026</v>
      </c>
      <c r="F135" s="184" t="s">
        <v>2027</v>
      </c>
      <c r="G135" s="185" t="s">
        <v>323</v>
      </c>
      <c r="H135" s="186">
        <v>5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276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2028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 ht="16.5" customHeight="1">
      <c r="A137" s="38"/>
      <c r="B137" s="181"/>
      <c r="C137" s="182" t="s">
        <v>91</v>
      </c>
      <c r="D137" s="182" t="s">
        <v>237</v>
      </c>
      <c r="E137" s="183" t="s">
        <v>2029</v>
      </c>
      <c r="F137" s="184" t="s">
        <v>2030</v>
      </c>
      <c r="G137" s="185" t="s">
        <v>323</v>
      </c>
      <c r="H137" s="186">
        <v>15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291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2031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2" customFormat="1" ht="24.15" customHeight="1">
      <c r="A139" s="38"/>
      <c r="B139" s="181"/>
      <c r="C139" s="182" t="s">
        <v>96</v>
      </c>
      <c r="D139" s="182" t="s">
        <v>237</v>
      </c>
      <c r="E139" s="183" t="s">
        <v>2032</v>
      </c>
      <c r="F139" s="184" t="s">
        <v>2033</v>
      </c>
      <c r="G139" s="185" t="s">
        <v>294</v>
      </c>
      <c r="H139" s="186">
        <v>2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302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2034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 ht="24.15" customHeight="1">
      <c r="A141" s="38"/>
      <c r="B141" s="181"/>
      <c r="C141" s="182" t="s">
        <v>269</v>
      </c>
      <c r="D141" s="182" t="s">
        <v>237</v>
      </c>
      <c r="E141" s="183" t="s">
        <v>2035</v>
      </c>
      <c r="F141" s="184" t="s">
        <v>2036</v>
      </c>
      <c r="G141" s="185" t="s">
        <v>323</v>
      </c>
      <c r="H141" s="186">
        <v>15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96</v>
      </c>
      <c r="AT141" s="193" t="s">
        <v>237</v>
      </c>
      <c r="AU141" s="193" t="s">
        <v>84</v>
      </c>
      <c r="AY141" s="19" t="s">
        <v>235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96</v>
      </c>
      <c r="BM141" s="193" t="s">
        <v>314</v>
      </c>
    </row>
    <row r="142" s="2" customFormat="1">
      <c r="A142" s="38"/>
      <c r="B142" s="39"/>
      <c r="C142" s="38"/>
      <c r="D142" s="195" t="s">
        <v>242</v>
      </c>
      <c r="E142" s="38"/>
      <c r="F142" s="196" t="s">
        <v>2037</v>
      </c>
      <c r="G142" s="38"/>
      <c r="H142" s="38"/>
      <c r="I142" s="197"/>
      <c r="J142" s="38"/>
      <c r="K142" s="38"/>
      <c r="L142" s="39"/>
      <c r="M142" s="198"/>
      <c r="N142" s="199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242</v>
      </c>
      <c r="AU142" s="19" t="s">
        <v>84</v>
      </c>
    </row>
    <row r="143" s="2" customFormat="1" ht="21.75" customHeight="1">
      <c r="A143" s="38"/>
      <c r="B143" s="181"/>
      <c r="C143" s="182" t="s">
        <v>276</v>
      </c>
      <c r="D143" s="182" t="s">
        <v>237</v>
      </c>
      <c r="E143" s="183" t="s">
        <v>2038</v>
      </c>
      <c r="F143" s="184" t="s">
        <v>2039</v>
      </c>
      <c r="G143" s="185" t="s">
        <v>323</v>
      </c>
      <c r="H143" s="186">
        <v>15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96</v>
      </c>
      <c r="AT143" s="193" t="s">
        <v>237</v>
      </c>
      <c r="AU143" s="193" t="s">
        <v>84</v>
      </c>
      <c r="AY143" s="19" t="s">
        <v>235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96</v>
      </c>
      <c r="BM143" s="193" t="s">
        <v>327</v>
      </c>
    </row>
    <row r="144" s="2" customFormat="1">
      <c r="A144" s="38"/>
      <c r="B144" s="39"/>
      <c r="C144" s="38"/>
      <c r="D144" s="195" t="s">
        <v>242</v>
      </c>
      <c r="E144" s="38"/>
      <c r="F144" s="196" t="s">
        <v>2040</v>
      </c>
      <c r="G144" s="38"/>
      <c r="H144" s="38"/>
      <c r="I144" s="197"/>
      <c r="J144" s="38"/>
      <c r="K144" s="38"/>
      <c r="L144" s="39"/>
      <c r="M144" s="198"/>
      <c r="N144" s="199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242</v>
      </c>
      <c r="AU144" s="19" t="s">
        <v>84</v>
      </c>
    </row>
    <row r="145" s="2" customFormat="1" ht="16.5" customHeight="1">
      <c r="A145" s="38"/>
      <c r="B145" s="181"/>
      <c r="C145" s="182" t="s">
        <v>284</v>
      </c>
      <c r="D145" s="182" t="s">
        <v>237</v>
      </c>
      <c r="E145" s="183" t="s">
        <v>2041</v>
      </c>
      <c r="F145" s="184" t="s">
        <v>2042</v>
      </c>
      <c r="G145" s="185" t="s">
        <v>323</v>
      </c>
      <c r="H145" s="186">
        <v>15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96</v>
      </c>
      <c r="AT145" s="193" t="s">
        <v>237</v>
      </c>
      <c r="AU145" s="193" t="s">
        <v>84</v>
      </c>
      <c r="AY145" s="19" t="s">
        <v>235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96</v>
      </c>
      <c r="BM145" s="193" t="s">
        <v>338</v>
      </c>
    </row>
    <row r="146" s="2" customFormat="1">
      <c r="A146" s="38"/>
      <c r="B146" s="39"/>
      <c r="C146" s="38"/>
      <c r="D146" s="195" t="s">
        <v>242</v>
      </c>
      <c r="E146" s="38"/>
      <c r="F146" s="196" t="s">
        <v>2043</v>
      </c>
      <c r="G146" s="38"/>
      <c r="H146" s="38"/>
      <c r="I146" s="197"/>
      <c r="J146" s="38"/>
      <c r="K146" s="38"/>
      <c r="L146" s="39"/>
      <c r="M146" s="198"/>
      <c r="N146" s="199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242</v>
      </c>
      <c r="AU146" s="19" t="s">
        <v>84</v>
      </c>
    </row>
    <row r="147" s="2" customFormat="1" ht="16.5" customHeight="1">
      <c r="A147" s="38"/>
      <c r="B147" s="181"/>
      <c r="C147" s="182" t="s">
        <v>291</v>
      </c>
      <c r="D147" s="182" t="s">
        <v>237</v>
      </c>
      <c r="E147" s="183" t="s">
        <v>2044</v>
      </c>
      <c r="F147" s="184" t="s">
        <v>2045</v>
      </c>
      <c r="G147" s="185" t="s">
        <v>294</v>
      </c>
      <c r="H147" s="186">
        <v>6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96</v>
      </c>
      <c r="AT147" s="193" t="s">
        <v>237</v>
      </c>
      <c r="AU147" s="193" t="s">
        <v>84</v>
      </c>
      <c r="AY147" s="19" t="s">
        <v>235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96</v>
      </c>
      <c r="BM147" s="193" t="s">
        <v>348</v>
      </c>
    </row>
    <row r="148" s="2" customFormat="1">
      <c r="A148" s="38"/>
      <c r="B148" s="39"/>
      <c r="C148" s="38"/>
      <c r="D148" s="195" t="s">
        <v>242</v>
      </c>
      <c r="E148" s="38"/>
      <c r="F148" s="196" t="s">
        <v>2046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242</v>
      </c>
      <c r="AU148" s="19" t="s">
        <v>84</v>
      </c>
    </row>
    <row r="149" s="2" customFormat="1" ht="16.5" customHeight="1">
      <c r="A149" s="38"/>
      <c r="B149" s="181"/>
      <c r="C149" s="182" t="s">
        <v>297</v>
      </c>
      <c r="D149" s="182" t="s">
        <v>237</v>
      </c>
      <c r="E149" s="183" t="s">
        <v>2047</v>
      </c>
      <c r="F149" s="184" t="s">
        <v>2048</v>
      </c>
      <c r="G149" s="185" t="s">
        <v>294</v>
      </c>
      <c r="H149" s="186">
        <v>4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96</v>
      </c>
      <c r="AT149" s="193" t="s">
        <v>237</v>
      </c>
      <c r="AU149" s="193" t="s">
        <v>84</v>
      </c>
      <c r="AY149" s="19" t="s">
        <v>235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96</v>
      </c>
      <c r="BM149" s="193" t="s">
        <v>306</v>
      </c>
    </row>
    <row r="150" s="2" customFormat="1">
      <c r="A150" s="38"/>
      <c r="B150" s="39"/>
      <c r="C150" s="38"/>
      <c r="D150" s="195" t="s">
        <v>242</v>
      </c>
      <c r="E150" s="38"/>
      <c r="F150" s="196" t="s">
        <v>2048</v>
      </c>
      <c r="G150" s="38"/>
      <c r="H150" s="38"/>
      <c r="I150" s="197"/>
      <c r="J150" s="38"/>
      <c r="K150" s="38"/>
      <c r="L150" s="39"/>
      <c r="M150" s="198"/>
      <c r="N150" s="199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242</v>
      </c>
      <c r="AU150" s="19" t="s">
        <v>84</v>
      </c>
    </row>
    <row r="151" s="2" customFormat="1" ht="16.5" customHeight="1">
      <c r="A151" s="38"/>
      <c r="B151" s="181"/>
      <c r="C151" s="182" t="s">
        <v>302</v>
      </c>
      <c r="D151" s="182" t="s">
        <v>237</v>
      </c>
      <c r="E151" s="183" t="s">
        <v>2049</v>
      </c>
      <c r="F151" s="184" t="s">
        <v>2050</v>
      </c>
      <c r="G151" s="185" t="s">
        <v>294</v>
      </c>
      <c r="H151" s="186">
        <v>18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96</v>
      </c>
      <c r="AT151" s="193" t="s">
        <v>237</v>
      </c>
      <c r="AU151" s="193" t="s">
        <v>84</v>
      </c>
      <c r="AY151" s="19" t="s">
        <v>235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96</v>
      </c>
      <c r="BM151" s="193" t="s">
        <v>385</v>
      </c>
    </row>
    <row r="152" s="2" customFormat="1">
      <c r="A152" s="38"/>
      <c r="B152" s="39"/>
      <c r="C152" s="38"/>
      <c r="D152" s="195" t="s">
        <v>242</v>
      </c>
      <c r="E152" s="38"/>
      <c r="F152" s="196" t="s">
        <v>2050</v>
      </c>
      <c r="G152" s="38"/>
      <c r="H152" s="38"/>
      <c r="I152" s="197"/>
      <c r="J152" s="38"/>
      <c r="K152" s="38"/>
      <c r="L152" s="39"/>
      <c r="M152" s="198"/>
      <c r="N152" s="199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242</v>
      </c>
      <c r="AU152" s="19" t="s">
        <v>84</v>
      </c>
    </row>
    <row r="153" s="12" customFormat="1" ht="22.8" customHeight="1">
      <c r="A153" s="12"/>
      <c r="B153" s="168"/>
      <c r="C153" s="12"/>
      <c r="D153" s="169" t="s">
        <v>74</v>
      </c>
      <c r="E153" s="179" t="s">
        <v>2051</v>
      </c>
      <c r="F153" s="179" t="s">
        <v>2052</v>
      </c>
      <c r="G153" s="12"/>
      <c r="H153" s="12"/>
      <c r="I153" s="171"/>
      <c r="J153" s="180">
        <f>BK153</f>
        <v>0</v>
      </c>
      <c r="K153" s="12"/>
      <c r="L153" s="168"/>
      <c r="M153" s="173"/>
      <c r="N153" s="174"/>
      <c r="O153" s="174"/>
      <c r="P153" s="175">
        <f>SUM(P154:P165)</f>
        <v>0</v>
      </c>
      <c r="Q153" s="174"/>
      <c r="R153" s="175">
        <f>SUM(R154:R165)</f>
        <v>0</v>
      </c>
      <c r="S153" s="174"/>
      <c r="T153" s="176">
        <f>SUM(T154:T165)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169" t="s">
        <v>82</v>
      </c>
      <c r="AT153" s="177" t="s">
        <v>74</v>
      </c>
      <c r="AU153" s="177" t="s">
        <v>82</v>
      </c>
      <c r="AY153" s="169" t="s">
        <v>235</v>
      </c>
      <c r="BK153" s="178">
        <f>SUM(BK154:BK165)</f>
        <v>0</v>
      </c>
    </row>
    <row r="154" s="2" customFormat="1" ht="16.5" customHeight="1">
      <c r="A154" s="38"/>
      <c r="B154" s="181"/>
      <c r="C154" s="182" t="s">
        <v>307</v>
      </c>
      <c r="D154" s="182" t="s">
        <v>237</v>
      </c>
      <c r="E154" s="183" t="s">
        <v>2053</v>
      </c>
      <c r="F154" s="184" t="s">
        <v>2054</v>
      </c>
      <c r="G154" s="185" t="s">
        <v>323</v>
      </c>
      <c r="H154" s="186">
        <v>10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96</v>
      </c>
      <c r="AT154" s="193" t="s">
        <v>237</v>
      </c>
      <c r="AU154" s="193" t="s">
        <v>84</v>
      </c>
      <c r="AY154" s="19" t="s">
        <v>235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96</v>
      </c>
      <c r="BM154" s="193" t="s">
        <v>396</v>
      </c>
    </row>
    <row r="155" s="2" customFormat="1">
      <c r="A155" s="38"/>
      <c r="B155" s="39"/>
      <c r="C155" s="38"/>
      <c r="D155" s="195" t="s">
        <v>242</v>
      </c>
      <c r="E155" s="38"/>
      <c r="F155" s="196" t="s">
        <v>2054</v>
      </c>
      <c r="G155" s="38"/>
      <c r="H155" s="38"/>
      <c r="I155" s="197"/>
      <c r="J155" s="38"/>
      <c r="K155" s="38"/>
      <c r="L155" s="39"/>
      <c r="M155" s="198"/>
      <c r="N155" s="199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242</v>
      </c>
      <c r="AU155" s="19" t="s">
        <v>84</v>
      </c>
    </row>
    <row r="156" s="2" customFormat="1" ht="16.5" customHeight="1">
      <c r="A156" s="38"/>
      <c r="B156" s="181"/>
      <c r="C156" s="182" t="s">
        <v>314</v>
      </c>
      <c r="D156" s="182" t="s">
        <v>237</v>
      </c>
      <c r="E156" s="183" t="s">
        <v>2055</v>
      </c>
      <c r="F156" s="184" t="s">
        <v>2056</v>
      </c>
      <c r="G156" s="185" t="s">
        <v>2057</v>
      </c>
      <c r="H156" s="186">
        <v>10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409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2056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2" customFormat="1" ht="24.15" customHeight="1">
      <c r="A158" s="38"/>
      <c r="B158" s="181"/>
      <c r="C158" s="182" t="s">
        <v>320</v>
      </c>
      <c r="D158" s="182" t="s">
        <v>237</v>
      </c>
      <c r="E158" s="183" t="s">
        <v>2058</v>
      </c>
      <c r="F158" s="184" t="s">
        <v>2059</v>
      </c>
      <c r="G158" s="185" t="s">
        <v>2057</v>
      </c>
      <c r="H158" s="186">
        <v>10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96</v>
      </c>
      <c r="AT158" s="193" t="s">
        <v>237</v>
      </c>
      <c r="AU158" s="193" t="s">
        <v>84</v>
      </c>
      <c r="AY158" s="19" t="s">
        <v>235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96</v>
      </c>
      <c r="BM158" s="193" t="s">
        <v>420</v>
      </c>
    </row>
    <row r="159" s="2" customFormat="1">
      <c r="A159" s="38"/>
      <c r="B159" s="39"/>
      <c r="C159" s="38"/>
      <c r="D159" s="195" t="s">
        <v>242</v>
      </c>
      <c r="E159" s="38"/>
      <c r="F159" s="196" t="s">
        <v>2059</v>
      </c>
      <c r="G159" s="38"/>
      <c r="H159" s="38"/>
      <c r="I159" s="197"/>
      <c r="J159" s="38"/>
      <c r="K159" s="38"/>
      <c r="L159" s="39"/>
      <c r="M159" s="198"/>
      <c r="N159" s="199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242</v>
      </c>
      <c r="AU159" s="19" t="s">
        <v>84</v>
      </c>
    </row>
    <row r="160" s="2" customFormat="1" ht="16.5" customHeight="1">
      <c r="A160" s="38"/>
      <c r="B160" s="181"/>
      <c r="C160" s="182" t="s">
        <v>327</v>
      </c>
      <c r="D160" s="182" t="s">
        <v>237</v>
      </c>
      <c r="E160" s="183" t="s">
        <v>2060</v>
      </c>
      <c r="F160" s="184" t="s">
        <v>2061</v>
      </c>
      <c r="G160" s="185" t="s">
        <v>2057</v>
      </c>
      <c r="H160" s="186">
        <v>10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96</v>
      </c>
      <c r="AT160" s="193" t="s">
        <v>237</v>
      </c>
      <c r="AU160" s="193" t="s">
        <v>84</v>
      </c>
      <c r="AY160" s="19" t="s">
        <v>235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96</v>
      </c>
      <c r="BM160" s="193" t="s">
        <v>435</v>
      </c>
    </row>
    <row r="161" s="2" customFormat="1">
      <c r="A161" s="38"/>
      <c r="B161" s="39"/>
      <c r="C161" s="38"/>
      <c r="D161" s="195" t="s">
        <v>242</v>
      </c>
      <c r="E161" s="38"/>
      <c r="F161" s="196" t="s">
        <v>2061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242</v>
      </c>
      <c r="AU161" s="19" t="s">
        <v>84</v>
      </c>
    </row>
    <row r="162" s="2" customFormat="1" ht="16.5" customHeight="1">
      <c r="A162" s="38"/>
      <c r="B162" s="181"/>
      <c r="C162" s="182" t="s">
        <v>8</v>
      </c>
      <c r="D162" s="182" t="s">
        <v>237</v>
      </c>
      <c r="E162" s="183" t="s">
        <v>2062</v>
      </c>
      <c r="F162" s="184" t="s">
        <v>2063</v>
      </c>
      <c r="G162" s="185" t="s">
        <v>2057</v>
      </c>
      <c r="H162" s="186">
        <v>10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464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2063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2" customFormat="1" ht="16.5" customHeight="1">
      <c r="A164" s="38"/>
      <c r="B164" s="181"/>
      <c r="C164" s="182" t="s">
        <v>338</v>
      </c>
      <c r="D164" s="182" t="s">
        <v>237</v>
      </c>
      <c r="E164" s="183" t="s">
        <v>2064</v>
      </c>
      <c r="F164" s="184" t="s">
        <v>2065</v>
      </c>
      <c r="G164" s="185" t="s">
        <v>2057</v>
      </c>
      <c r="H164" s="186">
        <v>10</v>
      </c>
      <c r="I164" s="187"/>
      <c r="J164" s="188">
        <f>ROUND(I164*H164,2)</f>
        <v>0</v>
      </c>
      <c r="K164" s="184" t="s">
        <v>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96</v>
      </c>
      <c r="AT164" s="193" t="s">
        <v>237</v>
      </c>
      <c r="AU164" s="193" t="s">
        <v>84</v>
      </c>
      <c r="AY164" s="19" t="s">
        <v>235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96</v>
      </c>
      <c r="BM164" s="193" t="s">
        <v>481</v>
      </c>
    </row>
    <row r="165" s="2" customFormat="1">
      <c r="A165" s="38"/>
      <c r="B165" s="39"/>
      <c r="C165" s="38"/>
      <c r="D165" s="195" t="s">
        <v>242</v>
      </c>
      <c r="E165" s="38"/>
      <c r="F165" s="196" t="s">
        <v>2065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242</v>
      </c>
      <c r="AU165" s="19" t="s">
        <v>84</v>
      </c>
    </row>
    <row r="166" s="12" customFormat="1" ht="22.8" customHeight="1">
      <c r="A166" s="12"/>
      <c r="B166" s="168"/>
      <c r="C166" s="12"/>
      <c r="D166" s="169" t="s">
        <v>74</v>
      </c>
      <c r="E166" s="179" t="s">
        <v>2073</v>
      </c>
      <c r="F166" s="179" t="s">
        <v>2074</v>
      </c>
      <c r="G166" s="12"/>
      <c r="H166" s="12"/>
      <c r="I166" s="171"/>
      <c r="J166" s="180">
        <f>BK166</f>
        <v>0</v>
      </c>
      <c r="K166" s="12"/>
      <c r="L166" s="168"/>
      <c r="M166" s="173"/>
      <c r="N166" s="174"/>
      <c r="O166" s="174"/>
      <c r="P166" s="175">
        <f>SUM(P167:P174)</f>
        <v>0</v>
      </c>
      <c r="Q166" s="174"/>
      <c r="R166" s="175">
        <f>SUM(R167:R174)</f>
        <v>0</v>
      </c>
      <c r="S166" s="174"/>
      <c r="T166" s="176">
        <f>SUM(T167:T174)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169" t="s">
        <v>82</v>
      </c>
      <c r="AT166" s="177" t="s">
        <v>74</v>
      </c>
      <c r="AU166" s="177" t="s">
        <v>82</v>
      </c>
      <c r="AY166" s="169" t="s">
        <v>235</v>
      </c>
      <c r="BK166" s="178">
        <f>SUM(BK167:BK174)</f>
        <v>0</v>
      </c>
    </row>
    <row r="167" s="2" customFormat="1" ht="16.5" customHeight="1">
      <c r="A167" s="38"/>
      <c r="B167" s="181"/>
      <c r="C167" s="182" t="s">
        <v>344</v>
      </c>
      <c r="D167" s="182" t="s">
        <v>237</v>
      </c>
      <c r="E167" s="183" t="s">
        <v>2075</v>
      </c>
      <c r="F167" s="184" t="s">
        <v>2076</v>
      </c>
      <c r="G167" s="185" t="s">
        <v>310</v>
      </c>
      <c r="H167" s="186">
        <v>12</v>
      </c>
      <c r="I167" s="187"/>
      <c r="J167" s="188">
        <f>ROUND(I167*H167,2)</f>
        <v>0</v>
      </c>
      <c r="K167" s="184" t="s">
        <v>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96</v>
      </c>
      <c r="AT167" s="193" t="s">
        <v>237</v>
      </c>
      <c r="AU167" s="193" t="s">
        <v>84</v>
      </c>
      <c r="AY167" s="19" t="s">
        <v>235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96</v>
      </c>
      <c r="BM167" s="193" t="s">
        <v>539</v>
      </c>
    </row>
    <row r="168" s="2" customFormat="1">
      <c r="A168" s="38"/>
      <c r="B168" s="39"/>
      <c r="C168" s="38"/>
      <c r="D168" s="195" t="s">
        <v>242</v>
      </c>
      <c r="E168" s="38"/>
      <c r="F168" s="196" t="s">
        <v>2076</v>
      </c>
      <c r="G168" s="38"/>
      <c r="H168" s="38"/>
      <c r="I168" s="197"/>
      <c r="J168" s="38"/>
      <c r="K168" s="38"/>
      <c r="L168" s="39"/>
      <c r="M168" s="198"/>
      <c r="N168" s="199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242</v>
      </c>
      <c r="AU168" s="19" t="s">
        <v>84</v>
      </c>
    </row>
    <row r="169" s="2" customFormat="1" ht="16.5" customHeight="1">
      <c r="A169" s="38"/>
      <c r="B169" s="181"/>
      <c r="C169" s="182" t="s">
        <v>348</v>
      </c>
      <c r="D169" s="182" t="s">
        <v>237</v>
      </c>
      <c r="E169" s="183" t="s">
        <v>2077</v>
      </c>
      <c r="F169" s="184" t="s">
        <v>2078</v>
      </c>
      <c r="G169" s="185" t="s">
        <v>310</v>
      </c>
      <c r="H169" s="186">
        <v>10</v>
      </c>
      <c r="I169" s="187"/>
      <c r="J169" s="188">
        <f>ROUND(I169*H169,2)</f>
        <v>0</v>
      </c>
      <c r="K169" s="184" t="s">
        <v>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547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2078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2" customFormat="1" ht="16.5" customHeight="1">
      <c r="A171" s="38"/>
      <c r="B171" s="181"/>
      <c r="C171" s="182" t="s">
        <v>355</v>
      </c>
      <c r="D171" s="182" t="s">
        <v>237</v>
      </c>
      <c r="E171" s="183" t="s">
        <v>2079</v>
      </c>
      <c r="F171" s="184" t="s">
        <v>2080</v>
      </c>
      <c r="G171" s="185" t="s">
        <v>310</v>
      </c>
      <c r="H171" s="186">
        <v>5</v>
      </c>
      <c r="I171" s="187"/>
      <c r="J171" s="188">
        <f>ROUND(I171*H171,2)</f>
        <v>0</v>
      </c>
      <c r="K171" s="184" t="s">
        <v>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96</v>
      </c>
      <c r="AT171" s="193" t="s">
        <v>237</v>
      </c>
      <c r="AU171" s="193" t="s">
        <v>84</v>
      </c>
      <c r="AY171" s="19" t="s">
        <v>235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96</v>
      </c>
      <c r="BM171" s="193" t="s">
        <v>556</v>
      </c>
    </row>
    <row r="172" s="2" customFormat="1">
      <c r="A172" s="38"/>
      <c r="B172" s="39"/>
      <c r="C172" s="38"/>
      <c r="D172" s="195" t="s">
        <v>242</v>
      </c>
      <c r="E172" s="38"/>
      <c r="F172" s="196" t="s">
        <v>2080</v>
      </c>
      <c r="G172" s="38"/>
      <c r="H172" s="38"/>
      <c r="I172" s="197"/>
      <c r="J172" s="38"/>
      <c r="K172" s="38"/>
      <c r="L172" s="39"/>
      <c r="M172" s="198"/>
      <c r="N172" s="199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242</v>
      </c>
      <c r="AU172" s="19" t="s">
        <v>84</v>
      </c>
    </row>
    <row r="173" s="2" customFormat="1" ht="16.5" customHeight="1">
      <c r="A173" s="38"/>
      <c r="B173" s="181"/>
      <c r="C173" s="182" t="s">
        <v>306</v>
      </c>
      <c r="D173" s="182" t="s">
        <v>237</v>
      </c>
      <c r="E173" s="183" t="s">
        <v>2081</v>
      </c>
      <c r="F173" s="184" t="s">
        <v>2082</v>
      </c>
      <c r="G173" s="185" t="s">
        <v>1973</v>
      </c>
      <c r="H173" s="186">
        <v>1</v>
      </c>
      <c r="I173" s="187"/>
      <c r="J173" s="188">
        <f>ROUND(I173*H173,2)</f>
        <v>0</v>
      </c>
      <c r="K173" s="184" t="s">
        <v>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96</v>
      </c>
      <c r="AT173" s="193" t="s">
        <v>237</v>
      </c>
      <c r="AU173" s="193" t="s">
        <v>84</v>
      </c>
      <c r="AY173" s="19" t="s">
        <v>235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96</v>
      </c>
      <c r="BM173" s="193" t="s">
        <v>2083</v>
      </c>
    </row>
    <row r="174" s="2" customFormat="1">
      <c r="A174" s="38"/>
      <c r="B174" s="39"/>
      <c r="C174" s="38"/>
      <c r="D174" s="195" t="s">
        <v>242</v>
      </c>
      <c r="E174" s="38"/>
      <c r="F174" s="196" t="s">
        <v>2084</v>
      </c>
      <c r="G174" s="38"/>
      <c r="H174" s="38"/>
      <c r="I174" s="197"/>
      <c r="J174" s="38"/>
      <c r="K174" s="38"/>
      <c r="L174" s="39"/>
      <c r="M174" s="245"/>
      <c r="N174" s="246"/>
      <c r="O174" s="247"/>
      <c r="P174" s="247"/>
      <c r="Q174" s="247"/>
      <c r="R174" s="247"/>
      <c r="S174" s="247"/>
      <c r="T174" s="24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242</v>
      </c>
      <c r="AU174" s="19" t="s">
        <v>84</v>
      </c>
    </row>
    <row r="175" s="2" customFormat="1" ht="6.96" customHeight="1">
      <c r="A175" s="38"/>
      <c r="B175" s="60"/>
      <c r="C175" s="61"/>
      <c r="D175" s="61"/>
      <c r="E175" s="61"/>
      <c r="F175" s="61"/>
      <c r="G175" s="61"/>
      <c r="H175" s="61"/>
      <c r="I175" s="61"/>
      <c r="J175" s="61"/>
      <c r="K175" s="61"/>
      <c r="L175" s="39"/>
      <c r="M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</sheetData>
  <autoFilter ref="C128:K17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2211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2212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ROUND((SUM(BE131:BE239)),  2)</f>
        <v>0</v>
      </c>
      <c r="G37" s="38"/>
      <c r="H37" s="38"/>
      <c r="I37" s="138">
        <v>0.20999999999999999</v>
      </c>
      <c r="J37" s="137">
        <f>ROUND(((SUM(BE131:BE239))*I37),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ROUND((SUM(BF131:BF239)),  2)</f>
        <v>0</v>
      </c>
      <c r="G38" s="38"/>
      <c r="H38" s="38"/>
      <c r="I38" s="138">
        <v>0.14999999999999999</v>
      </c>
      <c r="J38" s="137">
        <f>ROUND(((SUM(BF131:BF239))*I38),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ROUND((SUM(BG131:BG239)),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ROUND((SUM(BH131:BH239)),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ROUND((SUM(BI131:BI239)),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2211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0001 - DSO 10.1 Čerpací stanice ČS12 - stavební část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J133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J185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J210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J220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217</v>
      </c>
      <c r="E106" s="156"/>
      <c r="F106" s="156"/>
      <c r="G106" s="156"/>
      <c r="H106" s="156"/>
      <c r="I106" s="156"/>
      <c r="J106" s="157">
        <f>J226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219</v>
      </c>
      <c r="E107" s="156"/>
      <c r="F107" s="156"/>
      <c r="G107" s="156"/>
      <c r="H107" s="156"/>
      <c r="I107" s="156"/>
      <c r="J107" s="157">
        <f>J236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220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0" t="str">
        <f>E7</f>
        <v>Kanalizace Podlesí - II.Etapa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197</v>
      </c>
      <c r="L118" s="22"/>
    </row>
    <row r="119" s="1" customFormat="1" ht="16.5" customHeight="1">
      <c r="B119" s="22"/>
      <c r="E119" s="130" t="s">
        <v>198</v>
      </c>
      <c r="F119" s="1"/>
      <c r="G119" s="1"/>
      <c r="H119" s="1"/>
      <c r="L119" s="22"/>
    </row>
    <row r="120" s="1" customFormat="1" ht="12" customHeight="1">
      <c r="B120" s="22"/>
      <c r="C120" s="32" t="s">
        <v>199</v>
      </c>
      <c r="L120" s="22"/>
    </row>
    <row r="121" s="2" customFormat="1" ht="16.5" customHeight="1">
      <c r="A121" s="38"/>
      <c r="B121" s="39"/>
      <c r="C121" s="38"/>
      <c r="D121" s="38"/>
      <c r="E121" s="131" t="s">
        <v>2211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1884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0001 - DSO 10.1 Čerpací stanice ČS12 - stavební část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13. 1. 2022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25.65" customHeight="1">
      <c r="A127" s="38"/>
      <c r="B127" s="39"/>
      <c r="C127" s="32" t="s">
        <v>24</v>
      </c>
      <c r="D127" s="38"/>
      <c r="E127" s="38"/>
      <c r="F127" s="27" t="str">
        <f>E19</f>
        <v>Město Petřvald</v>
      </c>
      <c r="G127" s="38"/>
      <c r="H127" s="38"/>
      <c r="I127" s="32" t="s">
        <v>30</v>
      </c>
      <c r="J127" s="36" t="str">
        <f>E25</f>
        <v>Sweco Hydroprojekt a.s., divize Morava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221</v>
      </c>
      <c r="D130" s="161" t="s">
        <v>60</v>
      </c>
      <c r="E130" s="161" t="s">
        <v>56</v>
      </c>
      <c r="F130" s="161" t="s">
        <v>57</v>
      </c>
      <c r="G130" s="161" t="s">
        <v>222</v>
      </c>
      <c r="H130" s="161" t="s">
        <v>223</v>
      </c>
      <c r="I130" s="161" t="s">
        <v>224</v>
      </c>
      <c r="J130" s="161" t="s">
        <v>208</v>
      </c>
      <c r="K130" s="162" t="s">
        <v>225</v>
      </c>
      <c r="L130" s="163"/>
      <c r="M130" s="86" t="s">
        <v>1</v>
      </c>
      <c r="N130" s="87" t="s">
        <v>39</v>
      </c>
      <c r="O130" s="87" t="s">
        <v>226</v>
      </c>
      <c r="P130" s="87" t="s">
        <v>227</v>
      </c>
      <c r="Q130" s="87" t="s">
        <v>228</v>
      </c>
      <c r="R130" s="87" t="s">
        <v>229</v>
      </c>
      <c r="S130" s="87" t="s">
        <v>230</v>
      </c>
      <c r="T130" s="88" t="s">
        <v>231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232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</f>
        <v>0</v>
      </c>
      <c r="Q131" s="90"/>
      <c r="R131" s="165">
        <f>R132</f>
        <v>144.13090294999998</v>
      </c>
      <c r="S131" s="90"/>
      <c r="T131" s="166">
        <f>T132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233</v>
      </c>
      <c r="F132" s="170" t="s">
        <v>234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P133+P185+P210+P220+P226+P236</f>
        <v>0</v>
      </c>
      <c r="Q132" s="174"/>
      <c r="R132" s="175">
        <f>R133+R185+R210+R220+R226+R236</f>
        <v>144.13090294999998</v>
      </c>
      <c r="S132" s="174"/>
      <c r="T132" s="176">
        <f>T133+T185+T210+T220+T226+T236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235</v>
      </c>
      <c r="BK132" s="178">
        <f>BK133+BK185+BK210+BK220+BK226+BK236</f>
        <v>0</v>
      </c>
    </row>
    <row r="133" s="12" customFormat="1" ht="22.8" customHeight="1">
      <c r="A133" s="12"/>
      <c r="B133" s="168"/>
      <c r="C133" s="12"/>
      <c r="D133" s="169" t="s">
        <v>74</v>
      </c>
      <c r="E133" s="179" t="s">
        <v>82</v>
      </c>
      <c r="F133" s="179" t="s">
        <v>236</v>
      </c>
      <c r="G133" s="12"/>
      <c r="H133" s="12"/>
      <c r="I133" s="171"/>
      <c r="J133" s="180">
        <f>BK133</f>
        <v>0</v>
      </c>
      <c r="K133" s="12"/>
      <c r="L133" s="168"/>
      <c r="M133" s="173"/>
      <c r="N133" s="174"/>
      <c r="O133" s="174"/>
      <c r="P133" s="175">
        <f>SUM(P134:P184)</f>
        <v>0</v>
      </c>
      <c r="Q133" s="174"/>
      <c r="R133" s="175">
        <f>SUM(R134:R184)</f>
        <v>133.13879999999998</v>
      </c>
      <c r="S133" s="174"/>
      <c r="T133" s="176">
        <f>SUM(T134:T184)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82</v>
      </c>
      <c r="AY133" s="169" t="s">
        <v>235</v>
      </c>
      <c r="BK133" s="178">
        <f>SUM(BK134:BK184)</f>
        <v>0</v>
      </c>
    </row>
    <row r="134" s="2" customFormat="1" ht="24.15" customHeight="1">
      <c r="A134" s="38"/>
      <c r="B134" s="181"/>
      <c r="C134" s="182" t="s">
        <v>82</v>
      </c>
      <c r="D134" s="182" t="s">
        <v>237</v>
      </c>
      <c r="E134" s="183" t="s">
        <v>885</v>
      </c>
      <c r="F134" s="184" t="s">
        <v>886</v>
      </c>
      <c r="G134" s="185" t="s">
        <v>294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96</v>
      </c>
      <c r="AT134" s="193" t="s">
        <v>237</v>
      </c>
      <c r="AU134" s="193" t="s">
        <v>84</v>
      </c>
      <c r="AY134" s="19" t="s">
        <v>235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96</v>
      </c>
      <c r="BM134" s="193" t="s">
        <v>2213</v>
      </c>
    </row>
    <row r="135" s="2" customFormat="1">
      <c r="A135" s="38"/>
      <c r="B135" s="39"/>
      <c r="C135" s="38"/>
      <c r="D135" s="195" t="s">
        <v>242</v>
      </c>
      <c r="E135" s="38"/>
      <c r="F135" s="196" t="s">
        <v>886</v>
      </c>
      <c r="G135" s="38"/>
      <c r="H135" s="38"/>
      <c r="I135" s="197"/>
      <c r="J135" s="38"/>
      <c r="K135" s="38"/>
      <c r="L135" s="39"/>
      <c r="M135" s="198"/>
      <c r="N135" s="199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242</v>
      </c>
      <c r="AU135" s="19" t="s">
        <v>84</v>
      </c>
    </row>
    <row r="136" s="2" customFormat="1">
      <c r="A136" s="38"/>
      <c r="B136" s="39"/>
      <c r="C136" s="38"/>
      <c r="D136" s="195" t="s">
        <v>262</v>
      </c>
      <c r="E136" s="38"/>
      <c r="F136" s="223" t="s">
        <v>2214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262</v>
      </c>
      <c r="AU136" s="19" t="s">
        <v>84</v>
      </c>
    </row>
    <row r="137" s="14" customFormat="1">
      <c r="A137" s="14"/>
      <c r="B137" s="207"/>
      <c r="C137" s="14"/>
      <c r="D137" s="195" t="s">
        <v>248</v>
      </c>
      <c r="E137" s="208" t="s">
        <v>1</v>
      </c>
      <c r="F137" s="209" t="s">
        <v>82</v>
      </c>
      <c r="G137" s="14"/>
      <c r="H137" s="210">
        <v>1</v>
      </c>
      <c r="I137" s="211"/>
      <c r="J137" s="14"/>
      <c r="K137" s="14"/>
      <c r="L137" s="207"/>
      <c r="M137" s="212"/>
      <c r="N137" s="213"/>
      <c r="O137" s="213"/>
      <c r="P137" s="213"/>
      <c r="Q137" s="213"/>
      <c r="R137" s="213"/>
      <c r="S137" s="213"/>
      <c r="T137" s="2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08" t="s">
        <v>248</v>
      </c>
      <c r="AU137" s="208" t="s">
        <v>84</v>
      </c>
      <c r="AV137" s="14" t="s">
        <v>84</v>
      </c>
      <c r="AW137" s="14" t="s">
        <v>32</v>
      </c>
      <c r="AX137" s="14" t="s">
        <v>82</v>
      </c>
      <c r="AY137" s="208" t="s">
        <v>235</v>
      </c>
    </row>
    <row r="138" s="2" customFormat="1" ht="24.15" customHeight="1">
      <c r="A138" s="38"/>
      <c r="B138" s="181"/>
      <c r="C138" s="182" t="s">
        <v>84</v>
      </c>
      <c r="D138" s="182" t="s">
        <v>237</v>
      </c>
      <c r="E138" s="183" t="s">
        <v>308</v>
      </c>
      <c r="F138" s="184" t="s">
        <v>309</v>
      </c>
      <c r="G138" s="185" t="s">
        <v>310</v>
      </c>
      <c r="H138" s="186">
        <v>360</v>
      </c>
      <c r="I138" s="187"/>
      <c r="J138" s="188">
        <f>ROUND(I138*H138,2)</f>
        <v>0</v>
      </c>
      <c r="K138" s="184" t="s">
        <v>246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3.0000000000000001E-05</v>
      </c>
      <c r="R138" s="191">
        <f>Q138*H138</f>
        <v>0.010800000000000001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96</v>
      </c>
      <c r="AT138" s="193" t="s">
        <v>237</v>
      </c>
      <c r="AU138" s="193" t="s">
        <v>84</v>
      </c>
      <c r="AY138" s="19" t="s">
        <v>235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96</v>
      </c>
      <c r="BM138" s="193" t="s">
        <v>2215</v>
      </c>
    </row>
    <row r="139" s="2" customFormat="1">
      <c r="A139" s="38"/>
      <c r="B139" s="39"/>
      <c r="C139" s="38"/>
      <c r="D139" s="195" t="s">
        <v>242</v>
      </c>
      <c r="E139" s="38"/>
      <c r="F139" s="196" t="s">
        <v>312</v>
      </c>
      <c r="G139" s="38"/>
      <c r="H139" s="38"/>
      <c r="I139" s="197"/>
      <c r="J139" s="38"/>
      <c r="K139" s="38"/>
      <c r="L139" s="39"/>
      <c r="M139" s="198"/>
      <c r="N139" s="199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242</v>
      </c>
      <c r="AU139" s="19" t="s">
        <v>84</v>
      </c>
    </row>
    <row r="140" s="14" customFormat="1">
      <c r="A140" s="14"/>
      <c r="B140" s="207"/>
      <c r="C140" s="14"/>
      <c r="D140" s="195" t="s">
        <v>248</v>
      </c>
      <c r="E140" s="208" t="s">
        <v>1</v>
      </c>
      <c r="F140" s="209" t="s">
        <v>1609</v>
      </c>
      <c r="G140" s="14"/>
      <c r="H140" s="210">
        <v>360</v>
      </c>
      <c r="I140" s="211"/>
      <c r="J140" s="14"/>
      <c r="K140" s="14"/>
      <c r="L140" s="207"/>
      <c r="M140" s="212"/>
      <c r="N140" s="213"/>
      <c r="O140" s="213"/>
      <c r="P140" s="213"/>
      <c r="Q140" s="213"/>
      <c r="R140" s="213"/>
      <c r="S140" s="213"/>
      <c r="T140" s="2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08" t="s">
        <v>248</v>
      </c>
      <c r="AU140" s="208" t="s">
        <v>84</v>
      </c>
      <c r="AV140" s="14" t="s">
        <v>84</v>
      </c>
      <c r="AW140" s="14" t="s">
        <v>32</v>
      </c>
      <c r="AX140" s="14" t="s">
        <v>82</v>
      </c>
      <c r="AY140" s="208" t="s">
        <v>235</v>
      </c>
    </row>
    <row r="141" s="2" customFormat="1" ht="24.15" customHeight="1">
      <c r="A141" s="38"/>
      <c r="B141" s="181"/>
      <c r="C141" s="182" t="s">
        <v>91</v>
      </c>
      <c r="D141" s="182" t="s">
        <v>237</v>
      </c>
      <c r="E141" s="183" t="s">
        <v>315</v>
      </c>
      <c r="F141" s="184" t="s">
        <v>316</v>
      </c>
      <c r="G141" s="185" t="s">
        <v>317</v>
      </c>
      <c r="H141" s="186">
        <v>45</v>
      </c>
      <c r="I141" s="187"/>
      <c r="J141" s="188">
        <f>ROUND(I141*H141,2)</f>
        <v>0</v>
      </c>
      <c r="K141" s="184" t="s">
        <v>246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96</v>
      </c>
      <c r="AT141" s="193" t="s">
        <v>237</v>
      </c>
      <c r="AU141" s="193" t="s">
        <v>84</v>
      </c>
      <c r="AY141" s="19" t="s">
        <v>235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96</v>
      </c>
      <c r="BM141" s="193" t="s">
        <v>2216</v>
      </c>
    </row>
    <row r="142" s="2" customFormat="1">
      <c r="A142" s="38"/>
      <c r="B142" s="39"/>
      <c r="C142" s="38"/>
      <c r="D142" s="195" t="s">
        <v>242</v>
      </c>
      <c r="E142" s="38"/>
      <c r="F142" s="196" t="s">
        <v>319</v>
      </c>
      <c r="G142" s="38"/>
      <c r="H142" s="38"/>
      <c r="I142" s="197"/>
      <c r="J142" s="38"/>
      <c r="K142" s="38"/>
      <c r="L142" s="39"/>
      <c r="M142" s="198"/>
      <c r="N142" s="199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242</v>
      </c>
      <c r="AU142" s="19" t="s">
        <v>84</v>
      </c>
    </row>
    <row r="143" s="2" customFormat="1" ht="33" customHeight="1">
      <c r="A143" s="38"/>
      <c r="B143" s="181"/>
      <c r="C143" s="182" t="s">
        <v>96</v>
      </c>
      <c r="D143" s="182" t="s">
        <v>237</v>
      </c>
      <c r="E143" s="183" t="s">
        <v>1893</v>
      </c>
      <c r="F143" s="184" t="s">
        <v>1894</v>
      </c>
      <c r="G143" s="185" t="s">
        <v>358</v>
      </c>
      <c r="H143" s="186">
        <v>45.667000000000002</v>
      </c>
      <c r="I143" s="187"/>
      <c r="J143" s="188">
        <f>ROUND(I143*H143,2)</f>
        <v>0</v>
      </c>
      <c r="K143" s="184" t="s">
        <v>246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96</v>
      </c>
      <c r="AT143" s="193" t="s">
        <v>237</v>
      </c>
      <c r="AU143" s="193" t="s">
        <v>84</v>
      </c>
      <c r="AY143" s="19" t="s">
        <v>235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96</v>
      </c>
      <c r="BM143" s="193" t="s">
        <v>2217</v>
      </c>
    </row>
    <row r="144" s="2" customFormat="1">
      <c r="A144" s="38"/>
      <c r="B144" s="39"/>
      <c r="C144" s="38"/>
      <c r="D144" s="195" t="s">
        <v>242</v>
      </c>
      <c r="E144" s="38"/>
      <c r="F144" s="196" t="s">
        <v>1896</v>
      </c>
      <c r="G144" s="38"/>
      <c r="H144" s="38"/>
      <c r="I144" s="197"/>
      <c r="J144" s="38"/>
      <c r="K144" s="38"/>
      <c r="L144" s="39"/>
      <c r="M144" s="198"/>
      <c r="N144" s="199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242</v>
      </c>
      <c r="AU144" s="19" t="s">
        <v>84</v>
      </c>
    </row>
    <row r="145" s="2" customFormat="1">
      <c r="A145" s="38"/>
      <c r="B145" s="39"/>
      <c r="C145" s="38"/>
      <c r="D145" s="195" t="s">
        <v>262</v>
      </c>
      <c r="E145" s="38"/>
      <c r="F145" s="223" t="s">
        <v>2218</v>
      </c>
      <c r="G145" s="38"/>
      <c r="H145" s="38"/>
      <c r="I145" s="197"/>
      <c r="J145" s="38"/>
      <c r="K145" s="38"/>
      <c r="L145" s="39"/>
      <c r="M145" s="198"/>
      <c r="N145" s="199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262</v>
      </c>
      <c r="AU145" s="19" t="s">
        <v>84</v>
      </c>
    </row>
    <row r="146" s="14" customFormat="1">
      <c r="A146" s="14"/>
      <c r="B146" s="207"/>
      <c r="C146" s="14"/>
      <c r="D146" s="195" t="s">
        <v>248</v>
      </c>
      <c r="E146" s="208" t="s">
        <v>1</v>
      </c>
      <c r="F146" s="209" t="s">
        <v>2219</v>
      </c>
      <c r="G146" s="14"/>
      <c r="H146" s="210">
        <v>91.332999999999998</v>
      </c>
      <c r="I146" s="211"/>
      <c r="J146" s="14"/>
      <c r="K146" s="14"/>
      <c r="L146" s="207"/>
      <c r="M146" s="212"/>
      <c r="N146" s="213"/>
      <c r="O146" s="213"/>
      <c r="P146" s="213"/>
      <c r="Q146" s="213"/>
      <c r="R146" s="213"/>
      <c r="S146" s="213"/>
      <c r="T146" s="2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08" t="s">
        <v>248</v>
      </c>
      <c r="AU146" s="208" t="s">
        <v>84</v>
      </c>
      <c r="AV146" s="14" t="s">
        <v>84</v>
      </c>
      <c r="AW146" s="14" t="s">
        <v>32</v>
      </c>
      <c r="AX146" s="14" t="s">
        <v>75</v>
      </c>
      <c r="AY146" s="208" t="s">
        <v>235</v>
      </c>
    </row>
    <row r="147" s="16" customFormat="1">
      <c r="A147" s="16"/>
      <c r="B147" s="224"/>
      <c r="C147" s="16"/>
      <c r="D147" s="195" t="s">
        <v>248</v>
      </c>
      <c r="E147" s="225" t="s">
        <v>1</v>
      </c>
      <c r="F147" s="226" t="s">
        <v>373</v>
      </c>
      <c r="G147" s="16"/>
      <c r="H147" s="227">
        <v>91.332999999999998</v>
      </c>
      <c r="I147" s="228"/>
      <c r="J147" s="16"/>
      <c r="K147" s="16"/>
      <c r="L147" s="224"/>
      <c r="M147" s="229"/>
      <c r="N147" s="230"/>
      <c r="O147" s="230"/>
      <c r="P147" s="230"/>
      <c r="Q147" s="230"/>
      <c r="R147" s="230"/>
      <c r="S147" s="230"/>
      <c r="T147" s="231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T147" s="225" t="s">
        <v>248</v>
      </c>
      <c r="AU147" s="225" t="s">
        <v>84</v>
      </c>
      <c r="AV147" s="16" t="s">
        <v>91</v>
      </c>
      <c r="AW147" s="16" t="s">
        <v>32</v>
      </c>
      <c r="AX147" s="16" t="s">
        <v>75</v>
      </c>
      <c r="AY147" s="225" t="s">
        <v>235</v>
      </c>
    </row>
    <row r="148" s="14" customFormat="1">
      <c r="A148" s="14"/>
      <c r="B148" s="207"/>
      <c r="C148" s="14"/>
      <c r="D148" s="195" t="s">
        <v>248</v>
      </c>
      <c r="E148" s="208" t="s">
        <v>1</v>
      </c>
      <c r="F148" s="209" t="s">
        <v>2220</v>
      </c>
      <c r="G148" s="14"/>
      <c r="H148" s="210">
        <v>45.667000000000002</v>
      </c>
      <c r="I148" s="211"/>
      <c r="J148" s="14"/>
      <c r="K148" s="14"/>
      <c r="L148" s="207"/>
      <c r="M148" s="212"/>
      <c r="N148" s="213"/>
      <c r="O148" s="213"/>
      <c r="P148" s="213"/>
      <c r="Q148" s="213"/>
      <c r="R148" s="213"/>
      <c r="S148" s="213"/>
      <c r="T148" s="2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08" t="s">
        <v>248</v>
      </c>
      <c r="AU148" s="208" t="s">
        <v>84</v>
      </c>
      <c r="AV148" s="14" t="s">
        <v>84</v>
      </c>
      <c r="AW148" s="14" t="s">
        <v>32</v>
      </c>
      <c r="AX148" s="14" t="s">
        <v>82</v>
      </c>
      <c r="AY148" s="208" t="s">
        <v>235</v>
      </c>
    </row>
    <row r="149" s="2" customFormat="1" ht="33" customHeight="1">
      <c r="A149" s="38"/>
      <c r="B149" s="181"/>
      <c r="C149" s="182" t="s">
        <v>269</v>
      </c>
      <c r="D149" s="182" t="s">
        <v>237</v>
      </c>
      <c r="E149" s="183" t="s">
        <v>1901</v>
      </c>
      <c r="F149" s="184" t="s">
        <v>1902</v>
      </c>
      <c r="G149" s="185" t="s">
        <v>358</v>
      </c>
      <c r="H149" s="186">
        <v>45.667000000000002</v>
      </c>
      <c r="I149" s="187"/>
      <c r="J149" s="188">
        <f>ROUND(I149*H149,2)</f>
        <v>0</v>
      </c>
      <c r="K149" s="184" t="s">
        <v>246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96</v>
      </c>
      <c r="AT149" s="193" t="s">
        <v>237</v>
      </c>
      <c r="AU149" s="193" t="s">
        <v>84</v>
      </c>
      <c r="AY149" s="19" t="s">
        <v>235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96</v>
      </c>
      <c r="BM149" s="193" t="s">
        <v>2221</v>
      </c>
    </row>
    <row r="150" s="2" customFormat="1">
      <c r="A150" s="38"/>
      <c r="B150" s="39"/>
      <c r="C150" s="38"/>
      <c r="D150" s="195" t="s">
        <v>242</v>
      </c>
      <c r="E150" s="38"/>
      <c r="F150" s="196" t="s">
        <v>1904</v>
      </c>
      <c r="G150" s="38"/>
      <c r="H150" s="38"/>
      <c r="I150" s="197"/>
      <c r="J150" s="38"/>
      <c r="K150" s="38"/>
      <c r="L150" s="39"/>
      <c r="M150" s="198"/>
      <c r="N150" s="199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242</v>
      </c>
      <c r="AU150" s="19" t="s">
        <v>84</v>
      </c>
    </row>
    <row r="151" s="2" customFormat="1">
      <c r="A151" s="38"/>
      <c r="B151" s="39"/>
      <c r="C151" s="38"/>
      <c r="D151" s="195" t="s">
        <v>262</v>
      </c>
      <c r="E151" s="38"/>
      <c r="F151" s="223" t="s">
        <v>2218</v>
      </c>
      <c r="G151" s="38"/>
      <c r="H151" s="38"/>
      <c r="I151" s="197"/>
      <c r="J151" s="38"/>
      <c r="K151" s="38"/>
      <c r="L151" s="39"/>
      <c r="M151" s="198"/>
      <c r="N151" s="199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262</v>
      </c>
      <c r="AU151" s="19" t="s">
        <v>84</v>
      </c>
    </row>
    <row r="152" s="2" customFormat="1" ht="44.25" customHeight="1">
      <c r="A152" s="38"/>
      <c r="B152" s="181"/>
      <c r="C152" s="182" t="s">
        <v>276</v>
      </c>
      <c r="D152" s="182" t="s">
        <v>237</v>
      </c>
      <c r="E152" s="183" t="s">
        <v>397</v>
      </c>
      <c r="F152" s="184" t="s">
        <v>398</v>
      </c>
      <c r="G152" s="185" t="s">
        <v>358</v>
      </c>
      <c r="H152" s="186">
        <v>91.334000000000003</v>
      </c>
      <c r="I152" s="187"/>
      <c r="J152" s="188">
        <f>ROUND(I152*H152,2)</f>
        <v>0</v>
      </c>
      <c r="K152" s="184" t="s">
        <v>246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96</v>
      </c>
      <c r="AT152" s="193" t="s">
        <v>237</v>
      </c>
      <c r="AU152" s="193" t="s">
        <v>84</v>
      </c>
      <c r="AY152" s="19" t="s">
        <v>235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96</v>
      </c>
      <c r="BM152" s="193" t="s">
        <v>2222</v>
      </c>
    </row>
    <row r="153" s="2" customFormat="1">
      <c r="A153" s="38"/>
      <c r="B153" s="39"/>
      <c r="C153" s="38"/>
      <c r="D153" s="195" t="s">
        <v>242</v>
      </c>
      <c r="E153" s="38"/>
      <c r="F153" s="196" t="s">
        <v>400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242</v>
      </c>
      <c r="AU153" s="19" t="s">
        <v>84</v>
      </c>
    </row>
    <row r="154" s="13" customFormat="1">
      <c r="A154" s="13"/>
      <c r="B154" s="200"/>
      <c r="C154" s="13"/>
      <c r="D154" s="195" t="s">
        <v>248</v>
      </c>
      <c r="E154" s="201" t="s">
        <v>1</v>
      </c>
      <c r="F154" s="202" t="s">
        <v>930</v>
      </c>
      <c r="G154" s="13"/>
      <c r="H154" s="201" t="s">
        <v>1</v>
      </c>
      <c r="I154" s="203"/>
      <c r="J154" s="13"/>
      <c r="K154" s="13"/>
      <c r="L154" s="200"/>
      <c r="M154" s="204"/>
      <c r="N154" s="205"/>
      <c r="O154" s="205"/>
      <c r="P154" s="205"/>
      <c r="Q154" s="205"/>
      <c r="R154" s="205"/>
      <c r="S154" s="205"/>
      <c r="T154" s="206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1" t="s">
        <v>248</v>
      </c>
      <c r="AU154" s="201" t="s">
        <v>84</v>
      </c>
      <c r="AV154" s="13" t="s">
        <v>82</v>
      </c>
      <c r="AW154" s="13" t="s">
        <v>32</v>
      </c>
      <c r="AX154" s="13" t="s">
        <v>75</v>
      </c>
      <c r="AY154" s="201" t="s">
        <v>235</v>
      </c>
    </row>
    <row r="155" s="14" customFormat="1">
      <c r="A155" s="14"/>
      <c r="B155" s="207"/>
      <c r="C155" s="14"/>
      <c r="D155" s="195" t="s">
        <v>248</v>
      </c>
      <c r="E155" s="208" t="s">
        <v>1</v>
      </c>
      <c r="F155" s="209" t="s">
        <v>2223</v>
      </c>
      <c r="G155" s="14"/>
      <c r="H155" s="210">
        <v>91.334000000000003</v>
      </c>
      <c r="I155" s="211"/>
      <c r="J155" s="14"/>
      <c r="K155" s="14"/>
      <c r="L155" s="207"/>
      <c r="M155" s="212"/>
      <c r="N155" s="213"/>
      <c r="O155" s="213"/>
      <c r="P155" s="213"/>
      <c r="Q155" s="213"/>
      <c r="R155" s="213"/>
      <c r="S155" s="213"/>
      <c r="T155" s="2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08" t="s">
        <v>248</v>
      </c>
      <c r="AU155" s="208" t="s">
        <v>84</v>
      </c>
      <c r="AV155" s="14" t="s">
        <v>84</v>
      </c>
      <c r="AW155" s="14" t="s">
        <v>32</v>
      </c>
      <c r="AX155" s="14" t="s">
        <v>82</v>
      </c>
      <c r="AY155" s="208" t="s">
        <v>235</v>
      </c>
    </row>
    <row r="156" s="2" customFormat="1" ht="44.25" customHeight="1">
      <c r="A156" s="38"/>
      <c r="B156" s="181"/>
      <c r="C156" s="182" t="s">
        <v>284</v>
      </c>
      <c r="D156" s="182" t="s">
        <v>237</v>
      </c>
      <c r="E156" s="183" t="s">
        <v>410</v>
      </c>
      <c r="F156" s="184" t="s">
        <v>411</v>
      </c>
      <c r="G156" s="185" t="s">
        <v>358</v>
      </c>
      <c r="H156" s="186">
        <v>456.67000000000002</v>
      </c>
      <c r="I156" s="187"/>
      <c r="J156" s="188">
        <f>ROUND(I156*H156,2)</f>
        <v>0</v>
      </c>
      <c r="K156" s="184" t="s">
        <v>246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2224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413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14" customFormat="1">
      <c r="A158" s="14"/>
      <c r="B158" s="207"/>
      <c r="C158" s="14"/>
      <c r="D158" s="195" t="s">
        <v>248</v>
      </c>
      <c r="E158" s="14"/>
      <c r="F158" s="209" t="s">
        <v>2225</v>
      </c>
      <c r="G158" s="14"/>
      <c r="H158" s="210">
        <v>456.67000000000002</v>
      </c>
      <c r="I158" s="211"/>
      <c r="J158" s="14"/>
      <c r="K158" s="14"/>
      <c r="L158" s="207"/>
      <c r="M158" s="212"/>
      <c r="N158" s="213"/>
      <c r="O158" s="213"/>
      <c r="P158" s="213"/>
      <c r="Q158" s="213"/>
      <c r="R158" s="213"/>
      <c r="S158" s="213"/>
      <c r="T158" s="2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08" t="s">
        <v>248</v>
      </c>
      <c r="AU158" s="208" t="s">
        <v>84</v>
      </c>
      <c r="AV158" s="14" t="s">
        <v>84</v>
      </c>
      <c r="AW158" s="14" t="s">
        <v>3</v>
      </c>
      <c r="AX158" s="14" t="s">
        <v>82</v>
      </c>
      <c r="AY158" s="208" t="s">
        <v>235</v>
      </c>
    </row>
    <row r="159" s="2" customFormat="1" ht="24.15" customHeight="1">
      <c r="A159" s="38"/>
      <c r="B159" s="181"/>
      <c r="C159" s="182" t="s">
        <v>291</v>
      </c>
      <c r="D159" s="182" t="s">
        <v>237</v>
      </c>
      <c r="E159" s="183" t="s">
        <v>429</v>
      </c>
      <c r="F159" s="184" t="s">
        <v>430</v>
      </c>
      <c r="G159" s="185" t="s">
        <v>240</v>
      </c>
      <c r="H159" s="186">
        <v>9.3979999999999997</v>
      </c>
      <c r="I159" s="187"/>
      <c r="J159" s="188">
        <f>ROUND(I159*H159,2)</f>
        <v>0</v>
      </c>
      <c r="K159" s="184" t="s">
        <v>246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96</v>
      </c>
      <c r="AT159" s="193" t="s">
        <v>237</v>
      </c>
      <c r="AU159" s="193" t="s">
        <v>84</v>
      </c>
      <c r="AY159" s="19" t="s">
        <v>235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96</v>
      </c>
      <c r="BM159" s="193" t="s">
        <v>2226</v>
      </c>
    </row>
    <row r="160" s="2" customFormat="1">
      <c r="A160" s="38"/>
      <c r="B160" s="39"/>
      <c r="C160" s="38"/>
      <c r="D160" s="195" t="s">
        <v>242</v>
      </c>
      <c r="E160" s="38"/>
      <c r="F160" s="196" t="s">
        <v>432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242</v>
      </c>
      <c r="AU160" s="19" t="s">
        <v>84</v>
      </c>
    </row>
    <row r="161" s="2" customFormat="1">
      <c r="A161" s="38"/>
      <c r="B161" s="39"/>
      <c r="C161" s="38"/>
      <c r="D161" s="195" t="s">
        <v>262</v>
      </c>
      <c r="E161" s="38"/>
      <c r="F161" s="223" t="s">
        <v>2227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262</v>
      </c>
      <c r="AU161" s="19" t="s">
        <v>84</v>
      </c>
    </row>
    <row r="162" s="14" customFormat="1">
      <c r="A162" s="14"/>
      <c r="B162" s="207"/>
      <c r="C162" s="14"/>
      <c r="D162" s="195" t="s">
        <v>248</v>
      </c>
      <c r="E162" s="208" t="s">
        <v>1</v>
      </c>
      <c r="F162" s="209" t="s">
        <v>1916</v>
      </c>
      <c r="G162" s="14"/>
      <c r="H162" s="210">
        <v>9.3979999999999997</v>
      </c>
      <c r="I162" s="211"/>
      <c r="J162" s="14"/>
      <c r="K162" s="14"/>
      <c r="L162" s="207"/>
      <c r="M162" s="212"/>
      <c r="N162" s="213"/>
      <c r="O162" s="213"/>
      <c r="P162" s="213"/>
      <c r="Q162" s="213"/>
      <c r="R162" s="213"/>
      <c r="S162" s="213"/>
      <c r="T162" s="2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08" t="s">
        <v>248</v>
      </c>
      <c r="AU162" s="208" t="s">
        <v>84</v>
      </c>
      <c r="AV162" s="14" t="s">
        <v>84</v>
      </c>
      <c r="AW162" s="14" t="s">
        <v>32</v>
      </c>
      <c r="AX162" s="14" t="s">
        <v>82</v>
      </c>
      <c r="AY162" s="208" t="s">
        <v>235</v>
      </c>
    </row>
    <row r="163" s="2" customFormat="1" ht="33" customHeight="1">
      <c r="A163" s="38"/>
      <c r="B163" s="181"/>
      <c r="C163" s="182" t="s">
        <v>297</v>
      </c>
      <c r="D163" s="182" t="s">
        <v>237</v>
      </c>
      <c r="E163" s="183" t="s">
        <v>436</v>
      </c>
      <c r="F163" s="184" t="s">
        <v>437</v>
      </c>
      <c r="G163" s="185" t="s">
        <v>438</v>
      </c>
      <c r="H163" s="186">
        <v>164.40100000000001</v>
      </c>
      <c r="I163" s="187"/>
      <c r="J163" s="188">
        <f>ROUND(I163*H163,2)</f>
        <v>0</v>
      </c>
      <c r="K163" s="184" t="s">
        <v>246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96</v>
      </c>
      <c r="AT163" s="193" t="s">
        <v>237</v>
      </c>
      <c r="AU163" s="193" t="s">
        <v>84</v>
      </c>
      <c r="AY163" s="19" t="s">
        <v>235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96</v>
      </c>
      <c r="BM163" s="193" t="s">
        <v>2228</v>
      </c>
    </row>
    <row r="164" s="2" customFormat="1">
      <c r="A164" s="38"/>
      <c r="B164" s="39"/>
      <c r="C164" s="38"/>
      <c r="D164" s="195" t="s">
        <v>242</v>
      </c>
      <c r="E164" s="38"/>
      <c r="F164" s="196" t="s">
        <v>440</v>
      </c>
      <c r="G164" s="38"/>
      <c r="H164" s="38"/>
      <c r="I164" s="197"/>
      <c r="J164" s="38"/>
      <c r="K164" s="38"/>
      <c r="L164" s="39"/>
      <c r="M164" s="198"/>
      <c r="N164" s="199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242</v>
      </c>
      <c r="AU164" s="19" t="s">
        <v>84</v>
      </c>
    </row>
    <row r="165" s="13" customFormat="1">
      <c r="A165" s="13"/>
      <c r="B165" s="200"/>
      <c r="C165" s="13"/>
      <c r="D165" s="195" t="s">
        <v>248</v>
      </c>
      <c r="E165" s="201" t="s">
        <v>1</v>
      </c>
      <c r="F165" s="202" t="s">
        <v>930</v>
      </c>
      <c r="G165" s="13"/>
      <c r="H165" s="201" t="s">
        <v>1</v>
      </c>
      <c r="I165" s="203"/>
      <c r="J165" s="13"/>
      <c r="K165" s="13"/>
      <c r="L165" s="200"/>
      <c r="M165" s="204"/>
      <c r="N165" s="205"/>
      <c r="O165" s="205"/>
      <c r="P165" s="205"/>
      <c r="Q165" s="205"/>
      <c r="R165" s="205"/>
      <c r="S165" s="205"/>
      <c r="T165" s="206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1" t="s">
        <v>248</v>
      </c>
      <c r="AU165" s="201" t="s">
        <v>84</v>
      </c>
      <c r="AV165" s="13" t="s">
        <v>82</v>
      </c>
      <c r="AW165" s="13" t="s">
        <v>32</v>
      </c>
      <c r="AX165" s="13" t="s">
        <v>75</v>
      </c>
      <c r="AY165" s="201" t="s">
        <v>235</v>
      </c>
    </row>
    <row r="166" s="14" customFormat="1">
      <c r="A166" s="14"/>
      <c r="B166" s="207"/>
      <c r="C166" s="14"/>
      <c r="D166" s="195" t="s">
        <v>248</v>
      </c>
      <c r="E166" s="208" t="s">
        <v>1</v>
      </c>
      <c r="F166" s="209" t="s">
        <v>2223</v>
      </c>
      <c r="G166" s="14"/>
      <c r="H166" s="210">
        <v>91.334000000000003</v>
      </c>
      <c r="I166" s="211"/>
      <c r="J166" s="14"/>
      <c r="K166" s="14"/>
      <c r="L166" s="207"/>
      <c r="M166" s="212"/>
      <c r="N166" s="213"/>
      <c r="O166" s="213"/>
      <c r="P166" s="213"/>
      <c r="Q166" s="213"/>
      <c r="R166" s="213"/>
      <c r="S166" s="213"/>
      <c r="T166" s="2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8" t="s">
        <v>248</v>
      </c>
      <c r="AU166" s="208" t="s">
        <v>84</v>
      </c>
      <c r="AV166" s="14" t="s">
        <v>84</v>
      </c>
      <c r="AW166" s="14" t="s">
        <v>32</v>
      </c>
      <c r="AX166" s="14" t="s">
        <v>82</v>
      </c>
      <c r="AY166" s="208" t="s">
        <v>235</v>
      </c>
    </row>
    <row r="167" s="14" customFormat="1">
      <c r="A167" s="14"/>
      <c r="B167" s="207"/>
      <c r="C167" s="14"/>
      <c r="D167" s="195" t="s">
        <v>248</v>
      </c>
      <c r="E167" s="14"/>
      <c r="F167" s="209" t="s">
        <v>2229</v>
      </c>
      <c r="G167" s="14"/>
      <c r="H167" s="210">
        <v>164.40100000000001</v>
      </c>
      <c r="I167" s="211"/>
      <c r="J167" s="14"/>
      <c r="K167" s="14"/>
      <c r="L167" s="207"/>
      <c r="M167" s="212"/>
      <c r="N167" s="213"/>
      <c r="O167" s="213"/>
      <c r="P167" s="213"/>
      <c r="Q167" s="213"/>
      <c r="R167" s="213"/>
      <c r="S167" s="213"/>
      <c r="T167" s="2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08" t="s">
        <v>248</v>
      </c>
      <c r="AU167" s="208" t="s">
        <v>84</v>
      </c>
      <c r="AV167" s="14" t="s">
        <v>84</v>
      </c>
      <c r="AW167" s="14" t="s">
        <v>3</v>
      </c>
      <c r="AX167" s="14" t="s">
        <v>82</v>
      </c>
      <c r="AY167" s="208" t="s">
        <v>235</v>
      </c>
    </row>
    <row r="168" s="2" customFormat="1" ht="24.15" customHeight="1">
      <c r="A168" s="38"/>
      <c r="B168" s="181"/>
      <c r="C168" s="182" t="s">
        <v>302</v>
      </c>
      <c r="D168" s="182" t="s">
        <v>237</v>
      </c>
      <c r="E168" s="183" t="s">
        <v>447</v>
      </c>
      <c r="F168" s="184" t="s">
        <v>448</v>
      </c>
      <c r="G168" s="185" t="s">
        <v>358</v>
      </c>
      <c r="H168" s="186">
        <v>66.563999999999993</v>
      </c>
      <c r="I168" s="187"/>
      <c r="J168" s="188">
        <f>ROUND(I168*H168,2)</f>
        <v>0</v>
      </c>
      <c r="K168" s="184" t="s">
        <v>246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96</v>
      </c>
      <c r="AT168" s="193" t="s">
        <v>237</v>
      </c>
      <c r="AU168" s="193" t="s">
        <v>84</v>
      </c>
      <c r="AY168" s="19" t="s">
        <v>235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96</v>
      </c>
      <c r="BM168" s="193" t="s">
        <v>2230</v>
      </c>
    </row>
    <row r="169" s="2" customFormat="1">
      <c r="A169" s="38"/>
      <c r="B169" s="39"/>
      <c r="C169" s="38"/>
      <c r="D169" s="195" t="s">
        <v>242</v>
      </c>
      <c r="E169" s="38"/>
      <c r="F169" s="196" t="s">
        <v>450</v>
      </c>
      <c r="G169" s="38"/>
      <c r="H169" s="38"/>
      <c r="I169" s="197"/>
      <c r="J169" s="38"/>
      <c r="K169" s="38"/>
      <c r="L169" s="39"/>
      <c r="M169" s="198"/>
      <c r="N169" s="199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242</v>
      </c>
      <c r="AU169" s="19" t="s">
        <v>84</v>
      </c>
    </row>
    <row r="170" s="13" customFormat="1">
      <c r="A170" s="13"/>
      <c r="B170" s="200"/>
      <c r="C170" s="13"/>
      <c r="D170" s="195" t="s">
        <v>248</v>
      </c>
      <c r="E170" s="201" t="s">
        <v>1</v>
      </c>
      <c r="F170" s="202" t="s">
        <v>1920</v>
      </c>
      <c r="G170" s="13"/>
      <c r="H170" s="201" t="s">
        <v>1</v>
      </c>
      <c r="I170" s="203"/>
      <c r="J170" s="13"/>
      <c r="K170" s="13"/>
      <c r="L170" s="200"/>
      <c r="M170" s="204"/>
      <c r="N170" s="205"/>
      <c r="O170" s="205"/>
      <c r="P170" s="205"/>
      <c r="Q170" s="205"/>
      <c r="R170" s="205"/>
      <c r="S170" s="205"/>
      <c r="T170" s="206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1" t="s">
        <v>248</v>
      </c>
      <c r="AU170" s="201" t="s">
        <v>84</v>
      </c>
      <c r="AV170" s="13" t="s">
        <v>82</v>
      </c>
      <c r="AW170" s="13" t="s">
        <v>32</v>
      </c>
      <c r="AX170" s="13" t="s">
        <v>75</v>
      </c>
      <c r="AY170" s="201" t="s">
        <v>235</v>
      </c>
    </row>
    <row r="171" s="14" customFormat="1">
      <c r="A171" s="14"/>
      <c r="B171" s="207"/>
      <c r="C171" s="14"/>
      <c r="D171" s="195" t="s">
        <v>248</v>
      </c>
      <c r="E171" s="208" t="s">
        <v>1</v>
      </c>
      <c r="F171" s="209" t="s">
        <v>2231</v>
      </c>
      <c r="G171" s="14"/>
      <c r="H171" s="210">
        <v>81.033000000000001</v>
      </c>
      <c r="I171" s="211"/>
      <c r="J171" s="14"/>
      <c r="K171" s="14"/>
      <c r="L171" s="207"/>
      <c r="M171" s="212"/>
      <c r="N171" s="213"/>
      <c r="O171" s="213"/>
      <c r="P171" s="213"/>
      <c r="Q171" s="213"/>
      <c r="R171" s="213"/>
      <c r="S171" s="213"/>
      <c r="T171" s="2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08" t="s">
        <v>248</v>
      </c>
      <c r="AU171" s="208" t="s">
        <v>84</v>
      </c>
      <c r="AV171" s="14" t="s">
        <v>84</v>
      </c>
      <c r="AW171" s="14" t="s">
        <v>32</v>
      </c>
      <c r="AX171" s="14" t="s">
        <v>75</v>
      </c>
      <c r="AY171" s="208" t="s">
        <v>235</v>
      </c>
    </row>
    <row r="172" s="13" customFormat="1">
      <c r="A172" s="13"/>
      <c r="B172" s="200"/>
      <c r="C172" s="13"/>
      <c r="D172" s="195" t="s">
        <v>248</v>
      </c>
      <c r="E172" s="201" t="s">
        <v>1</v>
      </c>
      <c r="F172" s="202" t="s">
        <v>1922</v>
      </c>
      <c r="G172" s="13"/>
      <c r="H172" s="201" t="s">
        <v>1</v>
      </c>
      <c r="I172" s="203"/>
      <c r="J172" s="13"/>
      <c r="K172" s="13"/>
      <c r="L172" s="200"/>
      <c r="M172" s="204"/>
      <c r="N172" s="205"/>
      <c r="O172" s="205"/>
      <c r="P172" s="205"/>
      <c r="Q172" s="205"/>
      <c r="R172" s="205"/>
      <c r="S172" s="205"/>
      <c r="T172" s="206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1" t="s">
        <v>248</v>
      </c>
      <c r="AU172" s="201" t="s">
        <v>84</v>
      </c>
      <c r="AV172" s="13" t="s">
        <v>82</v>
      </c>
      <c r="AW172" s="13" t="s">
        <v>32</v>
      </c>
      <c r="AX172" s="13" t="s">
        <v>75</v>
      </c>
      <c r="AY172" s="201" t="s">
        <v>235</v>
      </c>
    </row>
    <row r="173" s="14" customFormat="1">
      <c r="A173" s="14"/>
      <c r="B173" s="207"/>
      <c r="C173" s="14"/>
      <c r="D173" s="195" t="s">
        <v>248</v>
      </c>
      <c r="E173" s="208" t="s">
        <v>1</v>
      </c>
      <c r="F173" s="209" t="s">
        <v>1923</v>
      </c>
      <c r="G173" s="14"/>
      <c r="H173" s="210">
        <v>-1.923</v>
      </c>
      <c r="I173" s="211"/>
      <c r="J173" s="14"/>
      <c r="K173" s="14"/>
      <c r="L173" s="207"/>
      <c r="M173" s="212"/>
      <c r="N173" s="213"/>
      <c r="O173" s="213"/>
      <c r="P173" s="213"/>
      <c r="Q173" s="213"/>
      <c r="R173" s="213"/>
      <c r="S173" s="213"/>
      <c r="T173" s="2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08" t="s">
        <v>248</v>
      </c>
      <c r="AU173" s="208" t="s">
        <v>84</v>
      </c>
      <c r="AV173" s="14" t="s">
        <v>84</v>
      </c>
      <c r="AW173" s="14" t="s">
        <v>32</v>
      </c>
      <c r="AX173" s="14" t="s">
        <v>75</v>
      </c>
      <c r="AY173" s="208" t="s">
        <v>235</v>
      </c>
    </row>
    <row r="174" s="13" customFormat="1">
      <c r="A174" s="13"/>
      <c r="B174" s="200"/>
      <c r="C174" s="13"/>
      <c r="D174" s="195" t="s">
        <v>248</v>
      </c>
      <c r="E174" s="201" t="s">
        <v>1</v>
      </c>
      <c r="F174" s="202" t="s">
        <v>1924</v>
      </c>
      <c r="G174" s="13"/>
      <c r="H174" s="201" t="s">
        <v>1</v>
      </c>
      <c r="I174" s="203"/>
      <c r="J174" s="13"/>
      <c r="K174" s="13"/>
      <c r="L174" s="200"/>
      <c r="M174" s="204"/>
      <c r="N174" s="205"/>
      <c r="O174" s="205"/>
      <c r="P174" s="205"/>
      <c r="Q174" s="205"/>
      <c r="R174" s="205"/>
      <c r="S174" s="205"/>
      <c r="T174" s="206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1" t="s">
        <v>248</v>
      </c>
      <c r="AU174" s="201" t="s">
        <v>84</v>
      </c>
      <c r="AV174" s="13" t="s">
        <v>82</v>
      </c>
      <c r="AW174" s="13" t="s">
        <v>32</v>
      </c>
      <c r="AX174" s="13" t="s">
        <v>75</v>
      </c>
      <c r="AY174" s="201" t="s">
        <v>235</v>
      </c>
    </row>
    <row r="175" s="14" customFormat="1">
      <c r="A175" s="14"/>
      <c r="B175" s="207"/>
      <c r="C175" s="14"/>
      <c r="D175" s="195" t="s">
        <v>248</v>
      </c>
      <c r="E175" s="208" t="s">
        <v>1</v>
      </c>
      <c r="F175" s="209" t="s">
        <v>1925</v>
      </c>
      <c r="G175" s="14"/>
      <c r="H175" s="210">
        <v>-0.86299999999999999</v>
      </c>
      <c r="I175" s="211"/>
      <c r="J175" s="14"/>
      <c r="K175" s="14"/>
      <c r="L175" s="207"/>
      <c r="M175" s="212"/>
      <c r="N175" s="213"/>
      <c r="O175" s="213"/>
      <c r="P175" s="213"/>
      <c r="Q175" s="213"/>
      <c r="R175" s="213"/>
      <c r="S175" s="213"/>
      <c r="T175" s="2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08" t="s">
        <v>248</v>
      </c>
      <c r="AU175" s="208" t="s">
        <v>84</v>
      </c>
      <c r="AV175" s="14" t="s">
        <v>84</v>
      </c>
      <c r="AW175" s="14" t="s">
        <v>32</v>
      </c>
      <c r="AX175" s="14" t="s">
        <v>75</v>
      </c>
      <c r="AY175" s="208" t="s">
        <v>235</v>
      </c>
    </row>
    <row r="176" s="14" customFormat="1">
      <c r="A176" s="14"/>
      <c r="B176" s="207"/>
      <c r="C176" s="14"/>
      <c r="D176" s="195" t="s">
        <v>248</v>
      </c>
      <c r="E176" s="208" t="s">
        <v>1</v>
      </c>
      <c r="F176" s="209" t="s">
        <v>2232</v>
      </c>
      <c r="G176" s="14"/>
      <c r="H176" s="210">
        <v>-11.683</v>
      </c>
      <c r="I176" s="211"/>
      <c r="J176" s="14"/>
      <c r="K176" s="14"/>
      <c r="L176" s="207"/>
      <c r="M176" s="212"/>
      <c r="N176" s="213"/>
      <c r="O176" s="213"/>
      <c r="P176" s="213"/>
      <c r="Q176" s="213"/>
      <c r="R176" s="213"/>
      <c r="S176" s="213"/>
      <c r="T176" s="2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8" t="s">
        <v>248</v>
      </c>
      <c r="AU176" s="208" t="s">
        <v>84</v>
      </c>
      <c r="AV176" s="14" t="s">
        <v>84</v>
      </c>
      <c r="AW176" s="14" t="s">
        <v>32</v>
      </c>
      <c r="AX176" s="14" t="s">
        <v>75</v>
      </c>
      <c r="AY176" s="208" t="s">
        <v>235</v>
      </c>
    </row>
    <row r="177" s="15" customFormat="1">
      <c r="A177" s="15"/>
      <c r="B177" s="215"/>
      <c r="C177" s="15"/>
      <c r="D177" s="195" t="s">
        <v>248</v>
      </c>
      <c r="E177" s="216" t="s">
        <v>1</v>
      </c>
      <c r="F177" s="217" t="s">
        <v>253</v>
      </c>
      <c r="G177" s="15"/>
      <c r="H177" s="218">
        <v>66.563999999999993</v>
      </c>
      <c r="I177" s="219"/>
      <c r="J177" s="15"/>
      <c r="K177" s="15"/>
      <c r="L177" s="215"/>
      <c r="M177" s="220"/>
      <c r="N177" s="221"/>
      <c r="O177" s="221"/>
      <c r="P177" s="221"/>
      <c r="Q177" s="221"/>
      <c r="R177" s="221"/>
      <c r="S177" s="221"/>
      <c r="T177" s="222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16" t="s">
        <v>248</v>
      </c>
      <c r="AU177" s="216" t="s">
        <v>84</v>
      </c>
      <c r="AV177" s="15" t="s">
        <v>96</v>
      </c>
      <c r="AW177" s="15" t="s">
        <v>32</v>
      </c>
      <c r="AX177" s="15" t="s">
        <v>82</v>
      </c>
      <c r="AY177" s="216" t="s">
        <v>235</v>
      </c>
    </row>
    <row r="178" s="2" customFormat="1" ht="21.75" customHeight="1">
      <c r="A178" s="38"/>
      <c r="B178" s="181"/>
      <c r="C178" s="232" t="s">
        <v>307</v>
      </c>
      <c r="D178" s="232" t="s">
        <v>465</v>
      </c>
      <c r="E178" s="233" t="s">
        <v>466</v>
      </c>
      <c r="F178" s="234" t="s">
        <v>467</v>
      </c>
      <c r="G178" s="235" t="s">
        <v>438</v>
      </c>
      <c r="H178" s="236">
        <v>133.12799999999999</v>
      </c>
      <c r="I178" s="237"/>
      <c r="J178" s="238">
        <f>ROUND(I178*H178,2)</f>
        <v>0</v>
      </c>
      <c r="K178" s="234" t="s">
        <v>246</v>
      </c>
      <c r="L178" s="239"/>
      <c r="M178" s="240" t="s">
        <v>1</v>
      </c>
      <c r="N178" s="241" t="s">
        <v>40</v>
      </c>
      <c r="O178" s="77"/>
      <c r="P178" s="191">
        <f>O178*H178</f>
        <v>0</v>
      </c>
      <c r="Q178" s="191">
        <v>1</v>
      </c>
      <c r="R178" s="191">
        <f>Q178*H178</f>
        <v>133.12799999999999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291</v>
      </c>
      <c r="AT178" s="193" t="s">
        <v>465</v>
      </c>
      <c r="AU178" s="193" t="s">
        <v>84</v>
      </c>
      <c r="AY178" s="19" t="s">
        <v>235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96</v>
      </c>
      <c r="BM178" s="193" t="s">
        <v>2233</v>
      </c>
    </row>
    <row r="179" s="2" customFormat="1">
      <c r="A179" s="38"/>
      <c r="B179" s="39"/>
      <c r="C179" s="38"/>
      <c r="D179" s="195" t="s">
        <v>242</v>
      </c>
      <c r="E179" s="38"/>
      <c r="F179" s="196" t="s">
        <v>467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242</v>
      </c>
      <c r="AU179" s="19" t="s">
        <v>84</v>
      </c>
    </row>
    <row r="180" s="2" customFormat="1">
      <c r="A180" s="38"/>
      <c r="B180" s="39"/>
      <c r="C180" s="38"/>
      <c r="D180" s="195" t="s">
        <v>262</v>
      </c>
      <c r="E180" s="38"/>
      <c r="F180" s="223" t="s">
        <v>469</v>
      </c>
      <c r="G180" s="38"/>
      <c r="H180" s="38"/>
      <c r="I180" s="197"/>
      <c r="J180" s="38"/>
      <c r="K180" s="38"/>
      <c r="L180" s="39"/>
      <c r="M180" s="198"/>
      <c r="N180" s="199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262</v>
      </c>
      <c r="AU180" s="19" t="s">
        <v>84</v>
      </c>
    </row>
    <row r="181" s="14" customFormat="1">
      <c r="A181" s="14"/>
      <c r="B181" s="207"/>
      <c r="C181" s="14"/>
      <c r="D181" s="195" t="s">
        <v>248</v>
      </c>
      <c r="E181" s="14"/>
      <c r="F181" s="209" t="s">
        <v>2234</v>
      </c>
      <c r="G181" s="14"/>
      <c r="H181" s="210">
        <v>133.12799999999999</v>
      </c>
      <c r="I181" s="211"/>
      <c r="J181" s="14"/>
      <c r="K181" s="14"/>
      <c r="L181" s="207"/>
      <c r="M181" s="212"/>
      <c r="N181" s="213"/>
      <c r="O181" s="213"/>
      <c r="P181" s="213"/>
      <c r="Q181" s="213"/>
      <c r="R181" s="213"/>
      <c r="S181" s="213"/>
      <c r="T181" s="2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08" t="s">
        <v>248</v>
      </c>
      <c r="AU181" s="208" t="s">
        <v>84</v>
      </c>
      <c r="AV181" s="14" t="s">
        <v>84</v>
      </c>
      <c r="AW181" s="14" t="s">
        <v>3</v>
      </c>
      <c r="AX181" s="14" t="s">
        <v>82</v>
      </c>
      <c r="AY181" s="208" t="s">
        <v>235</v>
      </c>
    </row>
    <row r="182" s="2" customFormat="1" ht="33" customHeight="1">
      <c r="A182" s="38"/>
      <c r="B182" s="181"/>
      <c r="C182" s="182" t="s">
        <v>314</v>
      </c>
      <c r="D182" s="182" t="s">
        <v>237</v>
      </c>
      <c r="E182" s="183" t="s">
        <v>496</v>
      </c>
      <c r="F182" s="184" t="s">
        <v>497</v>
      </c>
      <c r="G182" s="185" t="s">
        <v>438</v>
      </c>
      <c r="H182" s="186">
        <v>133.12799999999999</v>
      </c>
      <c r="I182" s="187"/>
      <c r="J182" s="188">
        <f>ROUND(I182*H182,2)</f>
        <v>0</v>
      </c>
      <c r="K182" s="184" t="s">
        <v>246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96</v>
      </c>
      <c r="AT182" s="193" t="s">
        <v>237</v>
      </c>
      <c r="AU182" s="193" t="s">
        <v>84</v>
      </c>
      <c r="AY182" s="19" t="s">
        <v>235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96</v>
      </c>
      <c r="BM182" s="193" t="s">
        <v>2235</v>
      </c>
    </row>
    <row r="183" s="2" customFormat="1">
      <c r="A183" s="38"/>
      <c r="B183" s="39"/>
      <c r="C183" s="38"/>
      <c r="D183" s="195" t="s">
        <v>242</v>
      </c>
      <c r="E183" s="38"/>
      <c r="F183" s="196" t="s">
        <v>499</v>
      </c>
      <c r="G183" s="38"/>
      <c r="H183" s="38"/>
      <c r="I183" s="197"/>
      <c r="J183" s="38"/>
      <c r="K183" s="38"/>
      <c r="L183" s="39"/>
      <c r="M183" s="198"/>
      <c r="N183" s="199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242</v>
      </c>
      <c r="AU183" s="19" t="s">
        <v>84</v>
      </c>
    </row>
    <row r="184" s="14" customFormat="1">
      <c r="A184" s="14"/>
      <c r="B184" s="207"/>
      <c r="C184" s="14"/>
      <c r="D184" s="195" t="s">
        <v>248</v>
      </c>
      <c r="E184" s="208" t="s">
        <v>1</v>
      </c>
      <c r="F184" s="209" t="s">
        <v>2236</v>
      </c>
      <c r="G184" s="14"/>
      <c r="H184" s="210">
        <v>133.12799999999999</v>
      </c>
      <c r="I184" s="211"/>
      <c r="J184" s="14"/>
      <c r="K184" s="14"/>
      <c r="L184" s="207"/>
      <c r="M184" s="212"/>
      <c r="N184" s="213"/>
      <c r="O184" s="213"/>
      <c r="P184" s="213"/>
      <c r="Q184" s="213"/>
      <c r="R184" s="213"/>
      <c r="S184" s="213"/>
      <c r="T184" s="2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8" t="s">
        <v>248</v>
      </c>
      <c r="AU184" s="208" t="s">
        <v>84</v>
      </c>
      <c r="AV184" s="14" t="s">
        <v>84</v>
      </c>
      <c r="AW184" s="14" t="s">
        <v>32</v>
      </c>
      <c r="AX184" s="14" t="s">
        <v>82</v>
      </c>
      <c r="AY184" s="208" t="s">
        <v>235</v>
      </c>
    </row>
    <row r="185" s="12" customFormat="1" ht="22.8" customHeight="1">
      <c r="A185" s="12"/>
      <c r="B185" s="168"/>
      <c r="C185" s="12"/>
      <c r="D185" s="169" t="s">
        <v>74</v>
      </c>
      <c r="E185" s="179" t="s">
        <v>84</v>
      </c>
      <c r="F185" s="179" t="s">
        <v>501</v>
      </c>
      <c r="G185" s="12"/>
      <c r="H185" s="12"/>
      <c r="I185" s="171"/>
      <c r="J185" s="180">
        <f>BK185</f>
        <v>0</v>
      </c>
      <c r="K185" s="12"/>
      <c r="L185" s="168"/>
      <c r="M185" s="173"/>
      <c r="N185" s="174"/>
      <c r="O185" s="174"/>
      <c r="P185" s="175">
        <f>SUM(P186:P209)</f>
        <v>0</v>
      </c>
      <c r="Q185" s="174"/>
      <c r="R185" s="175">
        <f>SUM(R186:R209)</f>
        <v>8.5935681800000001</v>
      </c>
      <c r="S185" s="174"/>
      <c r="T185" s="176">
        <f>SUM(T186:T209)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169" t="s">
        <v>82</v>
      </c>
      <c r="AT185" s="177" t="s">
        <v>74</v>
      </c>
      <c r="AU185" s="177" t="s">
        <v>82</v>
      </c>
      <c r="AY185" s="169" t="s">
        <v>235</v>
      </c>
      <c r="BK185" s="178">
        <f>SUM(BK186:BK209)</f>
        <v>0</v>
      </c>
    </row>
    <row r="186" s="2" customFormat="1" ht="44.25" customHeight="1">
      <c r="A186" s="38"/>
      <c r="B186" s="181"/>
      <c r="C186" s="182" t="s">
        <v>320</v>
      </c>
      <c r="D186" s="182" t="s">
        <v>237</v>
      </c>
      <c r="E186" s="183" t="s">
        <v>503</v>
      </c>
      <c r="F186" s="184" t="s">
        <v>504</v>
      </c>
      <c r="G186" s="185" t="s">
        <v>323</v>
      </c>
      <c r="H186" s="186">
        <v>10.864000000000001</v>
      </c>
      <c r="I186" s="187"/>
      <c r="J186" s="188">
        <f>ROUND(I186*H186,2)</f>
        <v>0</v>
      </c>
      <c r="K186" s="184" t="s">
        <v>246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0.20469000000000001</v>
      </c>
      <c r="R186" s="191">
        <f>Q186*H186</f>
        <v>2.2237521600000001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96</v>
      </c>
      <c r="AT186" s="193" t="s">
        <v>237</v>
      </c>
      <c r="AU186" s="193" t="s">
        <v>84</v>
      </c>
      <c r="AY186" s="19" t="s">
        <v>235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96</v>
      </c>
      <c r="BM186" s="193" t="s">
        <v>2237</v>
      </c>
    </row>
    <row r="187" s="2" customFormat="1">
      <c r="A187" s="38"/>
      <c r="B187" s="39"/>
      <c r="C187" s="38"/>
      <c r="D187" s="195" t="s">
        <v>242</v>
      </c>
      <c r="E187" s="38"/>
      <c r="F187" s="196" t="s">
        <v>506</v>
      </c>
      <c r="G187" s="38"/>
      <c r="H187" s="38"/>
      <c r="I187" s="197"/>
      <c r="J187" s="38"/>
      <c r="K187" s="38"/>
      <c r="L187" s="39"/>
      <c r="M187" s="198"/>
      <c r="N187" s="199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242</v>
      </c>
      <c r="AU187" s="19" t="s">
        <v>84</v>
      </c>
    </row>
    <row r="188" s="2" customFormat="1">
      <c r="A188" s="38"/>
      <c r="B188" s="39"/>
      <c r="C188" s="38"/>
      <c r="D188" s="195" t="s">
        <v>262</v>
      </c>
      <c r="E188" s="38"/>
      <c r="F188" s="223" t="s">
        <v>2227</v>
      </c>
      <c r="G188" s="38"/>
      <c r="H188" s="38"/>
      <c r="I188" s="197"/>
      <c r="J188" s="38"/>
      <c r="K188" s="38"/>
      <c r="L188" s="39"/>
      <c r="M188" s="198"/>
      <c r="N188" s="199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262</v>
      </c>
      <c r="AU188" s="19" t="s">
        <v>84</v>
      </c>
    </row>
    <row r="189" s="14" customFormat="1">
      <c r="A189" s="14"/>
      <c r="B189" s="207"/>
      <c r="C189" s="14"/>
      <c r="D189" s="195" t="s">
        <v>248</v>
      </c>
      <c r="E189" s="208" t="s">
        <v>1</v>
      </c>
      <c r="F189" s="209" t="s">
        <v>1934</v>
      </c>
      <c r="G189" s="14"/>
      <c r="H189" s="210">
        <v>10.864000000000001</v>
      </c>
      <c r="I189" s="211"/>
      <c r="J189" s="14"/>
      <c r="K189" s="14"/>
      <c r="L189" s="207"/>
      <c r="M189" s="212"/>
      <c r="N189" s="213"/>
      <c r="O189" s="213"/>
      <c r="P189" s="213"/>
      <c r="Q189" s="213"/>
      <c r="R189" s="213"/>
      <c r="S189" s="213"/>
      <c r="T189" s="2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08" t="s">
        <v>248</v>
      </c>
      <c r="AU189" s="208" t="s">
        <v>84</v>
      </c>
      <c r="AV189" s="14" t="s">
        <v>84</v>
      </c>
      <c r="AW189" s="14" t="s">
        <v>32</v>
      </c>
      <c r="AX189" s="14" t="s">
        <v>82</v>
      </c>
      <c r="AY189" s="208" t="s">
        <v>235</v>
      </c>
    </row>
    <row r="190" s="2" customFormat="1" ht="24.15" customHeight="1">
      <c r="A190" s="38"/>
      <c r="B190" s="181"/>
      <c r="C190" s="182" t="s">
        <v>327</v>
      </c>
      <c r="D190" s="182" t="s">
        <v>237</v>
      </c>
      <c r="E190" s="183" t="s">
        <v>1935</v>
      </c>
      <c r="F190" s="184" t="s">
        <v>1936</v>
      </c>
      <c r="G190" s="185" t="s">
        <v>358</v>
      </c>
      <c r="H190" s="186">
        <v>1.923</v>
      </c>
      <c r="I190" s="187"/>
      <c r="J190" s="188">
        <f>ROUND(I190*H190,2)</f>
        <v>0</v>
      </c>
      <c r="K190" s="184" t="s">
        <v>246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2.1600000000000001</v>
      </c>
      <c r="R190" s="191">
        <f>Q190*H190</f>
        <v>4.1536800000000005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96</v>
      </c>
      <c r="AT190" s="193" t="s">
        <v>237</v>
      </c>
      <c r="AU190" s="193" t="s">
        <v>84</v>
      </c>
      <c r="AY190" s="19" t="s">
        <v>235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96</v>
      </c>
      <c r="BM190" s="193" t="s">
        <v>2238</v>
      </c>
    </row>
    <row r="191" s="2" customFormat="1">
      <c r="A191" s="38"/>
      <c r="B191" s="39"/>
      <c r="C191" s="38"/>
      <c r="D191" s="195" t="s">
        <v>242</v>
      </c>
      <c r="E191" s="38"/>
      <c r="F191" s="196" t="s">
        <v>1938</v>
      </c>
      <c r="G191" s="38"/>
      <c r="H191" s="38"/>
      <c r="I191" s="197"/>
      <c r="J191" s="38"/>
      <c r="K191" s="38"/>
      <c r="L191" s="39"/>
      <c r="M191" s="198"/>
      <c r="N191" s="199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242</v>
      </c>
      <c r="AU191" s="19" t="s">
        <v>84</v>
      </c>
    </row>
    <row r="192" s="2" customFormat="1">
      <c r="A192" s="38"/>
      <c r="B192" s="39"/>
      <c r="C192" s="38"/>
      <c r="D192" s="195" t="s">
        <v>262</v>
      </c>
      <c r="E192" s="38"/>
      <c r="F192" s="223" t="s">
        <v>2227</v>
      </c>
      <c r="G192" s="38"/>
      <c r="H192" s="38"/>
      <c r="I192" s="197"/>
      <c r="J192" s="38"/>
      <c r="K192" s="38"/>
      <c r="L192" s="39"/>
      <c r="M192" s="198"/>
      <c r="N192" s="199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262</v>
      </c>
      <c r="AU192" s="19" t="s">
        <v>84</v>
      </c>
    </row>
    <row r="193" s="14" customFormat="1">
      <c r="A193" s="14"/>
      <c r="B193" s="207"/>
      <c r="C193" s="14"/>
      <c r="D193" s="195" t="s">
        <v>248</v>
      </c>
      <c r="E193" s="208" t="s">
        <v>1</v>
      </c>
      <c r="F193" s="209" t="s">
        <v>1939</v>
      </c>
      <c r="G193" s="14"/>
      <c r="H193" s="210">
        <v>1.923</v>
      </c>
      <c r="I193" s="211"/>
      <c r="J193" s="14"/>
      <c r="K193" s="14"/>
      <c r="L193" s="207"/>
      <c r="M193" s="212"/>
      <c r="N193" s="213"/>
      <c r="O193" s="213"/>
      <c r="P193" s="213"/>
      <c r="Q193" s="213"/>
      <c r="R193" s="213"/>
      <c r="S193" s="213"/>
      <c r="T193" s="2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08" t="s">
        <v>248</v>
      </c>
      <c r="AU193" s="208" t="s">
        <v>84</v>
      </c>
      <c r="AV193" s="14" t="s">
        <v>84</v>
      </c>
      <c r="AW193" s="14" t="s">
        <v>32</v>
      </c>
      <c r="AX193" s="14" t="s">
        <v>82</v>
      </c>
      <c r="AY193" s="208" t="s">
        <v>235</v>
      </c>
    </row>
    <row r="194" s="2" customFormat="1" ht="24.15" customHeight="1">
      <c r="A194" s="38"/>
      <c r="B194" s="181"/>
      <c r="C194" s="182" t="s">
        <v>8</v>
      </c>
      <c r="D194" s="182" t="s">
        <v>237</v>
      </c>
      <c r="E194" s="183" t="s">
        <v>1940</v>
      </c>
      <c r="F194" s="184" t="s">
        <v>1941</v>
      </c>
      <c r="G194" s="185" t="s">
        <v>358</v>
      </c>
      <c r="H194" s="186">
        <v>0.86299999999999999</v>
      </c>
      <c r="I194" s="187"/>
      <c r="J194" s="188">
        <f>ROUND(I194*H194,2)</f>
        <v>0</v>
      </c>
      <c r="K194" s="184" t="s">
        <v>246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2.45329</v>
      </c>
      <c r="R194" s="191">
        <f>Q194*H194</f>
        <v>2.1171892699999999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96</v>
      </c>
      <c r="AT194" s="193" t="s">
        <v>237</v>
      </c>
      <c r="AU194" s="193" t="s">
        <v>84</v>
      </c>
      <c r="AY194" s="19" t="s">
        <v>235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96</v>
      </c>
      <c r="BM194" s="193" t="s">
        <v>2239</v>
      </c>
    </row>
    <row r="195" s="2" customFormat="1">
      <c r="A195" s="38"/>
      <c r="B195" s="39"/>
      <c r="C195" s="38"/>
      <c r="D195" s="195" t="s">
        <v>242</v>
      </c>
      <c r="E195" s="38"/>
      <c r="F195" s="196" t="s">
        <v>1943</v>
      </c>
      <c r="G195" s="38"/>
      <c r="H195" s="38"/>
      <c r="I195" s="197"/>
      <c r="J195" s="38"/>
      <c r="K195" s="38"/>
      <c r="L195" s="39"/>
      <c r="M195" s="198"/>
      <c r="N195" s="199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242</v>
      </c>
      <c r="AU195" s="19" t="s">
        <v>84</v>
      </c>
    </row>
    <row r="196" s="2" customFormat="1">
      <c r="A196" s="38"/>
      <c r="B196" s="39"/>
      <c r="C196" s="38"/>
      <c r="D196" s="195" t="s">
        <v>262</v>
      </c>
      <c r="E196" s="38"/>
      <c r="F196" s="223" t="s">
        <v>2227</v>
      </c>
      <c r="G196" s="38"/>
      <c r="H196" s="38"/>
      <c r="I196" s="197"/>
      <c r="J196" s="38"/>
      <c r="K196" s="38"/>
      <c r="L196" s="39"/>
      <c r="M196" s="198"/>
      <c r="N196" s="199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262</v>
      </c>
      <c r="AU196" s="19" t="s">
        <v>84</v>
      </c>
    </row>
    <row r="197" s="13" customFormat="1">
      <c r="A197" s="13"/>
      <c r="B197" s="200"/>
      <c r="C197" s="13"/>
      <c r="D197" s="195" t="s">
        <v>248</v>
      </c>
      <c r="E197" s="201" t="s">
        <v>1</v>
      </c>
      <c r="F197" s="202" t="s">
        <v>1944</v>
      </c>
      <c r="G197" s="13"/>
      <c r="H197" s="201" t="s">
        <v>1</v>
      </c>
      <c r="I197" s="203"/>
      <c r="J197" s="13"/>
      <c r="K197" s="13"/>
      <c r="L197" s="200"/>
      <c r="M197" s="204"/>
      <c r="N197" s="205"/>
      <c r="O197" s="205"/>
      <c r="P197" s="205"/>
      <c r="Q197" s="205"/>
      <c r="R197" s="205"/>
      <c r="S197" s="205"/>
      <c r="T197" s="206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01" t="s">
        <v>248</v>
      </c>
      <c r="AU197" s="201" t="s">
        <v>84</v>
      </c>
      <c r="AV197" s="13" t="s">
        <v>82</v>
      </c>
      <c r="AW197" s="13" t="s">
        <v>32</v>
      </c>
      <c r="AX197" s="13" t="s">
        <v>75</v>
      </c>
      <c r="AY197" s="201" t="s">
        <v>235</v>
      </c>
    </row>
    <row r="198" s="14" customFormat="1">
      <c r="A198" s="14"/>
      <c r="B198" s="207"/>
      <c r="C198" s="14"/>
      <c r="D198" s="195" t="s">
        <v>248</v>
      </c>
      <c r="E198" s="208" t="s">
        <v>1</v>
      </c>
      <c r="F198" s="209" t="s">
        <v>1945</v>
      </c>
      <c r="G198" s="14"/>
      <c r="H198" s="210">
        <v>0.86299999999999999</v>
      </c>
      <c r="I198" s="211"/>
      <c r="J198" s="14"/>
      <c r="K198" s="14"/>
      <c r="L198" s="207"/>
      <c r="M198" s="212"/>
      <c r="N198" s="213"/>
      <c r="O198" s="213"/>
      <c r="P198" s="213"/>
      <c r="Q198" s="213"/>
      <c r="R198" s="213"/>
      <c r="S198" s="213"/>
      <c r="T198" s="2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8" t="s">
        <v>248</v>
      </c>
      <c r="AU198" s="208" t="s">
        <v>84</v>
      </c>
      <c r="AV198" s="14" t="s">
        <v>84</v>
      </c>
      <c r="AW198" s="14" t="s">
        <v>32</v>
      </c>
      <c r="AX198" s="14" t="s">
        <v>82</v>
      </c>
      <c r="AY198" s="208" t="s">
        <v>235</v>
      </c>
    </row>
    <row r="199" s="2" customFormat="1" ht="16.5" customHeight="1">
      <c r="A199" s="38"/>
      <c r="B199" s="181"/>
      <c r="C199" s="182" t="s">
        <v>338</v>
      </c>
      <c r="D199" s="182" t="s">
        <v>237</v>
      </c>
      <c r="E199" s="183" t="s">
        <v>1946</v>
      </c>
      <c r="F199" s="184" t="s">
        <v>1947</v>
      </c>
      <c r="G199" s="185" t="s">
        <v>240</v>
      </c>
      <c r="H199" s="186">
        <v>1.335</v>
      </c>
      <c r="I199" s="187"/>
      <c r="J199" s="188">
        <f>ROUND(I199*H199,2)</f>
        <v>0</v>
      </c>
      <c r="K199" s="184" t="s">
        <v>246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0.00247</v>
      </c>
      <c r="R199" s="191">
        <f>Q199*H199</f>
        <v>0.0032974499999999999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96</v>
      </c>
      <c r="AT199" s="193" t="s">
        <v>237</v>
      </c>
      <c r="AU199" s="193" t="s">
        <v>84</v>
      </c>
      <c r="AY199" s="19" t="s">
        <v>235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96</v>
      </c>
      <c r="BM199" s="193" t="s">
        <v>2240</v>
      </c>
    </row>
    <row r="200" s="2" customFormat="1">
      <c r="A200" s="38"/>
      <c r="B200" s="39"/>
      <c r="C200" s="38"/>
      <c r="D200" s="195" t="s">
        <v>242</v>
      </c>
      <c r="E200" s="38"/>
      <c r="F200" s="196" t="s">
        <v>1949</v>
      </c>
      <c r="G200" s="38"/>
      <c r="H200" s="38"/>
      <c r="I200" s="197"/>
      <c r="J200" s="38"/>
      <c r="K200" s="38"/>
      <c r="L200" s="39"/>
      <c r="M200" s="198"/>
      <c r="N200" s="199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242</v>
      </c>
      <c r="AU200" s="19" t="s">
        <v>84</v>
      </c>
    </row>
    <row r="201" s="2" customFormat="1">
      <c r="A201" s="38"/>
      <c r="B201" s="39"/>
      <c r="C201" s="38"/>
      <c r="D201" s="195" t="s">
        <v>262</v>
      </c>
      <c r="E201" s="38"/>
      <c r="F201" s="223" t="s">
        <v>2227</v>
      </c>
      <c r="G201" s="38"/>
      <c r="H201" s="38"/>
      <c r="I201" s="197"/>
      <c r="J201" s="38"/>
      <c r="K201" s="38"/>
      <c r="L201" s="39"/>
      <c r="M201" s="198"/>
      <c r="N201" s="199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262</v>
      </c>
      <c r="AU201" s="19" t="s">
        <v>84</v>
      </c>
    </row>
    <row r="202" s="13" customFormat="1">
      <c r="A202" s="13"/>
      <c r="B202" s="200"/>
      <c r="C202" s="13"/>
      <c r="D202" s="195" t="s">
        <v>248</v>
      </c>
      <c r="E202" s="201" t="s">
        <v>1</v>
      </c>
      <c r="F202" s="202" t="s">
        <v>1950</v>
      </c>
      <c r="G202" s="13"/>
      <c r="H202" s="201" t="s">
        <v>1</v>
      </c>
      <c r="I202" s="203"/>
      <c r="J202" s="13"/>
      <c r="K202" s="13"/>
      <c r="L202" s="200"/>
      <c r="M202" s="204"/>
      <c r="N202" s="205"/>
      <c r="O202" s="205"/>
      <c r="P202" s="205"/>
      <c r="Q202" s="205"/>
      <c r="R202" s="205"/>
      <c r="S202" s="205"/>
      <c r="T202" s="206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01" t="s">
        <v>248</v>
      </c>
      <c r="AU202" s="201" t="s">
        <v>84</v>
      </c>
      <c r="AV202" s="13" t="s">
        <v>82</v>
      </c>
      <c r="AW202" s="13" t="s">
        <v>32</v>
      </c>
      <c r="AX202" s="13" t="s">
        <v>75</v>
      </c>
      <c r="AY202" s="201" t="s">
        <v>235</v>
      </c>
    </row>
    <row r="203" s="14" customFormat="1">
      <c r="A203" s="14"/>
      <c r="B203" s="207"/>
      <c r="C203" s="14"/>
      <c r="D203" s="195" t="s">
        <v>248</v>
      </c>
      <c r="E203" s="208" t="s">
        <v>1</v>
      </c>
      <c r="F203" s="209" t="s">
        <v>1951</v>
      </c>
      <c r="G203" s="14"/>
      <c r="H203" s="210">
        <v>1.335</v>
      </c>
      <c r="I203" s="211"/>
      <c r="J203" s="14"/>
      <c r="K203" s="14"/>
      <c r="L203" s="207"/>
      <c r="M203" s="212"/>
      <c r="N203" s="213"/>
      <c r="O203" s="213"/>
      <c r="P203" s="213"/>
      <c r="Q203" s="213"/>
      <c r="R203" s="213"/>
      <c r="S203" s="213"/>
      <c r="T203" s="2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8" t="s">
        <v>248</v>
      </c>
      <c r="AU203" s="208" t="s">
        <v>84</v>
      </c>
      <c r="AV203" s="14" t="s">
        <v>84</v>
      </c>
      <c r="AW203" s="14" t="s">
        <v>32</v>
      </c>
      <c r="AX203" s="14" t="s">
        <v>82</v>
      </c>
      <c r="AY203" s="208" t="s">
        <v>235</v>
      </c>
    </row>
    <row r="204" s="2" customFormat="1" ht="16.5" customHeight="1">
      <c r="A204" s="38"/>
      <c r="B204" s="181"/>
      <c r="C204" s="182" t="s">
        <v>344</v>
      </c>
      <c r="D204" s="182" t="s">
        <v>237</v>
      </c>
      <c r="E204" s="183" t="s">
        <v>1952</v>
      </c>
      <c r="F204" s="184" t="s">
        <v>1953</v>
      </c>
      <c r="G204" s="185" t="s">
        <v>240</v>
      </c>
      <c r="H204" s="186">
        <v>1.335</v>
      </c>
      <c r="I204" s="187"/>
      <c r="J204" s="188">
        <f>ROUND(I204*H204,2)</f>
        <v>0</v>
      </c>
      <c r="K204" s="184" t="s">
        <v>246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96</v>
      </c>
      <c r="AT204" s="193" t="s">
        <v>237</v>
      </c>
      <c r="AU204" s="193" t="s">
        <v>84</v>
      </c>
      <c r="AY204" s="19" t="s">
        <v>235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96</v>
      </c>
      <c r="BM204" s="193" t="s">
        <v>2241</v>
      </c>
    </row>
    <row r="205" s="2" customFormat="1">
      <c r="A205" s="38"/>
      <c r="B205" s="39"/>
      <c r="C205" s="38"/>
      <c r="D205" s="195" t="s">
        <v>242</v>
      </c>
      <c r="E205" s="38"/>
      <c r="F205" s="196" t="s">
        <v>1955</v>
      </c>
      <c r="G205" s="38"/>
      <c r="H205" s="38"/>
      <c r="I205" s="197"/>
      <c r="J205" s="38"/>
      <c r="K205" s="38"/>
      <c r="L205" s="39"/>
      <c r="M205" s="198"/>
      <c r="N205" s="199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242</v>
      </c>
      <c r="AU205" s="19" t="s">
        <v>84</v>
      </c>
    </row>
    <row r="206" s="2" customFormat="1" ht="16.5" customHeight="1">
      <c r="A206" s="38"/>
      <c r="B206" s="181"/>
      <c r="C206" s="182" t="s">
        <v>348</v>
      </c>
      <c r="D206" s="182" t="s">
        <v>237</v>
      </c>
      <c r="E206" s="183" t="s">
        <v>1956</v>
      </c>
      <c r="F206" s="184" t="s">
        <v>1957</v>
      </c>
      <c r="G206" s="185" t="s">
        <v>438</v>
      </c>
      <c r="H206" s="186">
        <v>0.089999999999999997</v>
      </c>
      <c r="I206" s="187"/>
      <c r="J206" s="188">
        <f>ROUND(I206*H206,2)</f>
        <v>0</v>
      </c>
      <c r="K206" s="184" t="s">
        <v>246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1.06277</v>
      </c>
      <c r="R206" s="191">
        <f>Q206*H206</f>
        <v>0.095649299999999993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96</v>
      </c>
      <c r="AT206" s="193" t="s">
        <v>237</v>
      </c>
      <c r="AU206" s="193" t="s">
        <v>84</v>
      </c>
      <c r="AY206" s="19" t="s">
        <v>235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96</v>
      </c>
      <c r="BM206" s="193" t="s">
        <v>2242</v>
      </c>
    </row>
    <row r="207" s="2" customFormat="1">
      <c r="A207" s="38"/>
      <c r="B207" s="39"/>
      <c r="C207" s="38"/>
      <c r="D207" s="195" t="s">
        <v>242</v>
      </c>
      <c r="E207" s="38"/>
      <c r="F207" s="196" t="s">
        <v>1959</v>
      </c>
      <c r="G207" s="38"/>
      <c r="H207" s="38"/>
      <c r="I207" s="197"/>
      <c r="J207" s="38"/>
      <c r="K207" s="38"/>
      <c r="L207" s="39"/>
      <c r="M207" s="198"/>
      <c r="N207" s="199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242</v>
      </c>
      <c r="AU207" s="19" t="s">
        <v>84</v>
      </c>
    </row>
    <row r="208" s="2" customFormat="1">
      <c r="A208" s="38"/>
      <c r="B208" s="39"/>
      <c r="C208" s="38"/>
      <c r="D208" s="195" t="s">
        <v>262</v>
      </c>
      <c r="E208" s="38"/>
      <c r="F208" s="223" t="s">
        <v>2227</v>
      </c>
      <c r="G208" s="38"/>
      <c r="H208" s="38"/>
      <c r="I208" s="197"/>
      <c r="J208" s="38"/>
      <c r="K208" s="38"/>
      <c r="L208" s="39"/>
      <c r="M208" s="198"/>
      <c r="N208" s="199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262</v>
      </c>
      <c r="AU208" s="19" t="s">
        <v>84</v>
      </c>
    </row>
    <row r="209" s="14" customFormat="1">
      <c r="A209" s="14"/>
      <c r="B209" s="207"/>
      <c r="C209" s="14"/>
      <c r="D209" s="195" t="s">
        <v>248</v>
      </c>
      <c r="E209" s="208" t="s">
        <v>1</v>
      </c>
      <c r="F209" s="209" t="s">
        <v>1960</v>
      </c>
      <c r="G209" s="14"/>
      <c r="H209" s="210">
        <v>0.089999999999999997</v>
      </c>
      <c r="I209" s="211"/>
      <c r="J209" s="14"/>
      <c r="K209" s="14"/>
      <c r="L209" s="207"/>
      <c r="M209" s="212"/>
      <c r="N209" s="213"/>
      <c r="O209" s="213"/>
      <c r="P209" s="213"/>
      <c r="Q209" s="213"/>
      <c r="R209" s="213"/>
      <c r="S209" s="213"/>
      <c r="T209" s="2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08" t="s">
        <v>248</v>
      </c>
      <c r="AU209" s="208" t="s">
        <v>84</v>
      </c>
      <c r="AV209" s="14" t="s">
        <v>84</v>
      </c>
      <c r="AW209" s="14" t="s">
        <v>32</v>
      </c>
      <c r="AX209" s="14" t="s">
        <v>82</v>
      </c>
      <c r="AY209" s="208" t="s">
        <v>235</v>
      </c>
    </row>
    <row r="210" s="12" customFormat="1" ht="22.8" customHeight="1">
      <c r="A210" s="12"/>
      <c r="B210" s="168"/>
      <c r="C210" s="12"/>
      <c r="D210" s="169" t="s">
        <v>74</v>
      </c>
      <c r="E210" s="179" t="s">
        <v>96</v>
      </c>
      <c r="F210" s="179" t="s">
        <v>508</v>
      </c>
      <c r="G210" s="12"/>
      <c r="H210" s="12"/>
      <c r="I210" s="171"/>
      <c r="J210" s="180">
        <f>BK210</f>
        <v>0</v>
      </c>
      <c r="K210" s="12"/>
      <c r="L210" s="168"/>
      <c r="M210" s="173"/>
      <c r="N210" s="174"/>
      <c r="O210" s="174"/>
      <c r="P210" s="175">
        <f>SUM(P211:P219)</f>
        <v>0</v>
      </c>
      <c r="Q210" s="174"/>
      <c r="R210" s="175">
        <f>SUM(R211:R219)</f>
        <v>2.3941177099999997</v>
      </c>
      <c r="S210" s="174"/>
      <c r="T210" s="176">
        <f>SUM(T211:T219)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169" t="s">
        <v>82</v>
      </c>
      <c r="AT210" s="177" t="s">
        <v>74</v>
      </c>
      <c r="AU210" s="177" t="s">
        <v>82</v>
      </c>
      <c r="AY210" s="169" t="s">
        <v>235</v>
      </c>
      <c r="BK210" s="178">
        <f>SUM(BK211:BK219)</f>
        <v>0</v>
      </c>
    </row>
    <row r="211" s="2" customFormat="1" ht="16.5" customHeight="1">
      <c r="A211" s="38"/>
      <c r="B211" s="181"/>
      <c r="C211" s="182" t="s">
        <v>355</v>
      </c>
      <c r="D211" s="182" t="s">
        <v>237</v>
      </c>
      <c r="E211" s="183" t="s">
        <v>1961</v>
      </c>
      <c r="F211" s="184" t="s">
        <v>1962</v>
      </c>
      <c r="G211" s="185" t="s">
        <v>358</v>
      </c>
      <c r="H211" s="186">
        <v>0.95199999999999996</v>
      </c>
      <c r="I211" s="187"/>
      <c r="J211" s="188">
        <f>ROUND(I211*H211,2)</f>
        <v>0</v>
      </c>
      <c r="K211" s="184" t="s">
        <v>246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2.45343</v>
      </c>
      <c r="R211" s="191">
        <f>Q211*H211</f>
        <v>2.3356653599999997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96</v>
      </c>
      <c r="AT211" s="193" t="s">
        <v>237</v>
      </c>
      <c r="AU211" s="193" t="s">
        <v>84</v>
      </c>
      <c r="AY211" s="19" t="s">
        <v>235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96</v>
      </c>
      <c r="BM211" s="193" t="s">
        <v>2243</v>
      </c>
    </row>
    <row r="212" s="2" customFormat="1">
      <c r="A212" s="38"/>
      <c r="B212" s="39"/>
      <c r="C212" s="38"/>
      <c r="D212" s="195" t="s">
        <v>242</v>
      </c>
      <c r="E212" s="38"/>
      <c r="F212" s="196" t="s">
        <v>1964</v>
      </c>
      <c r="G212" s="38"/>
      <c r="H212" s="38"/>
      <c r="I212" s="197"/>
      <c r="J212" s="38"/>
      <c r="K212" s="38"/>
      <c r="L212" s="39"/>
      <c r="M212" s="198"/>
      <c r="N212" s="199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242</v>
      </c>
      <c r="AU212" s="19" t="s">
        <v>84</v>
      </c>
    </row>
    <row r="213" s="2" customFormat="1">
      <c r="A213" s="38"/>
      <c r="B213" s="39"/>
      <c r="C213" s="38"/>
      <c r="D213" s="195" t="s">
        <v>262</v>
      </c>
      <c r="E213" s="38"/>
      <c r="F213" s="223" t="s">
        <v>2227</v>
      </c>
      <c r="G213" s="38"/>
      <c r="H213" s="38"/>
      <c r="I213" s="197"/>
      <c r="J213" s="38"/>
      <c r="K213" s="38"/>
      <c r="L213" s="39"/>
      <c r="M213" s="198"/>
      <c r="N213" s="199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262</v>
      </c>
      <c r="AU213" s="19" t="s">
        <v>84</v>
      </c>
    </row>
    <row r="214" s="13" customFormat="1">
      <c r="A214" s="13"/>
      <c r="B214" s="200"/>
      <c r="C214" s="13"/>
      <c r="D214" s="195" t="s">
        <v>248</v>
      </c>
      <c r="E214" s="201" t="s">
        <v>1</v>
      </c>
      <c r="F214" s="202" t="s">
        <v>1965</v>
      </c>
      <c r="G214" s="13"/>
      <c r="H214" s="201" t="s">
        <v>1</v>
      </c>
      <c r="I214" s="203"/>
      <c r="J214" s="13"/>
      <c r="K214" s="13"/>
      <c r="L214" s="200"/>
      <c r="M214" s="204"/>
      <c r="N214" s="205"/>
      <c r="O214" s="205"/>
      <c r="P214" s="205"/>
      <c r="Q214" s="205"/>
      <c r="R214" s="205"/>
      <c r="S214" s="205"/>
      <c r="T214" s="206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1" t="s">
        <v>248</v>
      </c>
      <c r="AU214" s="201" t="s">
        <v>84</v>
      </c>
      <c r="AV214" s="13" t="s">
        <v>82</v>
      </c>
      <c r="AW214" s="13" t="s">
        <v>32</v>
      </c>
      <c r="AX214" s="13" t="s">
        <v>75</v>
      </c>
      <c r="AY214" s="201" t="s">
        <v>235</v>
      </c>
    </row>
    <row r="215" s="14" customFormat="1">
      <c r="A215" s="14"/>
      <c r="B215" s="207"/>
      <c r="C215" s="14"/>
      <c r="D215" s="195" t="s">
        <v>248</v>
      </c>
      <c r="E215" s="208" t="s">
        <v>1</v>
      </c>
      <c r="F215" s="209" t="s">
        <v>1966</v>
      </c>
      <c r="G215" s="14"/>
      <c r="H215" s="210">
        <v>0.95199999999999996</v>
      </c>
      <c r="I215" s="211"/>
      <c r="J215" s="14"/>
      <c r="K215" s="14"/>
      <c r="L215" s="207"/>
      <c r="M215" s="212"/>
      <c r="N215" s="213"/>
      <c r="O215" s="213"/>
      <c r="P215" s="213"/>
      <c r="Q215" s="213"/>
      <c r="R215" s="213"/>
      <c r="S215" s="213"/>
      <c r="T215" s="2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8" t="s">
        <v>248</v>
      </c>
      <c r="AU215" s="208" t="s">
        <v>84</v>
      </c>
      <c r="AV215" s="14" t="s">
        <v>84</v>
      </c>
      <c r="AW215" s="14" t="s">
        <v>32</v>
      </c>
      <c r="AX215" s="14" t="s">
        <v>82</v>
      </c>
      <c r="AY215" s="208" t="s">
        <v>235</v>
      </c>
    </row>
    <row r="216" s="2" customFormat="1" ht="16.5" customHeight="1">
      <c r="A216" s="38"/>
      <c r="B216" s="181"/>
      <c r="C216" s="182" t="s">
        <v>306</v>
      </c>
      <c r="D216" s="182" t="s">
        <v>237</v>
      </c>
      <c r="E216" s="183" t="s">
        <v>1967</v>
      </c>
      <c r="F216" s="184" t="s">
        <v>1968</v>
      </c>
      <c r="G216" s="185" t="s">
        <v>438</v>
      </c>
      <c r="H216" s="186">
        <v>0.055</v>
      </c>
      <c r="I216" s="187"/>
      <c r="J216" s="188">
        <f>ROUND(I216*H216,2)</f>
        <v>0</v>
      </c>
      <c r="K216" s="184" t="s">
        <v>246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1.06277</v>
      </c>
      <c r="R216" s="191">
        <f>Q216*H216</f>
        <v>0.05845235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96</v>
      </c>
      <c r="AT216" s="193" t="s">
        <v>237</v>
      </c>
      <c r="AU216" s="193" t="s">
        <v>84</v>
      </c>
      <c r="AY216" s="19" t="s">
        <v>235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96</v>
      </c>
      <c r="BM216" s="193" t="s">
        <v>2244</v>
      </c>
    </row>
    <row r="217" s="2" customFormat="1">
      <c r="A217" s="38"/>
      <c r="B217" s="39"/>
      <c r="C217" s="38"/>
      <c r="D217" s="195" t="s">
        <v>242</v>
      </c>
      <c r="E217" s="38"/>
      <c r="F217" s="196" t="s">
        <v>1970</v>
      </c>
      <c r="G217" s="38"/>
      <c r="H217" s="38"/>
      <c r="I217" s="197"/>
      <c r="J217" s="38"/>
      <c r="K217" s="38"/>
      <c r="L217" s="39"/>
      <c r="M217" s="198"/>
      <c r="N217" s="199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242</v>
      </c>
      <c r="AU217" s="19" t="s">
        <v>84</v>
      </c>
    </row>
    <row r="218" s="2" customFormat="1">
      <c r="A218" s="38"/>
      <c r="B218" s="39"/>
      <c r="C218" s="38"/>
      <c r="D218" s="195" t="s">
        <v>262</v>
      </c>
      <c r="E218" s="38"/>
      <c r="F218" s="223" t="s">
        <v>2227</v>
      </c>
      <c r="G218" s="38"/>
      <c r="H218" s="38"/>
      <c r="I218" s="197"/>
      <c r="J218" s="38"/>
      <c r="K218" s="38"/>
      <c r="L218" s="39"/>
      <c r="M218" s="198"/>
      <c r="N218" s="199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262</v>
      </c>
      <c r="AU218" s="19" t="s">
        <v>84</v>
      </c>
    </row>
    <row r="219" s="14" customFormat="1">
      <c r="A219" s="14"/>
      <c r="B219" s="207"/>
      <c r="C219" s="14"/>
      <c r="D219" s="195" t="s">
        <v>248</v>
      </c>
      <c r="E219" s="208" t="s">
        <v>1</v>
      </c>
      <c r="F219" s="209" t="s">
        <v>1971</v>
      </c>
      <c r="G219" s="14"/>
      <c r="H219" s="210">
        <v>0.055</v>
      </c>
      <c r="I219" s="211"/>
      <c r="J219" s="14"/>
      <c r="K219" s="14"/>
      <c r="L219" s="207"/>
      <c r="M219" s="212"/>
      <c r="N219" s="213"/>
      <c r="O219" s="213"/>
      <c r="P219" s="213"/>
      <c r="Q219" s="213"/>
      <c r="R219" s="213"/>
      <c r="S219" s="213"/>
      <c r="T219" s="2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08" t="s">
        <v>248</v>
      </c>
      <c r="AU219" s="208" t="s">
        <v>84</v>
      </c>
      <c r="AV219" s="14" t="s">
        <v>84</v>
      </c>
      <c r="AW219" s="14" t="s">
        <v>32</v>
      </c>
      <c r="AX219" s="14" t="s">
        <v>82</v>
      </c>
      <c r="AY219" s="208" t="s">
        <v>235</v>
      </c>
    </row>
    <row r="220" s="12" customFormat="1" ht="22.8" customHeight="1">
      <c r="A220" s="12"/>
      <c r="B220" s="168"/>
      <c r="C220" s="12"/>
      <c r="D220" s="169" t="s">
        <v>74</v>
      </c>
      <c r="E220" s="179" t="s">
        <v>269</v>
      </c>
      <c r="F220" s="179" t="s">
        <v>562</v>
      </c>
      <c r="G220" s="12"/>
      <c r="H220" s="12"/>
      <c r="I220" s="171"/>
      <c r="J220" s="180">
        <f>BK220</f>
        <v>0</v>
      </c>
      <c r="K220" s="12"/>
      <c r="L220" s="168"/>
      <c r="M220" s="173"/>
      <c r="N220" s="174"/>
      <c r="O220" s="174"/>
      <c r="P220" s="175">
        <f>SUM(P221:P225)</f>
        <v>0</v>
      </c>
      <c r="Q220" s="174"/>
      <c r="R220" s="175">
        <f>SUM(R221:R225)</f>
        <v>0</v>
      </c>
      <c r="S220" s="174"/>
      <c r="T220" s="176">
        <f>SUM(T221:T225)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169" t="s">
        <v>82</v>
      </c>
      <c r="AT220" s="177" t="s">
        <v>74</v>
      </c>
      <c r="AU220" s="177" t="s">
        <v>82</v>
      </c>
      <c r="AY220" s="169" t="s">
        <v>235</v>
      </c>
      <c r="BK220" s="178">
        <f>SUM(BK221:BK225)</f>
        <v>0</v>
      </c>
    </row>
    <row r="221" s="2" customFormat="1" ht="21.75" customHeight="1">
      <c r="A221" s="38"/>
      <c r="B221" s="181"/>
      <c r="C221" s="182" t="s">
        <v>7</v>
      </c>
      <c r="D221" s="182" t="s">
        <v>237</v>
      </c>
      <c r="E221" s="183" t="s">
        <v>610</v>
      </c>
      <c r="F221" s="184" t="s">
        <v>2245</v>
      </c>
      <c r="G221" s="185" t="s">
        <v>240</v>
      </c>
      <c r="H221" s="186">
        <v>10</v>
      </c>
      <c r="I221" s="187"/>
      <c r="J221" s="188">
        <f>ROUND(I221*H221,2)</f>
        <v>0</v>
      </c>
      <c r="K221" s="184" t="s">
        <v>246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96</v>
      </c>
      <c r="AT221" s="193" t="s">
        <v>237</v>
      </c>
      <c r="AU221" s="193" t="s">
        <v>84</v>
      </c>
      <c r="AY221" s="19" t="s">
        <v>235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96</v>
      </c>
      <c r="BM221" s="193" t="s">
        <v>2246</v>
      </c>
    </row>
    <row r="222" s="2" customFormat="1">
      <c r="A222" s="38"/>
      <c r="B222" s="39"/>
      <c r="C222" s="38"/>
      <c r="D222" s="195" t="s">
        <v>242</v>
      </c>
      <c r="E222" s="38"/>
      <c r="F222" s="196" t="s">
        <v>572</v>
      </c>
      <c r="G222" s="38"/>
      <c r="H222" s="38"/>
      <c r="I222" s="197"/>
      <c r="J222" s="38"/>
      <c r="K222" s="38"/>
      <c r="L222" s="39"/>
      <c r="M222" s="198"/>
      <c r="N222" s="199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242</v>
      </c>
      <c r="AU222" s="19" t="s">
        <v>84</v>
      </c>
    </row>
    <row r="223" s="2" customFormat="1">
      <c r="A223" s="38"/>
      <c r="B223" s="39"/>
      <c r="C223" s="38"/>
      <c r="D223" s="195" t="s">
        <v>262</v>
      </c>
      <c r="E223" s="38"/>
      <c r="F223" s="223" t="s">
        <v>2227</v>
      </c>
      <c r="G223" s="38"/>
      <c r="H223" s="38"/>
      <c r="I223" s="197"/>
      <c r="J223" s="38"/>
      <c r="K223" s="38"/>
      <c r="L223" s="39"/>
      <c r="M223" s="198"/>
      <c r="N223" s="199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262</v>
      </c>
      <c r="AU223" s="19" t="s">
        <v>84</v>
      </c>
    </row>
    <row r="224" s="13" customFormat="1">
      <c r="A224" s="13"/>
      <c r="B224" s="200"/>
      <c r="C224" s="13"/>
      <c r="D224" s="195" t="s">
        <v>248</v>
      </c>
      <c r="E224" s="201" t="s">
        <v>1</v>
      </c>
      <c r="F224" s="202" t="s">
        <v>1892</v>
      </c>
      <c r="G224" s="13"/>
      <c r="H224" s="201" t="s">
        <v>1</v>
      </c>
      <c r="I224" s="203"/>
      <c r="J224" s="13"/>
      <c r="K224" s="13"/>
      <c r="L224" s="200"/>
      <c r="M224" s="204"/>
      <c r="N224" s="205"/>
      <c r="O224" s="205"/>
      <c r="P224" s="205"/>
      <c r="Q224" s="205"/>
      <c r="R224" s="205"/>
      <c r="S224" s="205"/>
      <c r="T224" s="206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1" t="s">
        <v>248</v>
      </c>
      <c r="AU224" s="201" t="s">
        <v>84</v>
      </c>
      <c r="AV224" s="13" t="s">
        <v>82</v>
      </c>
      <c r="AW224" s="13" t="s">
        <v>32</v>
      </c>
      <c r="AX224" s="13" t="s">
        <v>75</v>
      </c>
      <c r="AY224" s="201" t="s">
        <v>235</v>
      </c>
    </row>
    <row r="225" s="14" customFormat="1">
      <c r="A225" s="14"/>
      <c r="B225" s="207"/>
      <c r="C225" s="14"/>
      <c r="D225" s="195" t="s">
        <v>248</v>
      </c>
      <c r="E225" s="208" t="s">
        <v>1</v>
      </c>
      <c r="F225" s="209" t="s">
        <v>302</v>
      </c>
      <c r="G225" s="14"/>
      <c r="H225" s="210">
        <v>10</v>
      </c>
      <c r="I225" s="211"/>
      <c r="J225" s="14"/>
      <c r="K225" s="14"/>
      <c r="L225" s="207"/>
      <c r="M225" s="212"/>
      <c r="N225" s="213"/>
      <c r="O225" s="213"/>
      <c r="P225" s="213"/>
      <c r="Q225" s="213"/>
      <c r="R225" s="213"/>
      <c r="S225" s="213"/>
      <c r="T225" s="2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08" t="s">
        <v>248</v>
      </c>
      <c r="AU225" s="208" t="s">
        <v>84</v>
      </c>
      <c r="AV225" s="14" t="s">
        <v>84</v>
      </c>
      <c r="AW225" s="14" t="s">
        <v>32</v>
      </c>
      <c r="AX225" s="14" t="s">
        <v>82</v>
      </c>
      <c r="AY225" s="208" t="s">
        <v>235</v>
      </c>
    </row>
    <row r="226" s="12" customFormat="1" ht="22.8" customHeight="1">
      <c r="A226" s="12"/>
      <c r="B226" s="168"/>
      <c r="C226" s="12"/>
      <c r="D226" s="169" t="s">
        <v>74</v>
      </c>
      <c r="E226" s="179" t="s">
        <v>297</v>
      </c>
      <c r="F226" s="179" t="s">
        <v>805</v>
      </c>
      <c r="G226" s="12"/>
      <c r="H226" s="12"/>
      <c r="I226" s="171"/>
      <c r="J226" s="180">
        <f>BK226</f>
        <v>0</v>
      </c>
      <c r="K226" s="12"/>
      <c r="L226" s="168"/>
      <c r="M226" s="173"/>
      <c r="N226" s="174"/>
      <c r="O226" s="174"/>
      <c r="P226" s="175">
        <f>SUM(P227:P235)</f>
        <v>0</v>
      </c>
      <c r="Q226" s="174"/>
      <c r="R226" s="175">
        <f>SUM(R227:R235)</f>
        <v>0.0044170599999999996</v>
      </c>
      <c r="S226" s="174"/>
      <c r="T226" s="176">
        <f>SUM(T227:T235)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169" t="s">
        <v>82</v>
      </c>
      <c r="AT226" s="177" t="s">
        <v>74</v>
      </c>
      <c r="AU226" s="177" t="s">
        <v>82</v>
      </c>
      <c r="AY226" s="169" t="s">
        <v>235</v>
      </c>
      <c r="BK226" s="178">
        <f>SUM(BK227:BK235)</f>
        <v>0</v>
      </c>
    </row>
    <row r="227" s="2" customFormat="1" ht="37.8" customHeight="1">
      <c r="A227" s="38"/>
      <c r="B227" s="181"/>
      <c r="C227" s="182" t="s">
        <v>385</v>
      </c>
      <c r="D227" s="182" t="s">
        <v>237</v>
      </c>
      <c r="E227" s="183" t="s">
        <v>807</v>
      </c>
      <c r="F227" s="184" t="s">
        <v>2247</v>
      </c>
      <c r="G227" s="185" t="s">
        <v>1973</v>
      </c>
      <c r="H227" s="186">
        <v>1</v>
      </c>
      <c r="I227" s="187"/>
      <c r="J227" s="188">
        <f>ROUND(I227*H227,2)</f>
        <v>0</v>
      </c>
      <c r="K227" s="184" t="s">
        <v>1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96</v>
      </c>
      <c r="AT227" s="193" t="s">
        <v>237</v>
      </c>
      <c r="AU227" s="193" t="s">
        <v>84</v>
      </c>
      <c r="AY227" s="19" t="s">
        <v>235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96</v>
      </c>
      <c r="BM227" s="193" t="s">
        <v>2248</v>
      </c>
    </row>
    <row r="228" s="2" customFormat="1">
      <c r="A228" s="38"/>
      <c r="B228" s="39"/>
      <c r="C228" s="38"/>
      <c r="D228" s="195" t="s">
        <v>242</v>
      </c>
      <c r="E228" s="38"/>
      <c r="F228" s="196" t="s">
        <v>2247</v>
      </c>
      <c r="G228" s="38"/>
      <c r="H228" s="38"/>
      <c r="I228" s="197"/>
      <c r="J228" s="38"/>
      <c r="K228" s="38"/>
      <c r="L228" s="39"/>
      <c r="M228" s="198"/>
      <c r="N228" s="199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242</v>
      </c>
      <c r="AU228" s="19" t="s">
        <v>84</v>
      </c>
    </row>
    <row r="229" s="2" customFormat="1">
      <c r="A229" s="38"/>
      <c r="B229" s="39"/>
      <c r="C229" s="38"/>
      <c r="D229" s="195" t="s">
        <v>262</v>
      </c>
      <c r="E229" s="38"/>
      <c r="F229" s="223" t="s">
        <v>2227</v>
      </c>
      <c r="G229" s="38"/>
      <c r="H229" s="38"/>
      <c r="I229" s="197"/>
      <c r="J229" s="38"/>
      <c r="K229" s="38"/>
      <c r="L229" s="39"/>
      <c r="M229" s="198"/>
      <c r="N229" s="199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262</v>
      </c>
      <c r="AU229" s="19" t="s">
        <v>84</v>
      </c>
    </row>
    <row r="230" s="13" customFormat="1">
      <c r="A230" s="13"/>
      <c r="B230" s="200"/>
      <c r="C230" s="13"/>
      <c r="D230" s="195" t="s">
        <v>248</v>
      </c>
      <c r="E230" s="201" t="s">
        <v>1</v>
      </c>
      <c r="F230" s="202" t="s">
        <v>1975</v>
      </c>
      <c r="G230" s="13"/>
      <c r="H230" s="201" t="s">
        <v>1</v>
      </c>
      <c r="I230" s="203"/>
      <c r="J230" s="13"/>
      <c r="K230" s="13"/>
      <c r="L230" s="200"/>
      <c r="M230" s="204"/>
      <c r="N230" s="205"/>
      <c r="O230" s="205"/>
      <c r="P230" s="205"/>
      <c r="Q230" s="205"/>
      <c r="R230" s="205"/>
      <c r="S230" s="205"/>
      <c r="T230" s="206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1" t="s">
        <v>248</v>
      </c>
      <c r="AU230" s="201" t="s">
        <v>84</v>
      </c>
      <c r="AV230" s="13" t="s">
        <v>82</v>
      </c>
      <c r="AW230" s="13" t="s">
        <v>32</v>
      </c>
      <c r="AX230" s="13" t="s">
        <v>75</v>
      </c>
      <c r="AY230" s="201" t="s">
        <v>235</v>
      </c>
    </row>
    <row r="231" s="14" customFormat="1">
      <c r="A231" s="14"/>
      <c r="B231" s="207"/>
      <c r="C231" s="14"/>
      <c r="D231" s="195" t="s">
        <v>248</v>
      </c>
      <c r="E231" s="208" t="s">
        <v>1</v>
      </c>
      <c r="F231" s="209" t="s">
        <v>2249</v>
      </c>
      <c r="G231" s="14"/>
      <c r="H231" s="210">
        <v>1</v>
      </c>
      <c r="I231" s="211"/>
      <c r="J231" s="14"/>
      <c r="K231" s="14"/>
      <c r="L231" s="207"/>
      <c r="M231" s="212"/>
      <c r="N231" s="213"/>
      <c r="O231" s="213"/>
      <c r="P231" s="213"/>
      <c r="Q231" s="213"/>
      <c r="R231" s="213"/>
      <c r="S231" s="213"/>
      <c r="T231" s="2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08" t="s">
        <v>248</v>
      </c>
      <c r="AU231" s="208" t="s">
        <v>84</v>
      </c>
      <c r="AV231" s="14" t="s">
        <v>84</v>
      </c>
      <c r="AW231" s="14" t="s">
        <v>32</v>
      </c>
      <c r="AX231" s="14" t="s">
        <v>82</v>
      </c>
      <c r="AY231" s="208" t="s">
        <v>235</v>
      </c>
    </row>
    <row r="232" s="2" customFormat="1" ht="24.15" customHeight="1">
      <c r="A232" s="38"/>
      <c r="B232" s="181"/>
      <c r="C232" s="182" t="s">
        <v>391</v>
      </c>
      <c r="D232" s="182" t="s">
        <v>237</v>
      </c>
      <c r="E232" s="183" t="s">
        <v>1169</v>
      </c>
      <c r="F232" s="184" t="s">
        <v>1170</v>
      </c>
      <c r="G232" s="185" t="s">
        <v>240</v>
      </c>
      <c r="H232" s="186">
        <v>9.3979999999999997</v>
      </c>
      <c r="I232" s="187"/>
      <c r="J232" s="188">
        <f>ROUND(I232*H232,2)</f>
        <v>0</v>
      </c>
      <c r="K232" s="184" t="s">
        <v>246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0.00046999999999999999</v>
      </c>
      <c r="R232" s="191">
        <f>Q232*H232</f>
        <v>0.0044170599999999996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96</v>
      </c>
      <c r="AT232" s="193" t="s">
        <v>237</v>
      </c>
      <c r="AU232" s="193" t="s">
        <v>84</v>
      </c>
      <c r="AY232" s="19" t="s">
        <v>235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96</v>
      </c>
      <c r="BM232" s="193" t="s">
        <v>2250</v>
      </c>
    </row>
    <row r="233" s="2" customFormat="1">
      <c r="A233" s="38"/>
      <c r="B233" s="39"/>
      <c r="C233" s="38"/>
      <c r="D233" s="195" t="s">
        <v>242</v>
      </c>
      <c r="E233" s="38"/>
      <c r="F233" s="196" t="s">
        <v>1172</v>
      </c>
      <c r="G233" s="38"/>
      <c r="H233" s="38"/>
      <c r="I233" s="197"/>
      <c r="J233" s="38"/>
      <c r="K233" s="38"/>
      <c r="L233" s="39"/>
      <c r="M233" s="198"/>
      <c r="N233" s="199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242</v>
      </c>
      <c r="AU233" s="19" t="s">
        <v>84</v>
      </c>
    </row>
    <row r="234" s="2" customFormat="1">
      <c r="A234" s="38"/>
      <c r="B234" s="39"/>
      <c r="C234" s="38"/>
      <c r="D234" s="195" t="s">
        <v>262</v>
      </c>
      <c r="E234" s="38"/>
      <c r="F234" s="223" t="s">
        <v>2227</v>
      </c>
      <c r="G234" s="38"/>
      <c r="H234" s="38"/>
      <c r="I234" s="197"/>
      <c r="J234" s="38"/>
      <c r="K234" s="38"/>
      <c r="L234" s="39"/>
      <c r="M234" s="198"/>
      <c r="N234" s="199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262</v>
      </c>
      <c r="AU234" s="19" t="s">
        <v>84</v>
      </c>
    </row>
    <row r="235" s="14" customFormat="1">
      <c r="A235" s="14"/>
      <c r="B235" s="207"/>
      <c r="C235" s="14"/>
      <c r="D235" s="195" t="s">
        <v>248</v>
      </c>
      <c r="E235" s="208" t="s">
        <v>1</v>
      </c>
      <c r="F235" s="209" t="s">
        <v>1916</v>
      </c>
      <c r="G235" s="14"/>
      <c r="H235" s="210">
        <v>9.3979999999999997</v>
      </c>
      <c r="I235" s="211"/>
      <c r="J235" s="14"/>
      <c r="K235" s="14"/>
      <c r="L235" s="207"/>
      <c r="M235" s="212"/>
      <c r="N235" s="213"/>
      <c r="O235" s="213"/>
      <c r="P235" s="213"/>
      <c r="Q235" s="213"/>
      <c r="R235" s="213"/>
      <c r="S235" s="213"/>
      <c r="T235" s="2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8" t="s">
        <v>248</v>
      </c>
      <c r="AU235" s="208" t="s">
        <v>84</v>
      </c>
      <c r="AV235" s="14" t="s">
        <v>84</v>
      </c>
      <c r="AW235" s="14" t="s">
        <v>32</v>
      </c>
      <c r="AX235" s="14" t="s">
        <v>82</v>
      </c>
      <c r="AY235" s="208" t="s">
        <v>235</v>
      </c>
    </row>
    <row r="236" s="12" customFormat="1" ht="22.8" customHeight="1">
      <c r="A236" s="12"/>
      <c r="B236" s="168"/>
      <c r="C236" s="12"/>
      <c r="D236" s="169" t="s">
        <v>74</v>
      </c>
      <c r="E236" s="179" t="s">
        <v>866</v>
      </c>
      <c r="F236" s="179" t="s">
        <v>867</v>
      </c>
      <c r="G236" s="12"/>
      <c r="H236" s="12"/>
      <c r="I236" s="171"/>
      <c r="J236" s="180">
        <f>BK236</f>
        <v>0</v>
      </c>
      <c r="K236" s="12"/>
      <c r="L236" s="168"/>
      <c r="M236" s="173"/>
      <c r="N236" s="174"/>
      <c r="O236" s="174"/>
      <c r="P236" s="175">
        <f>SUM(P237:P239)</f>
        <v>0</v>
      </c>
      <c r="Q236" s="174"/>
      <c r="R236" s="175">
        <f>SUM(R237:R239)</f>
        <v>0</v>
      </c>
      <c r="S236" s="174"/>
      <c r="T236" s="176">
        <f>SUM(T237:T239)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169" t="s">
        <v>82</v>
      </c>
      <c r="AT236" s="177" t="s">
        <v>74</v>
      </c>
      <c r="AU236" s="177" t="s">
        <v>82</v>
      </c>
      <c r="AY236" s="169" t="s">
        <v>235</v>
      </c>
      <c r="BK236" s="178">
        <f>SUM(BK237:BK239)</f>
        <v>0</v>
      </c>
    </row>
    <row r="237" s="2" customFormat="1" ht="24.15" customHeight="1">
      <c r="A237" s="38"/>
      <c r="B237" s="181"/>
      <c r="C237" s="182" t="s">
        <v>396</v>
      </c>
      <c r="D237" s="182" t="s">
        <v>237</v>
      </c>
      <c r="E237" s="183" t="s">
        <v>1978</v>
      </c>
      <c r="F237" s="184" t="s">
        <v>1979</v>
      </c>
      <c r="G237" s="185" t="s">
        <v>438</v>
      </c>
      <c r="H237" s="186">
        <v>11.003</v>
      </c>
      <c r="I237" s="187"/>
      <c r="J237" s="188">
        <f>ROUND(I237*H237,2)</f>
        <v>0</v>
      </c>
      <c r="K237" s="184" t="s">
        <v>246</v>
      </c>
      <c r="L237" s="39"/>
      <c r="M237" s="189" t="s">
        <v>1</v>
      </c>
      <c r="N237" s="190" t="s">
        <v>40</v>
      </c>
      <c r="O237" s="77"/>
      <c r="P237" s="191">
        <f>O237*H237</f>
        <v>0</v>
      </c>
      <c r="Q237" s="191">
        <v>0</v>
      </c>
      <c r="R237" s="191">
        <f>Q237*H237</f>
        <v>0</v>
      </c>
      <c r="S237" s="191">
        <v>0</v>
      </c>
      <c r="T237" s="19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3" t="s">
        <v>96</v>
      </c>
      <c r="AT237" s="193" t="s">
        <v>237</v>
      </c>
      <c r="AU237" s="193" t="s">
        <v>84</v>
      </c>
      <c r="AY237" s="19" t="s">
        <v>235</v>
      </c>
      <c r="BE237" s="194">
        <f>IF(N237="základní",J237,0)</f>
        <v>0</v>
      </c>
      <c r="BF237" s="194">
        <f>IF(N237="snížená",J237,0)</f>
        <v>0</v>
      </c>
      <c r="BG237" s="194">
        <f>IF(N237="zákl. přenesená",J237,0)</f>
        <v>0</v>
      </c>
      <c r="BH237" s="194">
        <f>IF(N237="sníž. přenesená",J237,0)</f>
        <v>0</v>
      </c>
      <c r="BI237" s="194">
        <f>IF(N237="nulová",J237,0)</f>
        <v>0</v>
      </c>
      <c r="BJ237" s="19" t="s">
        <v>82</v>
      </c>
      <c r="BK237" s="194">
        <f>ROUND(I237*H237,2)</f>
        <v>0</v>
      </c>
      <c r="BL237" s="19" t="s">
        <v>96</v>
      </c>
      <c r="BM237" s="193" t="s">
        <v>2251</v>
      </c>
    </row>
    <row r="238" s="2" customFormat="1">
      <c r="A238" s="38"/>
      <c r="B238" s="39"/>
      <c r="C238" s="38"/>
      <c r="D238" s="195" t="s">
        <v>242</v>
      </c>
      <c r="E238" s="38"/>
      <c r="F238" s="196" t="s">
        <v>1981</v>
      </c>
      <c r="G238" s="38"/>
      <c r="H238" s="38"/>
      <c r="I238" s="197"/>
      <c r="J238" s="38"/>
      <c r="K238" s="38"/>
      <c r="L238" s="39"/>
      <c r="M238" s="198"/>
      <c r="N238" s="199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242</v>
      </c>
      <c r="AU238" s="19" t="s">
        <v>84</v>
      </c>
    </row>
    <row r="239" s="14" customFormat="1">
      <c r="A239" s="14"/>
      <c r="B239" s="207"/>
      <c r="C239" s="14"/>
      <c r="D239" s="195" t="s">
        <v>248</v>
      </c>
      <c r="E239" s="208" t="s">
        <v>1</v>
      </c>
      <c r="F239" s="209" t="s">
        <v>2252</v>
      </c>
      <c r="G239" s="14"/>
      <c r="H239" s="210">
        <v>11.003</v>
      </c>
      <c r="I239" s="211"/>
      <c r="J239" s="14"/>
      <c r="K239" s="14"/>
      <c r="L239" s="207"/>
      <c r="M239" s="242"/>
      <c r="N239" s="243"/>
      <c r="O239" s="243"/>
      <c r="P239" s="243"/>
      <c r="Q239" s="243"/>
      <c r="R239" s="243"/>
      <c r="S239" s="243"/>
      <c r="T239" s="24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08" t="s">
        <v>248</v>
      </c>
      <c r="AU239" s="208" t="s">
        <v>84</v>
      </c>
      <c r="AV239" s="14" t="s">
        <v>84</v>
      </c>
      <c r="AW239" s="14" t="s">
        <v>32</v>
      </c>
      <c r="AX239" s="14" t="s">
        <v>82</v>
      </c>
      <c r="AY239" s="208" t="s">
        <v>235</v>
      </c>
    </row>
    <row r="240" s="2" customFormat="1" ht="6.96" customHeight="1">
      <c r="A240" s="38"/>
      <c r="B240" s="60"/>
      <c r="C240" s="61"/>
      <c r="D240" s="61"/>
      <c r="E240" s="61"/>
      <c r="F240" s="61"/>
      <c r="G240" s="61"/>
      <c r="H240" s="61"/>
      <c r="I240" s="61"/>
      <c r="J240" s="61"/>
      <c r="K240" s="61"/>
      <c r="L240" s="39"/>
      <c r="M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</row>
  </sheetData>
  <autoFilter ref="C130:K23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2211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2253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ROUND((SUM(BE130:BE191)),  2)</f>
        <v>0</v>
      </c>
      <c r="G37" s="38"/>
      <c r="H37" s="38"/>
      <c r="I37" s="138">
        <v>0.20999999999999999</v>
      </c>
      <c r="J37" s="137">
        <f>ROUND(((SUM(BE130:BE191))*I37),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ROUND((SUM(BF130:BF191)),  2)</f>
        <v>0</v>
      </c>
      <c r="G38" s="38"/>
      <c r="H38" s="38"/>
      <c r="I38" s="138">
        <v>0.14999999999999999</v>
      </c>
      <c r="J38" s="137">
        <f>ROUND(((SUM(BF130:BF191))*I38),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ROUND((SUM(BG130:BG191)),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ROUND((SUM(BH130:BH191)),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ROUND((SUM(BI130:BI191)),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2211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0002 - DSO 10.2 Čerpací stanice ČS12 - zpevněná plocha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J132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J149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J154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217</v>
      </c>
      <c r="E105" s="156"/>
      <c r="F105" s="156"/>
      <c r="G105" s="156"/>
      <c r="H105" s="156"/>
      <c r="I105" s="156"/>
      <c r="J105" s="157">
        <f>J169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219</v>
      </c>
      <c r="E106" s="156"/>
      <c r="F106" s="156"/>
      <c r="G106" s="156"/>
      <c r="H106" s="156"/>
      <c r="I106" s="156"/>
      <c r="J106" s="157">
        <f>J189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220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0" t="str">
        <f>E7</f>
        <v>Kanalizace Podlesí - II.Etapa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197</v>
      </c>
      <c r="L117" s="22"/>
    </row>
    <row r="118" s="1" customFormat="1" ht="16.5" customHeight="1">
      <c r="B118" s="22"/>
      <c r="E118" s="130" t="s">
        <v>198</v>
      </c>
      <c r="F118" s="1"/>
      <c r="G118" s="1"/>
      <c r="H118" s="1"/>
      <c r="L118" s="22"/>
    </row>
    <row r="119" s="1" customFormat="1" ht="12" customHeight="1">
      <c r="B119" s="22"/>
      <c r="C119" s="32" t="s">
        <v>199</v>
      </c>
      <c r="L119" s="22"/>
    </row>
    <row r="120" s="2" customFormat="1" ht="16.5" customHeight="1">
      <c r="A120" s="38"/>
      <c r="B120" s="39"/>
      <c r="C120" s="38"/>
      <c r="D120" s="38"/>
      <c r="E120" s="131" t="s">
        <v>2211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1884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0002 - DSO 10.2 Čerpací stanice ČS12 - zpevněná plocha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13. 1. 2022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25.65" customHeight="1">
      <c r="A126" s="38"/>
      <c r="B126" s="39"/>
      <c r="C126" s="32" t="s">
        <v>24</v>
      </c>
      <c r="D126" s="38"/>
      <c r="E126" s="38"/>
      <c r="F126" s="27" t="str">
        <f>E19</f>
        <v>Město Petřvald</v>
      </c>
      <c r="G126" s="38"/>
      <c r="H126" s="38"/>
      <c r="I126" s="32" t="s">
        <v>30</v>
      </c>
      <c r="J126" s="36" t="str">
        <f>E25</f>
        <v>Sweco Hydroprojekt a.s., divize Morava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221</v>
      </c>
      <c r="D129" s="161" t="s">
        <v>60</v>
      </c>
      <c r="E129" s="161" t="s">
        <v>56</v>
      </c>
      <c r="F129" s="161" t="s">
        <v>57</v>
      </c>
      <c r="G129" s="161" t="s">
        <v>222</v>
      </c>
      <c r="H129" s="161" t="s">
        <v>223</v>
      </c>
      <c r="I129" s="161" t="s">
        <v>224</v>
      </c>
      <c r="J129" s="161" t="s">
        <v>208</v>
      </c>
      <c r="K129" s="162" t="s">
        <v>225</v>
      </c>
      <c r="L129" s="163"/>
      <c r="M129" s="86" t="s">
        <v>1</v>
      </c>
      <c r="N129" s="87" t="s">
        <v>39</v>
      </c>
      <c r="O129" s="87" t="s">
        <v>226</v>
      </c>
      <c r="P129" s="87" t="s">
        <v>227</v>
      </c>
      <c r="Q129" s="87" t="s">
        <v>228</v>
      </c>
      <c r="R129" s="87" t="s">
        <v>229</v>
      </c>
      <c r="S129" s="87" t="s">
        <v>230</v>
      </c>
      <c r="T129" s="88" t="s">
        <v>231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232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</f>
        <v>0</v>
      </c>
      <c r="Q130" s="90"/>
      <c r="R130" s="165">
        <f>R131</f>
        <v>23.4312</v>
      </c>
      <c r="S130" s="90"/>
      <c r="T130" s="166">
        <f>T131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233</v>
      </c>
      <c r="F131" s="170" t="s">
        <v>234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P132+P149+P154+P169+P189</f>
        <v>0</v>
      </c>
      <c r="Q131" s="174"/>
      <c r="R131" s="175">
        <f>R132+R149+R154+R169+R189</f>
        <v>23.4312</v>
      </c>
      <c r="S131" s="174"/>
      <c r="T131" s="176">
        <f>T132+T149+T154+T169+T189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235</v>
      </c>
      <c r="BK131" s="178">
        <f>BK132+BK149+BK154+BK169+BK189</f>
        <v>0</v>
      </c>
    </row>
    <row r="132" s="12" customFormat="1" ht="22.8" customHeight="1">
      <c r="A132" s="12"/>
      <c r="B132" s="168"/>
      <c r="C132" s="12"/>
      <c r="D132" s="169" t="s">
        <v>74</v>
      </c>
      <c r="E132" s="179" t="s">
        <v>82</v>
      </c>
      <c r="F132" s="179" t="s">
        <v>236</v>
      </c>
      <c r="G132" s="12"/>
      <c r="H132" s="12"/>
      <c r="I132" s="171"/>
      <c r="J132" s="180">
        <f>BK132</f>
        <v>0</v>
      </c>
      <c r="K132" s="12"/>
      <c r="L132" s="168"/>
      <c r="M132" s="173"/>
      <c r="N132" s="174"/>
      <c r="O132" s="174"/>
      <c r="P132" s="175">
        <f>SUM(P133:P148)</f>
        <v>0</v>
      </c>
      <c r="Q132" s="174"/>
      <c r="R132" s="175">
        <f>SUM(R133:R148)</f>
        <v>0</v>
      </c>
      <c r="S132" s="174"/>
      <c r="T132" s="176">
        <f>SUM(T133:T148)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82</v>
      </c>
      <c r="AY132" s="169" t="s">
        <v>235</v>
      </c>
      <c r="BK132" s="178">
        <f>SUM(BK133:BK148)</f>
        <v>0</v>
      </c>
    </row>
    <row r="133" s="2" customFormat="1" ht="37.8" customHeight="1">
      <c r="A133" s="38"/>
      <c r="B133" s="181"/>
      <c r="C133" s="182" t="s">
        <v>82</v>
      </c>
      <c r="D133" s="182" t="s">
        <v>237</v>
      </c>
      <c r="E133" s="183" t="s">
        <v>1047</v>
      </c>
      <c r="F133" s="184" t="s">
        <v>1048</v>
      </c>
      <c r="G133" s="185" t="s">
        <v>358</v>
      </c>
      <c r="H133" s="186">
        <v>90</v>
      </c>
      <c r="I133" s="187"/>
      <c r="J133" s="188">
        <f>ROUND(I133*H133,2)</f>
        <v>0</v>
      </c>
      <c r="K133" s="184" t="s">
        <v>246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96</v>
      </c>
      <c r="AT133" s="193" t="s">
        <v>237</v>
      </c>
      <c r="AU133" s="193" t="s">
        <v>84</v>
      </c>
      <c r="AY133" s="19" t="s">
        <v>235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96</v>
      </c>
      <c r="BM133" s="193" t="s">
        <v>2254</v>
      </c>
    </row>
    <row r="134" s="2" customFormat="1">
      <c r="A134" s="38"/>
      <c r="B134" s="39"/>
      <c r="C134" s="38"/>
      <c r="D134" s="195" t="s">
        <v>242</v>
      </c>
      <c r="E134" s="38"/>
      <c r="F134" s="196" t="s">
        <v>1050</v>
      </c>
      <c r="G134" s="38"/>
      <c r="H134" s="38"/>
      <c r="I134" s="197"/>
      <c r="J134" s="38"/>
      <c r="K134" s="38"/>
      <c r="L134" s="39"/>
      <c r="M134" s="198"/>
      <c r="N134" s="199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242</v>
      </c>
      <c r="AU134" s="19" t="s">
        <v>84</v>
      </c>
    </row>
    <row r="135" s="2" customFormat="1">
      <c r="A135" s="38"/>
      <c r="B135" s="39"/>
      <c r="C135" s="38"/>
      <c r="D135" s="195" t="s">
        <v>262</v>
      </c>
      <c r="E135" s="38"/>
      <c r="F135" s="223" t="s">
        <v>2255</v>
      </c>
      <c r="G135" s="38"/>
      <c r="H135" s="38"/>
      <c r="I135" s="197"/>
      <c r="J135" s="38"/>
      <c r="K135" s="38"/>
      <c r="L135" s="39"/>
      <c r="M135" s="198"/>
      <c r="N135" s="199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262</v>
      </c>
      <c r="AU135" s="19" t="s">
        <v>84</v>
      </c>
    </row>
    <row r="136" s="14" customFormat="1">
      <c r="A136" s="14"/>
      <c r="B136" s="207"/>
      <c r="C136" s="14"/>
      <c r="D136" s="195" t="s">
        <v>248</v>
      </c>
      <c r="E136" s="208" t="s">
        <v>1</v>
      </c>
      <c r="F136" s="209" t="s">
        <v>2256</v>
      </c>
      <c r="G136" s="14"/>
      <c r="H136" s="210">
        <v>90</v>
      </c>
      <c r="I136" s="211"/>
      <c r="J136" s="14"/>
      <c r="K136" s="14"/>
      <c r="L136" s="207"/>
      <c r="M136" s="212"/>
      <c r="N136" s="213"/>
      <c r="O136" s="213"/>
      <c r="P136" s="213"/>
      <c r="Q136" s="213"/>
      <c r="R136" s="213"/>
      <c r="S136" s="213"/>
      <c r="T136" s="2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08" t="s">
        <v>248</v>
      </c>
      <c r="AU136" s="208" t="s">
        <v>84</v>
      </c>
      <c r="AV136" s="14" t="s">
        <v>84</v>
      </c>
      <c r="AW136" s="14" t="s">
        <v>32</v>
      </c>
      <c r="AX136" s="14" t="s">
        <v>82</v>
      </c>
      <c r="AY136" s="208" t="s">
        <v>235</v>
      </c>
    </row>
    <row r="137" s="2" customFormat="1" ht="44.25" customHeight="1">
      <c r="A137" s="38"/>
      <c r="B137" s="181"/>
      <c r="C137" s="182" t="s">
        <v>84</v>
      </c>
      <c r="D137" s="182" t="s">
        <v>237</v>
      </c>
      <c r="E137" s="183" t="s">
        <v>397</v>
      </c>
      <c r="F137" s="184" t="s">
        <v>398</v>
      </c>
      <c r="G137" s="185" t="s">
        <v>358</v>
      </c>
      <c r="H137" s="186">
        <v>90</v>
      </c>
      <c r="I137" s="187"/>
      <c r="J137" s="188">
        <f>ROUND(I137*H137,2)</f>
        <v>0</v>
      </c>
      <c r="K137" s="184" t="s">
        <v>246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2257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400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2" customFormat="1" ht="44.25" customHeight="1">
      <c r="A139" s="38"/>
      <c r="B139" s="181"/>
      <c r="C139" s="182" t="s">
        <v>91</v>
      </c>
      <c r="D139" s="182" t="s">
        <v>237</v>
      </c>
      <c r="E139" s="183" t="s">
        <v>410</v>
      </c>
      <c r="F139" s="184" t="s">
        <v>411</v>
      </c>
      <c r="G139" s="185" t="s">
        <v>358</v>
      </c>
      <c r="H139" s="186">
        <v>450</v>
      </c>
      <c r="I139" s="187"/>
      <c r="J139" s="188">
        <f>ROUND(I139*H139,2)</f>
        <v>0</v>
      </c>
      <c r="K139" s="184" t="s">
        <v>246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2258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413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14" customFormat="1">
      <c r="A141" s="14"/>
      <c r="B141" s="207"/>
      <c r="C141" s="14"/>
      <c r="D141" s="195" t="s">
        <v>248</v>
      </c>
      <c r="E141" s="14"/>
      <c r="F141" s="209" t="s">
        <v>2259</v>
      </c>
      <c r="G141" s="14"/>
      <c r="H141" s="210">
        <v>450</v>
      </c>
      <c r="I141" s="211"/>
      <c r="J141" s="14"/>
      <c r="K141" s="14"/>
      <c r="L141" s="207"/>
      <c r="M141" s="212"/>
      <c r="N141" s="213"/>
      <c r="O141" s="213"/>
      <c r="P141" s="213"/>
      <c r="Q141" s="213"/>
      <c r="R141" s="213"/>
      <c r="S141" s="213"/>
      <c r="T141" s="2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08" t="s">
        <v>248</v>
      </c>
      <c r="AU141" s="208" t="s">
        <v>84</v>
      </c>
      <c r="AV141" s="14" t="s">
        <v>84</v>
      </c>
      <c r="AW141" s="14" t="s">
        <v>3</v>
      </c>
      <c r="AX141" s="14" t="s">
        <v>82</v>
      </c>
      <c r="AY141" s="208" t="s">
        <v>235</v>
      </c>
    </row>
    <row r="142" s="2" customFormat="1" ht="24.15" customHeight="1">
      <c r="A142" s="38"/>
      <c r="B142" s="181"/>
      <c r="C142" s="182" t="s">
        <v>96</v>
      </c>
      <c r="D142" s="182" t="s">
        <v>237</v>
      </c>
      <c r="E142" s="183" t="s">
        <v>429</v>
      </c>
      <c r="F142" s="184" t="s">
        <v>430</v>
      </c>
      <c r="G142" s="185" t="s">
        <v>240</v>
      </c>
      <c r="H142" s="186">
        <v>200</v>
      </c>
      <c r="I142" s="187"/>
      <c r="J142" s="188">
        <f>ROUND(I142*H142,2)</f>
        <v>0</v>
      </c>
      <c r="K142" s="184" t="s">
        <v>246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96</v>
      </c>
      <c r="AT142" s="193" t="s">
        <v>237</v>
      </c>
      <c r="AU142" s="193" t="s">
        <v>84</v>
      </c>
      <c r="AY142" s="19" t="s">
        <v>235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96</v>
      </c>
      <c r="BM142" s="193" t="s">
        <v>2260</v>
      </c>
    </row>
    <row r="143" s="2" customFormat="1">
      <c r="A143" s="38"/>
      <c r="B143" s="39"/>
      <c r="C143" s="38"/>
      <c r="D143" s="195" t="s">
        <v>242</v>
      </c>
      <c r="E143" s="38"/>
      <c r="F143" s="196" t="s">
        <v>432</v>
      </c>
      <c r="G143" s="38"/>
      <c r="H143" s="38"/>
      <c r="I143" s="197"/>
      <c r="J143" s="38"/>
      <c r="K143" s="38"/>
      <c r="L143" s="39"/>
      <c r="M143" s="198"/>
      <c r="N143" s="199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242</v>
      </c>
      <c r="AU143" s="19" t="s">
        <v>84</v>
      </c>
    </row>
    <row r="144" s="2" customFormat="1">
      <c r="A144" s="38"/>
      <c r="B144" s="39"/>
      <c r="C144" s="38"/>
      <c r="D144" s="195" t="s">
        <v>262</v>
      </c>
      <c r="E144" s="38"/>
      <c r="F144" s="223" t="s">
        <v>2255</v>
      </c>
      <c r="G144" s="38"/>
      <c r="H144" s="38"/>
      <c r="I144" s="197"/>
      <c r="J144" s="38"/>
      <c r="K144" s="38"/>
      <c r="L144" s="39"/>
      <c r="M144" s="198"/>
      <c r="N144" s="199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262</v>
      </c>
      <c r="AU144" s="19" t="s">
        <v>84</v>
      </c>
    </row>
    <row r="145" s="14" customFormat="1">
      <c r="A145" s="14"/>
      <c r="B145" s="207"/>
      <c r="C145" s="14"/>
      <c r="D145" s="195" t="s">
        <v>248</v>
      </c>
      <c r="E145" s="208" t="s">
        <v>1</v>
      </c>
      <c r="F145" s="209" t="s">
        <v>2261</v>
      </c>
      <c r="G145" s="14"/>
      <c r="H145" s="210">
        <v>200</v>
      </c>
      <c r="I145" s="211"/>
      <c r="J145" s="14"/>
      <c r="K145" s="14"/>
      <c r="L145" s="207"/>
      <c r="M145" s="212"/>
      <c r="N145" s="213"/>
      <c r="O145" s="213"/>
      <c r="P145" s="213"/>
      <c r="Q145" s="213"/>
      <c r="R145" s="213"/>
      <c r="S145" s="213"/>
      <c r="T145" s="2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08" t="s">
        <v>248</v>
      </c>
      <c r="AU145" s="208" t="s">
        <v>84</v>
      </c>
      <c r="AV145" s="14" t="s">
        <v>84</v>
      </c>
      <c r="AW145" s="14" t="s">
        <v>32</v>
      </c>
      <c r="AX145" s="14" t="s">
        <v>82</v>
      </c>
      <c r="AY145" s="208" t="s">
        <v>235</v>
      </c>
    </row>
    <row r="146" s="2" customFormat="1" ht="33" customHeight="1">
      <c r="A146" s="38"/>
      <c r="B146" s="181"/>
      <c r="C146" s="182" t="s">
        <v>269</v>
      </c>
      <c r="D146" s="182" t="s">
        <v>237</v>
      </c>
      <c r="E146" s="183" t="s">
        <v>436</v>
      </c>
      <c r="F146" s="184" t="s">
        <v>437</v>
      </c>
      <c r="G146" s="185" t="s">
        <v>438</v>
      </c>
      <c r="H146" s="186">
        <v>162</v>
      </c>
      <c r="I146" s="187"/>
      <c r="J146" s="188">
        <f>ROUND(I146*H146,2)</f>
        <v>0</v>
      </c>
      <c r="K146" s="184" t="s">
        <v>246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96</v>
      </c>
      <c r="AT146" s="193" t="s">
        <v>237</v>
      </c>
      <c r="AU146" s="193" t="s">
        <v>84</v>
      </c>
      <c r="AY146" s="19" t="s">
        <v>235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96</v>
      </c>
      <c r="BM146" s="193" t="s">
        <v>2262</v>
      </c>
    </row>
    <row r="147" s="2" customFormat="1">
      <c r="A147" s="38"/>
      <c r="B147" s="39"/>
      <c r="C147" s="38"/>
      <c r="D147" s="195" t="s">
        <v>242</v>
      </c>
      <c r="E147" s="38"/>
      <c r="F147" s="196" t="s">
        <v>440</v>
      </c>
      <c r="G147" s="38"/>
      <c r="H147" s="38"/>
      <c r="I147" s="197"/>
      <c r="J147" s="38"/>
      <c r="K147" s="38"/>
      <c r="L147" s="39"/>
      <c r="M147" s="198"/>
      <c r="N147" s="199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242</v>
      </c>
      <c r="AU147" s="19" t="s">
        <v>84</v>
      </c>
    </row>
    <row r="148" s="14" customFormat="1">
      <c r="A148" s="14"/>
      <c r="B148" s="207"/>
      <c r="C148" s="14"/>
      <c r="D148" s="195" t="s">
        <v>248</v>
      </c>
      <c r="E148" s="14"/>
      <c r="F148" s="209" t="s">
        <v>2263</v>
      </c>
      <c r="G148" s="14"/>
      <c r="H148" s="210">
        <v>162</v>
      </c>
      <c r="I148" s="211"/>
      <c r="J148" s="14"/>
      <c r="K148" s="14"/>
      <c r="L148" s="207"/>
      <c r="M148" s="212"/>
      <c r="N148" s="213"/>
      <c r="O148" s="213"/>
      <c r="P148" s="213"/>
      <c r="Q148" s="213"/>
      <c r="R148" s="213"/>
      <c r="S148" s="213"/>
      <c r="T148" s="2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08" t="s">
        <v>248</v>
      </c>
      <c r="AU148" s="208" t="s">
        <v>84</v>
      </c>
      <c r="AV148" s="14" t="s">
        <v>84</v>
      </c>
      <c r="AW148" s="14" t="s">
        <v>3</v>
      </c>
      <c r="AX148" s="14" t="s">
        <v>82</v>
      </c>
      <c r="AY148" s="208" t="s">
        <v>235</v>
      </c>
    </row>
    <row r="149" s="12" customFormat="1" ht="22.8" customHeight="1">
      <c r="A149" s="12"/>
      <c r="B149" s="168"/>
      <c r="C149" s="12"/>
      <c r="D149" s="169" t="s">
        <v>74</v>
      </c>
      <c r="E149" s="179" t="s">
        <v>84</v>
      </c>
      <c r="F149" s="179" t="s">
        <v>501</v>
      </c>
      <c r="G149" s="12"/>
      <c r="H149" s="12"/>
      <c r="I149" s="171"/>
      <c r="J149" s="180">
        <f>BK149</f>
        <v>0</v>
      </c>
      <c r="K149" s="12"/>
      <c r="L149" s="168"/>
      <c r="M149" s="173"/>
      <c r="N149" s="174"/>
      <c r="O149" s="174"/>
      <c r="P149" s="175">
        <f>SUM(P150:P153)</f>
        <v>0</v>
      </c>
      <c r="Q149" s="174"/>
      <c r="R149" s="175">
        <f>SUM(R150:R153)</f>
        <v>8.1875999999999998</v>
      </c>
      <c r="S149" s="174"/>
      <c r="T149" s="176">
        <f>SUM(T150:T153)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69" t="s">
        <v>82</v>
      </c>
      <c r="AT149" s="177" t="s">
        <v>74</v>
      </c>
      <c r="AU149" s="177" t="s">
        <v>82</v>
      </c>
      <c r="AY149" s="169" t="s">
        <v>235</v>
      </c>
      <c r="BK149" s="178">
        <f>SUM(BK150:BK153)</f>
        <v>0</v>
      </c>
    </row>
    <row r="150" s="2" customFormat="1" ht="37.8" customHeight="1">
      <c r="A150" s="38"/>
      <c r="B150" s="181"/>
      <c r="C150" s="182" t="s">
        <v>276</v>
      </c>
      <c r="D150" s="182" t="s">
        <v>237</v>
      </c>
      <c r="E150" s="183" t="s">
        <v>503</v>
      </c>
      <c r="F150" s="184" t="s">
        <v>1993</v>
      </c>
      <c r="G150" s="185" t="s">
        <v>323</v>
      </c>
      <c r="H150" s="186">
        <v>40</v>
      </c>
      <c r="I150" s="187"/>
      <c r="J150" s="188">
        <f>ROUND(I150*H150,2)</f>
        <v>0</v>
      </c>
      <c r="K150" s="184" t="s">
        <v>246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0.20469000000000001</v>
      </c>
      <c r="R150" s="191">
        <f>Q150*H150</f>
        <v>8.1875999999999998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96</v>
      </c>
      <c r="AT150" s="193" t="s">
        <v>237</v>
      </c>
      <c r="AU150" s="193" t="s">
        <v>84</v>
      </c>
      <c r="AY150" s="19" t="s">
        <v>235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96</v>
      </c>
      <c r="BM150" s="193" t="s">
        <v>2264</v>
      </c>
    </row>
    <row r="151" s="2" customFormat="1">
      <c r="A151" s="38"/>
      <c r="B151" s="39"/>
      <c r="C151" s="38"/>
      <c r="D151" s="195" t="s">
        <v>242</v>
      </c>
      <c r="E151" s="38"/>
      <c r="F151" s="196" t="s">
        <v>1995</v>
      </c>
      <c r="G151" s="38"/>
      <c r="H151" s="38"/>
      <c r="I151" s="197"/>
      <c r="J151" s="38"/>
      <c r="K151" s="38"/>
      <c r="L151" s="39"/>
      <c r="M151" s="198"/>
      <c r="N151" s="199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242</v>
      </c>
      <c r="AU151" s="19" t="s">
        <v>84</v>
      </c>
    </row>
    <row r="152" s="2" customFormat="1">
      <c r="A152" s="38"/>
      <c r="B152" s="39"/>
      <c r="C152" s="38"/>
      <c r="D152" s="195" t="s">
        <v>262</v>
      </c>
      <c r="E152" s="38"/>
      <c r="F152" s="223" t="s">
        <v>2255</v>
      </c>
      <c r="G152" s="38"/>
      <c r="H152" s="38"/>
      <c r="I152" s="197"/>
      <c r="J152" s="38"/>
      <c r="K152" s="38"/>
      <c r="L152" s="39"/>
      <c r="M152" s="198"/>
      <c r="N152" s="199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262</v>
      </c>
      <c r="AU152" s="19" t="s">
        <v>84</v>
      </c>
    </row>
    <row r="153" s="14" customFormat="1">
      <c r="A153" s="14"/>
      <c r="B153" s="207"/>
      <c r="C153" s="14"/>
      <c r="D153" s="195" t="s">
        <v>248</v>
      </c>
      <c r="E153" s="208" t="s">
        <v>1</v>
      </c>
      <c r="F153" s="209" t="s">
        <v>516</v>
      </c>
      <c r="G153" s="14"/>
      <c r="H153" s="210">
        <v>40</v>
      </c>
      <c r="I153" s="211"/>
      <c r="J153" s="14"/>
      <c r="K153" s="14"/>
      <c r="L153" s="207"/>
      <c r="M153" s="212"/>
      <c r="N153" s="213"/>
      <c r="O153" s="213"/>
      <c r="P153" s="213"/>
      <c r="Q153" s="213"/>
      <c r="R153" s="213"/>
      <c r="S153" s="213"/>
      <c r="T153" s="2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08" t="s">
        <v>248</v>
      </c>
      <c r="AU153" s="208" t="s">
        <v>84</v>
      </c>
      <c r="AV153" s="14" t="s">
        <v>84</v>
      </c>
      <c r="AW153" s="14" t="s">
        <v>32</v>
      </c>
      <c r="AX153" s="14" t="s">
        <v>82</v>
      </c>
      <c r="AY153" s="208" t="s">
        <v>235</v>
      </c>
    </row>
    <row r="154" s="12" customFormat="1" ht="22.8" customHeight="1">
      <c r="A154" s="12"/>
      <c r="B154" s="168"/>
      <c r="C154" s="12"/>
      <c r="D154" s="169" t="s">
        <v>74</v>
      </c>
      <c r="E154" s="179" t="s">
        <v>269</v>
      </c>
      <c r="F154" s="179" t="s">
        <v>562</v>
      </c>
      <c r="G154" s="12"/>
      <c r="H154" s="12"/>
      <c r="I154" s="171"/>
      <c r="J154" s="180">
        <f>BK154</f>
        <v>0</v>
      </c>
      <c r="K154" s="12"/>
      <c r="L154" s="168"/>
      <c r="M154" s="173"/>
      <c r="N154" s="174"/>
      <c r="O154" s="174"/>
      <c r="P154" s="175">
        <f>SUM(P155:P168)</f>
        <v>0</v>
      </c>
      <c r="Q154" s="174"/>
      <c r="R154" s="175">
        <f>SUM(R155:R168)</f>
        <v>0</v>
      </c>
      <c r="S154" s="174"/>
      <c r="T154" s="176">
        <f>SUM(T155:T168)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169" t="s">
        <v>82</v>
      </c>
      <c r="AT154" s="177" t="s">
        <v>74</v>
      </c>
      <c r="AU154" s="177" t="s">
        <v>82</v>
      </c>
      <c r="AY154" s="169" t="s">
        <v>235</v>
      </c>
      <c r="BK154" s="178">
        <f>SUM(BK155:BK168)</f>
        <v>0</v>
      </c>
    </row>
    <row r="155" s="2" customFormat="1" ht="24.15" customHeight="1">
      <c r="A155" s="38"/>
      <c r="B155" s="181"/>
      <c r="C155" s="182" t="s">
        <v>284</v>
      </c>
      <c r="D155" s="182" t="s">
        <v>237</v>
      </c>
      <c r="E155" s="183" t="s">
        <v>605</v>
      </c>
      <c r="F155" s="184" t="s">
        <v>606</v>
      </c>
      <c r="G155" s="185" t="s">
        <v>240</v>
      </c>
      <c r="H155" s="186">
        <v>200</v>
      </c>
      <c r="I155" s="187"/>
      <c r="J155" s="188">
        <f>ROUND(I155*H155,2)</f>
        <v>0</v>
      </c>
      <c r="K155" s="184" t="s">
        <v>246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96</v>
      </c>
      <c r="AT155" s="193" t="s">
        <v>237</v>
      </c>
      <c r="AU155" s="193" t="s">
        <v>84</v>
      </c>
      <c r="AY155" s="19" t="s">
        <v>235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96</v>
      </c>
      <c r="BM155" s="193" t="s">
        <v>2265</v>
      </c>
    </row>
    <row r="156" s="2" customFormat="1">
      <c r="A156" s="38"/>
      <c r="B156" s="39"/>
      <c r="C156" s="38"/>
      <c r="D156" s="195" t="s">
        <v>242</v>
      </c>
      <c r="E156" s="38"/>
      <c r="F156" s="196" t="s">
        <v>608</v>
      </c>
      <c r="G156" s="38"/>
      <c r="H156" s="38"/>
      <c r="I156" s="197"/>
      <c r="J156" s="38"/>
      <c r="K156" s="38"/>
      <c r="L156" s="39"/>
      <c r="M156" s="198"/>
      <c r="N156" s="199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242</v>
      </c>
      <c r="AU156" s="19" t="s">
        <v>84</v>
      </c>
    </row>
    <row r="157" s="2" customFormat="1" ht="21.75" customHeight="1">
      <c r="A157" s="38"/>
      <c r="B157" s="181"/>
      <c r="C157" s="182" t="s">
        <v>291</v>
      </c>
      <c r="D157" s="182" t="s">
        <v>237</v>
      </c>
      <c r="E157" s="183" t="s">
        <v>610</v>
      </c>
      <c r="F157" s="184" t="s">
        <v>570</v>
      </c>
      <c r="G157" s="185" t="s">
        <v>240</v>
      </c>
      <c r="H157" s="186">
        <v>200</v>
      </c>
      <c r="I157" s="187"/>
      <c r="J157" s="188">
        <f>ROUND(I157*H157,2)</f>
        <v>0</v>
      </c>
      <c r="K157" s="184" t="s">
        <v>246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96</v>
      </c>
      <c r="AT157" s="193" t="s">
        <v>237</v>
      </c>
      <c r="AU157" s="193" t="s">
        <v>84</v>
      </c>
      <c r="AY157" s="19" t="s">
        <v>235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96</v>
      </c>
      <c r="BM157" s="193" t="s">
        <v>2266</v>
      </c>
    </row>
    <row r="158" s="2" customFormat="1">
      <c r="A158" s="38"/>
      <c r="B158" s="39"/>
      <c r="C158" s="38"/>
      <c r="D158" s="195" t="s">
        <v>242</v>
      </c>
      <c r="E158" s="38"/>
      <c r="F158" s="196" t="s">
        <v>572</v>
      </c>
      <c r="G158" s="38"/>
      <c r="H158" s="38"/>
      <c r="I158" s="197"/>
      <c r="J158" s="38"/>
      <c r="K158" s="38"/>
      <c r="L158" s="39"/>
      <c r="M158" s="198"/>
      <c r="N158" s="199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242</v>
      </c>
      <c r="AU158" s="19" t="s">
        <v>84</v>
      </c>
    </row>
    <row r="159" s="2" customFormat="1" ht="33" customHeight="1">
      <c r="A159" s="38"/>
      <c r="B159" s="181"/>
      <c r="C159" s="182" t="s">
        <v>297</v>
      </c>
      <c r="D159" s="182" t="s">
        <v>237</v>
      </c>
      <c r="E159" s="183" t="s">
        <v>616</v>
      </c>
      <c r="F159" s="184" t="s">
        <v>995</v>
      </c>
      <c r="G159" s="185" t="s">
        <v>240</v>
      </c>
      <c r="H159" s="186">
        <v>200</v>
      </c>
      <c r="I159" s="187"/>
      <c r="J159" s="188">
        <f>ROUND(I159*H159,2)</f>
        <v>0</v>
      </c>
      <c r="K159" s="184" t="s">
        <v>246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96</v>
      </c>
      <c r="AT159" s="193" t="s">
        <v>237</v>
      </c>
      <c r="AU159" s="193" t="s">
        <v>84</v>
      </c>
      <c r="AY159" s="19" t="s">
        <v>235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96</v>
      </c>
      <c r="BM159" s="193" t="s">
        <v>2267</v>
      </c>
    </row>
    <row r="160" s="2" customFormat="1">
      <c r="A160" s="38"/>
      <c r="B160" s="39"/>
      <c r="C160" s="38"/>
      <c r="D160" s="195" t="s">
        <v>242</v>
      </c>
      <c r="E160" s="38"/>
      <c r="F160" s="196" t="s">
        <v>619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242</v>
      </c>
      <c r="AU160" s="19" t="s">
        <v>84</v>
      </c>
    </row>
    <row r="161" s="2" customFormat="1" ht="24.15" customHeight="1">
      <c r="A161" s="38"/>
      <c r="B161" s="181"/>
      <c r="C161" s="182" t="s">
        <v>302</v>
      </c>
      <c r="D161" s="182" t="s">
        <v>237</v>
      </c>
      <c r="E161" s="183" t="s">
        <v>613</v>
      </c>
      <c r="F161" s="184" t="s">
        <v>575</v>
      </c>
      <c r="G161" s="185" t="s">
        <v>240</v>
      </c>
      <c r="H161" s="186">
        <v>200</v>
      </c>
      <c r="I161" s="187"/>
      <c r="J161" s="188">
        <f>ROUND(I161*H161,2)</f>
        <v>0</v>
      </c>
      <c r="K161" s="184" t="s">
        <v>246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96</v>
      </c>
      <c r="AT161" s="193" t="s">
        <v>237</v>
      </c>
      <c r="AU161" s="193" t="s">
        <v>84</v>
      </c>
      <c r="AY161" s="19" t="s">
        <v>235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96</v>
      </c>
      <c r="BM161" s="193" t="s">
        <v>2268</v>
      </c>
    </row>
    <row r="162" s="2" customFormat="1">
      <c r="A162" s="38"/>
      <c r="B162" s="39"/>
      <c r="C162" s="38"/>
      <c r="D162" s="195" t="s">
        <v>242</v>
      </c>
      <c r="E162" s="38"/>
      <c r="F162" s="196" t="s">
        <v>577</v>
      </c>
      <c r="G162" s="38"/>
      <c r="H162" s="38"/>
      <c r="I162" s="197"/>
      <c r="J162" s="38"/>
      <c r="K162" s="38"/>
      <c r="L162" s="39"/>
      <c r="M162" s="198"/>
      <c r="N162" s="199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242</v>
      </c>
      <c r="AU162" s="19" t="s">
        <v>84</v>
      </c>
    </row>
    <row r="163" s="2" customFormat="1" ht="21.75" customHeight="1">
      <c r="A163" s="38"/>
      <c r="B163" s="181"/>
      <c r="C163" s="182" t="s">
        <v>307</v>
      </c>
      <c r="D163" s="182" t="s">
        <v>237</v>
      </c>
      <c r="E163" s="183" t="s">
        <v>622</v>
      </c>
      <c r="F163" s="184" t="s">
        <v>586</v>
      </c>
      <c r="G163" s="185" t="s">
        <v>240</v>
      </c>
      <c r="H163" s="186">
        <v>200</v>
      </c>
      <c r="I163" s="187"/>
      <c r="J163" s="188">
        <f>ROUND(I163*H163,2)</f>
        <v>0</v>
      </c>
      <c r="K163" s="184" t="s">
        <v>246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96</v>
      </c>
      <c r="AT163" s="193" t="s">
        <v>237</v>
      </c>
      <c r="AU163" s="193" t="s">
        <v>84</v>
      </c>
      <c r="AY163" s="19" t="s">
        <v>235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96</v>
      </c>
      <c r="BM163" s="193" t="s">
        <v>2269</v>
      </c>
    </row>
    <row r="164" s="2" customFormat="1">
      <c r="A164" s="38"/>
      <c r="B164" s="39"/>
      <c r="C164" s="38"/>
      <c r="D164" s="195" t="s">
        <v>242</v>
      </c>
      <c r="E164" s="38"/>
      <c r="F164" s="196" t="s">
        <v>588</v>
      </c>
      <c r="G164" s="38"/>
      <c r="H164" s="38"/>
      <c r="I164" s="197"/>
      <c r="J164" s="38"/>
      <c r="K164" s="38"/>
      <c r="L164" s="39"/>
      <c r="M164" s="198"/>
      <c r="N164" s="199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242</v>
      </c>
      <c r="AU164" s="19" t="s">
        <v>84</v>
      </c>
    </row>
    <row r="165" s="2" customFormat="1" ht="33" customHeight="1">
      <c r="A165" s="38"/>
      <c r="B165" s="181"/>
      <c r="C165" s="182" t="s">
        <v>314</v>
      </c>
      <c r="D165" s="182" t="s">
        <v>237</v>
      </c>
      <c r="E165" s="183" t="s">
        <v>625</v>
      </c>
      <c r="F165" s="184" t="s">
        <v>998</v>
      </c>
      <c r="G165" s="185" t="s">
        <v>240</v>
      </c>
      <c r="H165" s="186">
        <v>200</v>
      </c>
      <c r="I165" s="187"/>
      <c r="J165" s="188">
        <f>ROUND(I165*H165,2)</f>
        <v>0</v>
      </c>
      <c r="K165" s="184" t="s">
        <v>246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96</v>
      </c>
      <c r="AT165" s="193" t="s">
        <v>237</v>
      </c>
      <c r="AU165" s="193" t="s">
        <v>84</v>
      </c>
      <c r="AY165" s="19" t="s">
        <v>235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96</v>
      </c>
      <c r="BM165" s="193" t="s">
        <v>2270</v>
      </c>
    </row>
    <row r="166" s="2" customFormat="1">
      <c r="A166" s="38"/>
      <c r="B166" s="39"/>
      <c r="C166" s="38"/>
      <c r="D166" s="195" t="s">
        <v>242</v>
      </c>
      <c r="E166" s="38"/>
      <c r="F166" s="196" t="s">
        <v>601</v>
      </c>
      <c r="G166" s="38"/>
      <c r="H166" s="38"/>
      <c r="I166" s="197"/>
      <c r="J166" s="38"/>
      <c r="K166" s="38"/>
      <c r="L166" s="39"/>
      <c r="M166" s="198"/>
      <c r="N166" s="199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242</v>
      </c>
      <c r="AU166" s="19" t="s">
        <v>84</v>
      </c>
    </row>
    <row r="167" s="2" customFormat="1">
      <c r="A167" s="38"/>
      <c r="B167" s="39"/>
      <c r="C167" s="38"/>
      <c r="D167" s="195" t="s">
        <v>262</v>
      </c>
      <c r="E167" s="38"/>
      <c r="F167" s="223" t="s">
        <v>2255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262</v>
      </c>
      <c r="AU167" s="19" t="s">
        <v>84</v>
      </c>
    </row>
    <row r="168" s="14" customFormat="1">
      <c r="A168" s="14"/>
      <c r="B168" s="207"/>
      <c r="C168" s="14"/>
      <c r="D168" s="195" t="s">
        <v>248</v>
      </c>
      <c r="E168" s="208" t="s">
        <v>1</v>
      </c>
      <c r="F168" s="209" t="s">
        <v>2261</v>
      </c>
      <c r="G168" s="14"/>
      <c r="H168" s="210">
        <v>200</v>
      </c>
      <c r="I168" s="211"/>
      <c r="J168" s="14"/>
      <c r="K168" s="14"/>
      <c r="L168" s="207"/>
      <c r="M168" s="212"/>
      <c r="N168" s="213"/>
      <c r="O168" s="213"/>
      <c r="P168" s="213"/>
      <c r="Q168" s="213"/>
      <c r="R168" s="213"/>
      <c r="S168" s="213"/>
      <c r="T168" s="2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8" t="s">
        <v>248</v>
      </c>
      <c r="AU168" s="208" t="s">
        <v>84</v>
      </c>
      <c r="AV168" s="14" t="s">
        <v>84</v>
      </c>
      <c r="AW168" s="14" t="s">
        <v>32</v>
      </c>
      <c r="AX168" s="14" t="s">
        <v>82</v>
      </c>
      <c r="AY168" s="208" t="s">
        <v>235</v>
      </c>
    </row>
    <row r="169" s="12" customFormat="1" ht="22.8" customHeight="1">
      <c r="A169" s="12"/>
      <c r="B169" s="168"/>
      <c r="C169" s="12"/>
      <c r="D169" s="169" t="s">
        <v>74</v>
      </c>
      <c r="E169" s="179" t="s">
        <v>297</v>
      </c>
      <c r="F169" s="179" t="s">
        <v>805</v>
      </c>
      <c r="G169" s="12"/>
      <c r="H169" s="12"/>
      <c r="I169" s="171"/>
      <c r="J169" s="180">
        <f>BK169</f>
        <v>0</v>
      </c>
      <c r="K169" s="12"/>
      <c r="L169" s="168"/>
      <c r="M169" s="173"/>
      <c r="N169" s="174"/>
      <c r="O169" s="174"/>
      <c r="P169" s="175">
        <f>SUM(P170:P188)</f>
        <v>0</v>
      </c>
      <c r="Q169" s="174"/>
      <c r="R169" s="175">
        <f>SUM(R170:R188)</f>
        <v>15.243600000000001</v>
      </c>
      <c r="S169" s="174"/>
      <c r="T169" s="176">
        <f>SUM(T170:T188)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169" t="s">
        <v>82</v>
      </c>
      <c r="AT169" s="177" t="s">
        <v>74</v>
      </c>
      <c r="AU169" s="177" t="s">
        <v>82</v>
      </c>
      <c r="AY169" s="169" t="s">
        <v>235</v>
      </c>
      <c r="BK169" s="178">
        <f>SUM(BK170:BK188)</f>
        <v>0</v>
      </c>
    </row>
    <row r="170" s="2" customFormat="1" ht="33" customHeight="1">
      <c r="A170" s="38"/>
      <c r="B170" s="181"/>
      <c r="C170" s="182" t="s">
        <v>320</v>
      </c>
      <c r="D170" s="182" t="s">
        <v>237</v>
      </c>
      <c r="E170" s="183" t="s">
        <v>2002</v>
      </c>
      <c r="F170" s="184" t="s">
        <v>2003</v>
      </c>
      <c r="G170" s="185" t="s">
        <v>323</v>
      </c>
      <c r="H170" s="186">
        <v>41</v>
      </c>
      <c r="I170" s="187"/>
      <c r="J170" s="188">
        <f>ROUND(I170*H170,2)</f>
        <v>0</v>
      </c>
      <c r="K170" s="184" t="s">
        <v>246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0.15540000000000001</v>
      </c>
      <c r="R170" s="191">
        <f>Q170*H170</f>
        <v>6.3714000000000004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96</v>
      </c>
      <c r="AT170" s="193" t="s">
        <v>237</v>
      </c>
      <c r="AU170" s="193" t="s">
        <v>84</v>
      </c>
      <c r="AY170" s="19" t="s">
        <v>235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96</v>
      </c>
      <c r="BM170" s="193" t="s">
        <v>2271</v>
      </c>
    </row>
    <row r="171" s="2" customFormat="1">
      <c r="A171" s="38"/>
      <c r="B171" s="39"/>
      <c r="C171" s="38"/>
      <c r="D171" s="195" t="s">
        <v>242</v>
      </c>
      <c r="E171" s="38"/>
      <c r="F171" s="196" t="s">
        <v>2005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242</v>
      </c>
      <c r="AU171" s="19" t="s">
        <v>84</v>
      </c>
    </row>
    <row r="172" s="2" customFormat="1">
      <c r="A172" s="38"/>
      <c r="B172" s="39"/>
      <c r="C172" s="38"/>
      <c r="D172" s="195" t="s">
        <v>262</v>
      </c>
      <c r="E172" s="38"/>
      <c r="F172" s="223" t="s">
        <v>2255</v>
      </c>
      <c r="G172" s="38"/>
      <c r="H172" s="38"/>
      <c r="I172" s="197"/>
      <c r="J172" s="38"/>
      <c r="K172" s="38"/>
      <c r="L172" s="39"/>
      <c r="M172" s="198"/>
      <c r="N172" s="199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262</v>
      </c>
      <c r="AU172" s="19" t="s">
        <v>84</v>
      </c>
    </row>
    <row r="173" s="14" customFormat="1">
      <c r="A173" s="14"/>
      <c r="B173" s="207"/>
      <c r="C173" s="14"/>
      <c r="D173" s="195" t="s">
        <v>248</v>
      </c>
      <c r="E173" s="208" t="s">
        <v>1</v>
      </c>
      <c r="F173" s="209" t="s">
        <v>524</v>
      </c>
      <c r="G173" s="14"/>
      <c r="H173" s="210">
        <v>41</v>
      </c>
      <c r="I173" s="211"/>
      <c r="J173" s="14"/>
      <c r="K173" s="14"/>
      <c r="L173" s="207"/>
      <c r="M173" s="212"/>
      <c r="N173" s="213"/>
      <c r="O173" s="213"/>
      <c r="P173" s="213"/>
      <c r="Q173" s="213"/>
      <c r="R173" s="213"/>
      <c r="S173" s="213"/>
      <c r="T173" s="2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08" t="s">
        <v>248</v>
      </c>
      <c r="AU173" s="208" t="s">
        <v>84</v>
      </c>
      <c r="AV173" s="14" t="s">
        <v>84</v>
      </c>
      <c r="AW173" s="14" t="s">
        <v>32</v>
      </c>
      <c r="AX173" s="14" t="s">
        <v>82</v>
      </c>
      <c r="AY173" s="208" t="s">
        <v>235</v>
      </c>
    </row>
    <row r="174" s="2" customFormat="1" ht="16.5" customHeight="1">
      <c r="A174" s="38"/>
      <c r="B174" s="181"/>
      <c r="C174" s="232" t="s">
        <v>327</v>
      </c>
      <c r="D174" s="232" t="s">
        <v>465</v>
      </c>
      <c r="E174" s="233" t="s">
        <v>2006</v>
      </c>
      <c r="F174" s="234" t="s">
        <v>2007</v>
      </c>
      <c r="G174" s="235" t="s">
        <v>323</v>
      </c>
      <c r="H174" s="236">
        <v>43.049999999999997</v>
      </c>
      <c r="I174" s="237"/>
      <c r="J174" s="238">
        <f>ROUND(I174*H174,2)</f>
        <v>0</v>
      </c>
      <c r="K174" s="234" t="s">
        <v>246</v>
      </c>
      <c r="L174" s="239"/>
      <c r="M174" s="240" t="s">
        <v>1</v>
      </c>
      <c r="N174" s="241" t="s">
        <v>40</v>
      </c>
      <c r="O174" s="77"/>
      <c r="P174" s="191">
        <f>O174*H174</f>
        <v>0</v>
      </c>
      <c r="Q174" s="191">
        <v>0.10199999999999999</v>
      </c>
      <c r="R174" s="191">
        <f>Q174*H174</f>
        <v>4.3910999999999998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291</v>
      </c>
      <c r="AT174" s="193" t="s">
        <v>465</v>
      </c>
      <c r="AU174" s="193" t="s">
        <v>84</v>
      </c>
      <c r="AY174" s="19" t="s">
        <v>235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96</v>
      </c>
      <c r="BM174" s="193" t="s">
        <v>2272</v>
      </c>
    </row>
    <row r="175" s="2" customFormat="1">
      <c r="A175" s="38"/>
      <c r="B175" s="39"/>
      <c r="C175" s="38"/>
      <c r="D175" s="195" t="s">
        <v>242</v>
      </c>
      <c r="E175" s="38"/>
      <c r="F175" s="196" t="s">
        <v>2007</v>
      </c>
      <c r="G175" s="38"/>
      <c r="H175" s="38"/>
      <c r="I175" s="197"/>
      <c r="J175" s="38"/>
      <c r="K175" s="38"/>
      <c r="L175" s="39"/>
      <c r="M175" s="198"/>
      <c r="N175" s="199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242</v>
      </c>
      <c r="AU175" s="19" t="s">
        <v>84</v>
      </c>
    </row>
    <row r="176" s="14" customFormat="1">
      <c r="A176" s="14"/>
      <c r="B176" s="207"/>
      <c r="C176" s="14"/>
      <c r="D176" s="195" t="s">
        <v>248</v>
      </c>
      <c r="E176" s="14"/>
      <c r="F176" s="209" t="s">
        <v>2273</v>
      </c>
      <c r="G176" s="14"/>
      <c r="H176" s="210">
        <v>43.049999999999997</v>
      </c>
      <c r="I176" s="211"/>
      <c r="J176" s="14"/>
      <c r="K176" s="14"/>
      <c r="L176" s="207"/>
      <c r="M176" s="212"/>
      <c r="N176" s="213"/>
      <c r="O176" s="213"/>
      <c r="P176" s="213"/>
      <c r="Q176" s="213"/>
      <c r="R176" s="213"/>
      <c r="S176" s="213"/>
      <c r="T176" s="2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8" t="s">
        <v>248</v>
      </c>
      <c r="AU176" s="208" t="s">
        <v>84</v>
      </c>
      <c r="AV176" s="14" t="s">
        <v>84</v>
      </c>
      <c r="AW176" s="14" t="s">
        <v>3</v>
      </c>
      <c r="AX176" s="14" t="s">
        <v>82</v>
      </c>
      <c r="AY176" s="208" t="s">
        <v>235</v>
      </c>
    </row>
    <row r="177" s="2" customFormat="1" ht="24.15" customHeight="1">
      <c r="A177" s="38"/>
      <c r="B177" s="181"/>
      <c r="C177" s="182" t="s">
        <v>8</v>
      </c>
      <c r="D177" s="182" t="s">
        <v>237</v>
      </c>
      <c r="E177" s="183" t="s">
        <v>2274</v>
      </c>
      <c r="F177" s="184" t="s">
        <v>2275</v>
      </c>
      <c r="G177" s="185" t="s">
        <v>323</v>
      </c>
      <c r="H177" s="186">
        <v>40</v>
      </c>
      <c r="I177" s="187"/>
      <c r="J177" s="188">
        <f>ROUND(I177*H177,2)</f>
        <v>0</v>
      </c>
      <c r="K177" s="184" t="s">
        <v>246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0.085760000000000003</v>
      </c>
      <c r="R177" s="191">
        <f>Q177*H177</f>
        <v>3.4304000000000001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96</v>
      </c>
      <c r="AT177" s="193" t="s">
        <v>237</v>
      </c>
      <c r="AU177" s="193" t="s">
        <v>84</v>
      </c>
      <c r="AY177" s="19" t="s">
        <v>235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96</v>
      </c>
      <c r="BM177" s="193" t="s">
        <v>2276</v>
      </c>
    </row>
    <row r="178" s="2" customFormat="1">
      <c r="A178" s="38"/>
      <c r="B178" s="39"/>
      <c r="C178" s="38"/>
      <c r="D178" s="195" t="s">
        <v>242</v>
      </c>
      <c r="E178" s="38"/>
      <c r="F178" s="196" t="s">
        <v>2277</v>
      </c>
      <c r="G178" s="38"/>
      <c r="H178" s="38"/>
      <c r="I178" s="197"/>
      <c r="J178" s="38"/>
      <c r="K178" s="38"/>
      <c r="L178" s="39"/>
      <c r="M178" s="198"/>
      <c r="N178" s="199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242</v>
      </c>
      <c r="AU178" s="19" t="s">
        <v>84</v>
      </c>
    </row>
    <row r="179" s="2" customFormat="1">
      <c r="A179" s="38"/>
      <c r="B179" s="39"/>
      <c r="C179" s="38"/>
      <c r="D179" s="195" t="s">
        <v>262</v>
      </c>
      <c r="E179" s="38"/>
      <c r="F179" s="223" t="s">
        <v>2255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262</v>
      </c>
      <c r="AU179" s="19" t="s">
        <v>84</v>
      </c>
    </row>
    <row r="180" s="14" customFormat="1">
      <c r="A180" s="14"/>
      <c r="B180" s="207"/>
      <c r="C180" s="14"/>
      <c r="D180" s="195" t="s">
        <v>248</v>
      </c>
      <c r="E180" s="208" t="s">
        <v>1</v>
      </c>
      <c r="F180" s="209" t="s">
        <v>516</v>
      </c>
      <c r="G180" s="14"/>
      <c r="H180" s="210">
        <v>40</v>
      </c>
      <c r="I180" s="211"/>
      <c r="J180" s="14"/>
      <c r="K180" s="14"/>
      <c r="L180" s="207"/>
      <c r="M180" s="212"/>
      <c r="N180" s="213"/>
      <c r="O180" s="213"/>
      <c r="P180" s="213"/>
      <c r="Q180" s="213"/>
      <c r="R180" s="213"/>
      <c r="S180" s="213"/>
      <c r="T180" s="2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8" t="s">
        <v>248</v>
      </c>
      <c r="AU180" s="208" t="s">
        <v>84</v>
      </c>
      <c r="AV180" s="14" t="s">
        <v>84</v>
      </c>
      <c r="AW180" s="14" t="s">
        <v>32</v>
      </c>
      <c r="AX180" s="14" t="s">
        <v>82</v>
      </c>
      <c r="AY180" s="208" t="s">
        <v>235</v>
      </c>
    </row>
    <row r="181" s="2" customFormat="1" ht="16.5" customHeight="1">
      <c r="A181" s="38"/>
      <c r="B181" s="181"/>
      <c r="C181" s="232" t="s">
        <v>338</v>
      </c>
      <c r="D181" s="232" t="s">
        <v>465</v>
      </c>
      <c r="E181" s="233" t="s">
        <v>2278</v>
      </c>
      <c r="F181" s="234" t="s">
        <v>2279</v>
      </c>
      <c r="G181" s="235" t="s">
        <v>240</v>
      </c>
      <c r="H181" s="236">
        <v>8</v>
      </c>
      <c r="I181" s="237"/>
      <c r="J181" s="238">
        <f>ROUND(I181*H181,2)</f>
        <v>0</v>
      </c>
      <c r="K181" s="234" t="s">
        <v>246</v>
      </c>
      <c r="L181" s="239"/>
      <c r="M181" s="240" t="s">
        <v>1</v>
      </c>
      <c r="N181" s="241" t="s">
        <v>40</v>
      </c>
      <c r="O181" s="77"/>
      <c r="P181" s="191">
        <f>O181*H181</f>
        <v>0</v>
      </c>
      <c r="Q181" s="191">
        <v>0.13100000000000001</v>
      </c>
      <c r="R181" s="191">
        <f>Q181*H181</f>
        <v>1.048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291</v>
      </c>
      <c r="AT181" s="193" t="s">
        <v>465</v>
      </c>
      <c r="AU181" s="193" t="s">
        <v>84</v>
      </c>
      <c r="AY181" s="19" t="s">
        <v>235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96</v>
      </c>
      <c r="BM181" s="193" t="s">
        <v>2280</v>
      </c>
    </row>
    <row r="182" s="2" customFormat="1">
      <c r="A182" s="38"/>
      <c r="B182" s="39"/>
      <c r="C182" s="38"/>
      <c r="D182" s="195" t="s">
        <v>242</v>
      </c>
      <c r="E182" s="38"/>
      <c r="F182" s="196" t="s">
        <v>2281</v>
      </c>
      <c r="G182" s="38"/>
      <c r="H182" s="38"/>
      <c r="I182" s="197"/>
      <c r="J182" s="38"/>
      <c r="K182" s="38"/>
      <c r="L182" s="39"/>
      <c r="M182" s="198"/>
      <c r="N182" s="199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242</v>
      </c>
      <c r="AU182" s="19" t="s">
        <v>84</v>
      </c>
    </row>
    <row r="183" s="14" customFormat="1">
      <c r="A183" s="14"/>
      <c r="B183" s="207"/>
      <c r="C183" s="14"/>
      <c r="D183" s="195" t="s">
        <v>248</v>
      </c>
      <c r="E183" s="208" t="s">
        <v>1</v>
      </c>
      <c r="F183" s="209" t="s">
        <v>2282</v>
      </c>
      <c r="G183" s="14"/>
      <c r="H183" s="210">
        <v>8</v>
      </c>
      <c r="I183" s="211"/>
      <c r="J183" s="14"/>
      <c r="K183" s="14"/>
      <c r="L183" s="207"/>
      <c r="M183" s="212"/>
      <c r="N183" s="213"/>
      <c r="O183" s="213"/>
      <c r="P183" s="213"/>
      <c r="Q183" s="213"/>
      <c r="R183" s="213"/>
      <c r="S183" s="213"/>
      <c r="T183" s="2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08" t="s">
        <v>248</v>
      </c>
      <c r="AU183" s="208" t="s">
        <v>84</v>
      </c>
      <c r="AV183" s="14" t="s">
        <v>84</v>
      </c>
      <c r="AW183" s="14" t="s">
        <v>32</v>
      </c>
      <c r="AX183" s="14" t="s">
        <v>82</v>
      </c>
      <c r="AY183" s="208" t="s">
        <v>235</v>
      </c>
    </row>
    <row r="184" s="2" customFormat="1" ht="24.15" customHeight="1">
      <c r="A184" s="38"/>
      <c r="B184" s="181"/>
      <c r="C184" s="182" t="s">
        <v>344</v>
      </c>
      <c r="D184" s="182" t="s">
        <v>237</v>
      </c>
      <c r="E184" s="183" t="s">
        <v>813</v>
      </c>
      <c r="F184" s="184" t="s">
        <v>814</v>
      </c>
      <c r="G184" s="185" t="s">
        <v>323</v>
      </c>
      <c r="H184" s="186">
        <v>30</v>
      </c>
      <c r="I184" s="187"/>
      <c r="J184" s="188">
        <f>ROUND(I184*H184,2)</f>
        <v>0</v>
      </c>
      <c r="K184" s="184" t="s">
        <v>246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9.0000000000000006E-05</v>
      </c>
      <c r="R184" s="191">
        <f>Q184*H184</f>
        <v>0.0027000000000000001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96</v>
      </c>
      <c r="AT184" s="193" t="s">
        <v>237</v>
      </c>
      <c r="AU184" s="193" t="s">
        <v>84</v>
      </c>
      <c r="AY184" s="19" t="s">
        <v>235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96</v>
      </c>
      <c r="BM184" s="193" t="s">
        <v>2283</v>
      </c>
    </row>
    <row r="185" s="2" customFormat="1">
      <c r="A185" s="38"/>
      <c r="B185" s="39"/>
      <c r="C185" s="38"/>
      <c r="D185" s="195" t="s">
        <v>242</v>
      </c>
      <c r="E185" s="38"/>
      <c r="F185" s="196" t="s">
        <v>816</v>
      </c>
      <c r="G185" s="38"/>
      <c r="H185" s="38"/>
      <c r="I185" s="197"/>
      <c r="J185" s="38"/>
      <c r="K185" s="38"/>
      <c r="L185" s="39"/>
      <c r="M185" s="198"/>
      <c r="N185" s="199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242</v>
      </c>
      <c r="AU185" s="19" t="s">
        <v>84</v>
      </c>
    </row>
    <row r="186" s="2" customFormat="1">
      <c r="A186" s="38"/>
      <c r="B186" s="39"/>
      <c r="C186" s="38"/>
      <c r="D186" s="195" t="s">
        <v>262</v>
      </c>
      <c r="E186" s="38"/>
      <c r="F186" s="223" t="s">
        <v>2255</v>
      </c>
      <c r="G186" s="38"/>
      <c r="H186" s="38"/>
      <c r="I186" s="197"/>
      <c r="J186" s="38"/>
      <c r="K186" s="38"/>
      <c r="L186" s="39"/>
      <c r="M186" s="198"/>
      <c r="N186" s="199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262</v>
      </c>
      <c r="AU186" s="19" t="s">
        <v>84</v>
      </c>
    </row>
    <row r="187" s="13" customFormat="1">
      <c r="A187" s="13"/>
      <c r="B187" s="200"/>
      <c r="C187" s="13"/>
      <c r="D187" s="195" t="s">
        <v>248</v>
      </c>
      <c r="E187" s="201" t="s">
        <v>1</v>
      </c>
      <c r="F187" s="202" t="s">
        <v>1024</v>
      </c>
      <c r="G187" s="13"/>
      <c r="H187" s="201" t="s">
        <v>1</v>
      </c>
      <c r="I187" s="203"/>
      <c r="J187" s="13"/>
      <c r="K187" s="13"/>
      <c r="L187" s="200"/>
      <c r="M187" s="204"/>
      <c r="N187" s="205"/>
      <c r="O187" s="205"/>
      <c r="P187" s="205"/>
      <c r="Q187" s="205"/>
      <c r="R187" s="205"/>
      <c r="S187" s="205"/>
      <c r="T187" s="206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1" t="s">
        <v>248</v>
      </c>
      <c r="AU187" s="201" t="s">
        <v>84</v>
      </c>
      <c r="AV187" s="13" t="s">
        <v>82</v>
      </c>
      <c r="AW187" s="13" t="s">
        <v>32</v>
      </c>
      <c r="AX187" s="13" t="s">
        <v>75</v>
      </c>
      <c r="AY187" s="201" t="s">
        <v>235</v>
      </c>
    </row>
    <row r="188" s="14" customFormat="1">
      <c r="A188" s="14"/>
      <c r="B188" s="207"/>
      <c r="C188" s="14"/>
      <c r="D188" s="195" t="s">
        <v>248</v>
      </c>
      <c r="E188" s="208" t="s">
        <v>1</v>
      </c>
      <c r="F188" s="209" t="s">
        <v>435</v>
      </c>
      <c r="G188" s="14"/>
      <c r="H188" s="210">
        <v>30</v>
      </c>
      <c r="I188" s="211"/>
      <c r="J188" s="14"/>
      <c r="K188" s="14"/>
      <c r="L188" s="207"/>
      <c r="M188" s="212"/>
      <c r="N188" s="213"/>
      <c r="O188" s="213"/>
      <c r="P188" s="213"/>
      <c r="Q188" s="213"/>
      <c r="R188" s="213"/>
      <c r="S188" s="213"/>
      <c r="T188" s="2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8" t="s">
        <v>248</v>
      </c>
      <c r="AU188" s="208" t="s">
        <v>84</v>
      </c>
      <c r="AV188" s="14" t="s">
        <v>84</v>
      </c>
      <c r="AW188" s="14" t="s">
        <v>32</v>
      </c>
      <c r="AX188" s="14" t="s">
        <v>82</v>
      </c>
      <c r="AY188" s="208" t="s">
        <v>235</v>
      </c>
    </row>
    <row r="189" s="12" customFormat="1" ht="22.8" customHeight="1">
      <c r="A189" s="12"/>
      <c r="B189" s="168"/>
      <c r="C189" s="12"/>
      <c r="D189" s="169" t="s">
        <v>74</v>
      </c>
      <c r="E189" s="179" t="s">
        <v>866</v>
      </c>
      <c r="F189" s="179" t="s">
        <v>867</v>
      </c>
      <c r="G189" s="12"/>
      <c r="H189" s="12"/>
      <c r="I189" s="171"/>
      <c r="J189" s="180">
        <f>BK189</f>
        <v>0</v>
      </c>
      <c r="K189" s="12"/>
      <c r="L189" s="168"/>
      <c r="M189" s="173"/>
      <c r="N189" s="174"/>
      <c r="O189" s="174"/>
      <c r="P189" s="175">
        <f>SUM(P190:P191)</f>
        <v>0</v>
      </c>
      <c r="Q189" s="174"/>
      <c r="R189" s="175">
        <f>SUM(R190:R191)</f>
        <v>0</v>
      </c>
      <c r="S189" s="174"/>
      <c r="T189" s="176">
        <f>SUM(T190:T191)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169" t="s">
        <v>82</v>
      </c>
      <c r="AT189" s="177" t="s">
        <v>74</v>
      </c>
      <c r="AU189" s="177" t="s">
        <v>82</v>
      </c>
      <c r="AY189" s="169" t="s">
        <v>235</v>
      </c>
      <c r="BK189" s="178">
        <f>SUM(BK190:BK191)</f>
        <v>0</v>
      </c>
    </row>
    <row r="190" s="2" customFormat="1" ht="33" customHeight="1">
      <c r="A190" s="38"/>
      <c r="B190" s="181"/>
      <c r="C190" s="182" t="s">
        <v>348</v>
      </c>
      <c r="D190" s="182" t="s">
        <v>237</v>
      </c>
      <c r="E190" s="183" t="s">
        <v>496</v>
      </c>
      <c r="F190" s="184" t="s">
        <v>497</v>
      </c>
      <c r="G190" s="185" t="s">
        <v>438</v>
      </c>
      <c r="H190" s="186">
        <v>23.431000000000001</v>
      </c>
      <c r="I190" s="187"/>
      <c r="J190" s="188">
        <f>ROUND(I190*H190,2)</f>
        <v>0</v>
      </c>
      <c r="K190" s="184" t="s">
        <v>246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96</v>
      </c>
      <c r="AT190" s="193" t="s">
        <v>237</v>
      </c>
      <c r="AU190" s="193" t="s">
        <v>84</v>
      </c>
      <c r="AY190" s="19" t="s">
        <v>235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96</v>
      </c>
      <c r="BM190" s="193" t="s">
        <v>2284</v>
      </c>
    </row>
    <row r="191" s="2" customFormat="1">
      <c r="A191" s="38"/>
      <c r="B191" s="39"/>
      <c r="C191" s="38"/>
      <c r="D191" s="195" t="s">
        <v>242</v>
      </c>
      <c r="E191" s="38"/>
      <c r="F191" s="196" t="s">
        <v>499</v>
      </c>
      <c r="G191" s="38"/>
      <c r="H191" s="38"/>
      <c r="I191" s="197"/>
      <c r="J191" s="38"/>
      <c r="K191" s="38"/>
      <c r="L191" s="39"/>
      <c r="M191" s="245"/>
      <c r="N191" s="246"/>
      <c r="O191" s="247"/>
      <c r="P191" s="247"/>
      <c r="Q191" s="247"/>
      <c r="R191" s="247"/>
      <c r="S191" s="247"/>
      <c r="T191" s="24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242</v>
      </c>
      <c r="AU191" s="19" t="s">
        <v>84</v>
      </c>
    </row>
    <row r="192" s="2" customFormat="1" ht="6.96" customHeight="1">
      <c r="A192" s="38"/>
      <c r="B192" s="60"/>
      <c r="C192" s="61"/>
      <c r="D192" s="61"/>
      <c r="E192" s="61"/>
      <c r="F192" s="61"/>
      <c r="G192" s="61"/>
      <c r="H192" s="61"/>
      <c r="I192" s="61"/>
      <c r="J192" s="61"/>
      <c r="K192" s="61"/>
      <c r="L192" s="39"/>
      <c r="M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</row>
  </sheetData>
  <autoFilter ref="C129:K19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2211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2285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Město Petřvald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Sweco Hydroprojekt a.s., divize Morava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ROUND(J129,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ROUND((SUM(BE129:BE182)),  2)</f>
        <v>0</v>
      </c>
      <c r="G37" s="38"/>
      <c r="H37" s="38"/>
      <c r="I37" s="138">
        <v>0.20999999999999999</v>
      </c>
      <c r="J37" s="137">
        <f>ROUND(((SUM(BE129:BE182))*I37),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ROUND((SUM(BF129:BF182)),  2)</f>
        <v>0</v>
      </c>
      <c r="G38" s="38"/>
      <c r="H38" s="38"/>
      <c r="I38" s="138">
        <v>0.14999999999999999</v>
      </c>
      <c r="J38" s="137">
        <f>ROUND(((SUM(BF129:BF182))*I38),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ROUND((SUM(BG129:BG182)),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ROUND((SUM(BH129:BH182)),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ROUND((SUM(BI129:BI182)),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2211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0003 - DSO 10.3 Čerpací stanice ČS12 - přípojka NN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J129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2013</v>
      </c>
      <c r="E101" s="152"/>
      <c r="F101" s="152"/>
      <c r="G101" s="152"/>
      <c r="H101" s="152"/>
      <c r="I101" s="152"/>
      <c r="J101" s="153">
        <f>J130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2014</v>
      </c>
      <c r="E102" s="156"/>
      <c r="F102" s="156"/>
      <c r="G102" s="156"/>
      <c r="H102" s="156"/>
      <c r="I102" s="156"/>
      <c r="J102" s="157">
        <f>J131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2015</v>
      </c>
      <c r="E103" s="156"/>
      <c r="F103" s="156"/>
      <c r="G103" s="156"/>
      <c r="H103" s="156"/>
      <c r="I103" s="156"/>
      <c r="J103" s="157">
        <f>J134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2016</v>
      </c>
      <c r="E104" s="156"/>
      <c r="F104" s="156"/>
      <c r="G104" s="156"/>
      <c r="H104" s="156"/>
      <c r="I104" s="156"/>
      <c r="J104" s="157">
        <f>J153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2017</v>
      </c>
      <c r="E105" s="156"/>
      <c r="F105" s="156"/>
      <c r="G105" s="156"/>
      <c r="H105" s="156"/>
      <c r="I105" s="156"/>
      <c r="J105" s="157">
        <f>J174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220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30" t="str">
        <f>E7</f>
        <v>Kanalizace Podlesí - II.Etapa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197</v>
      </c>
      <c r="L116" s="22"/>
    </row>
    <row r="117" s="1" customFormat="1" ht="16.5" customHeight="1">
      <c r="B117" s="22"/>
      <c r="E117" s="130" t="s">
        <v>198</v>
      </c>
      <c r="F117" s="1"/>
      <c r="G117" s="1"/>
      <c r="H117" s="1"/>
      <c r="L117" s="22"/>
    </row>
    <row r="118" s="1" customFormat="1" ht="12" customHeight="1">
      <c r="B118" s="22"/>
      <c r="C118" s="32" t="s">
        <v>199</v>
      </c>
      <c r="L118" s="22"/>
    </row>
    <row r="119" s="2" customFormat="1" ht="16.5" customHeight="1">
      <c r="A119" s="38"/>
      <c r="B119" s="39"/>
      <c r="C119" s="38"/>
      <c r="D119" s="38"/>
      <c r="E119" s="131" t="s">
        <v>2211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1884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67" t="str">
        <f>E13</f>
        <v>0003 - DSO 10.3 Čerpací stanice ČS12 - přípojka NN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</v>
      </c>
      <c r="D123" s="38"/>
      <c r="E123" s="38"/>
      <c r="F123" s="27" t="str">
        <f>F16</f>
        <v xml:space="preserve"> </v>
      </c>
      <c r="G123" s="38"/>
      <c r="H123" s="38"/>
      <c r="I123" s="32" t="s">
        <v>22</v>
      </c>
      <c r="J123" s="69" t="str">
        <f>IF(J16="","",J16)</f>
        <v>13. 1. 2022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25.65" customHeight="1">
      <c r="A125" s="38"/>
      <c r="B125" s="39"/>
      <c r="C125" s="32" t="s">
        <v>24</v>
      </c>
      <c r="D125" s="38"/>
      <c r="E125" s="38"/>
      <c r="F125" s="27" t="str">
        <f>E19</f>
        <v>Město Petřvald</v>
      </c>
      <c r="G125" s="38"/>
      <c r="H125" s="38"/>
      <c r="I125" s="32" t="s">
        <v>30</v>
      </c>
      <c r="J125" s="36" t="str">
        <f>E25</f>
        <v>Sweco Hydroprojekt a.s., divize Morava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28</v>
      </c>
      <c r="D126" s="38"/>
      <c r="E126" s="38"/>
      <c r="F126" s="27" t="str">
        <f>IF(E22="","",E22)</f>
        <v>Vyplň údaj</v>
      </c>
      <c r="G126" s="38"/>
      <c r="H126" s="38"/>
      <c r="I126" s="32" t="s">
        <v>33</v>
      </c>
      <c r="J126" s="36" t="str">
        <f>E28</f>
        <v xml:space="preserve"> 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0.32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11" customFormat="1" ht="29.28" customHeight="1">
      <c r="A128" s="158"/>
      <c r="B128" s="159"/>
      <c r="C128" s="160" t="s">
        <v>221</v>
      </c>
      <c r="D128" s="161" t="s">
        <v>60</v>
      </c>
      <c r="E128" s="161" t="s">
        <v>56</v>
      </c>
      <c r="F128" s="161" t="s">
        <v>57</v>
      </c>
      <c r="G128" s="161" t="s">
        <v>222</v>
      </c>
      <c r="H128" s="161" t="s">
        <v>223</v>
      </c>
      <c r="I128" s="161" t="s">
        <v>224</v>
      </c>
      <c r="J128" s="161" t="s">
        <v>208</v>
      </c>
      <c r="K128" s="162" t="s">
        <v>225</v>
      </c>
      <c r="L128" s="163"/>
      <c r="M128" s="86" t="s">
        <v>1</v>
      </c>
      <c r="N128" s="87" t="s">
        <v>39</v>
      </c>
      <c r="O128" s="87" t="s">
        <v>226</v>
      </c>
      <c r="P128" s="87" t="s">
        <v>227</v>
      </c>
      <c r="Q128" s="87" t="s">
        <v>228</v>
      </c>
      <c r="R128" s="87" t="s">
        <v>229</v>
      </c>
      <c r="S128" s="87" t="s">
        <v>230</v>
      </c>
      <c r="T128" s="88" t="s">
        <v>231</v>
      </c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</row>
    <row r="129" s="2" customFormat="1" ht="22.8" customHeight="1">
      <c r="A129" s="38"/>
      <c r="B129" s="39"/>
      <c r="C129" s="93" t="s">
        <v>232</v>
      </c>
      <c r="D129" s="38"/>
      <c r="E129" s="38"/>
      <c r="F129" s="38"/>
      <c r="G129" s="38"/>
      <c r="H129" s="38"/>
      <c r="I129" s="38"/>
      <c r="J129" s="164">
        <f>BK129</f>
        <v>0</v>
      </c>
      <c r="K129" s="38"/>
      <c r="L129" s="39"/>
      <c r="M129" s="89"/>
      <c r="N129" s="73"/>
      <c r="O129" s="90"/>
      <c r="P129" s="165">
        <f>P130</f>
        <v>0</v>
      </c>
      <c r="Q129" s="90"/>
      <c r="R129" s="165">
        <f>R130</f>
        <v>0</v>
      </c>
      <c r="S129" s="90"/>
      <c r="T129" s="166">
        <f>T130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74</v>
      </c>
      <c r="AU129" s="19" t="s">
        <v>210</v>
      </c>
      <c r="BK129" s="167">
        <f>BK130</f>
        <v>0</v>
      </c>
    </row>
    <row r="130" s="12" customFormat="1" ht="25.92" customHeight="1">
      <c r="A130" s="12"/>
      <c r="B130" s="168"/>
      <c r="C130" s="12"/>
      <c r="D130" s="169" t="s">
        <v>74</v>
      </c>
      <c r="E130" s="170" t="s">
        <v>465</v>
      </c>
      <c r="F130" s="170" t="s">
        <v>2018</v>
      </c>
      <c r="G130" s="12"/>
      <c r="H130" s="12"/>
      <c r="I130" s="171"/>
      <c r="J130" s="172">
        <f>BK130</f>
        <v>0</v>
      </c>
      <c r="K130" s="12"/>
      <c r="L130" s="168"/>
      <c r="M130" s="173"/>
      <c r="N130" s="174"/>
      <c r="O130" s="174"/>
      <c r="P130" s="175">
        <f>P131+P134+P153+P174</f>
        <v>0</v>
      </c>
      <c r="Q130" s="174"/>
      <c r="R130" s="175">
        <f>R131+R134+R153+R174</f>
        <v>0</v>
      </c>
      <c r="S130" s="174"/>
      <c r="T130" s="176">
        <f>T131+T134+T153+T174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9" t="s">
        <v>91</v>
      </c>
      <c r="AT130" s="177" t="s">
        <v>74</v>
      </c>
      <c r="AU130" s="177" t="s">
        <v>75</v>
      </c>
      <c r="AY130" s="169" t="s">
        <v>235</v>
      </c>
      <c r="BK130" s="178">
        <f>BK131+BK134+BK153+BK174</f>
        <v>0</v>
      </c>
    </row>
    <row r="131" s="12" customFormat="1" ht="22.8" customHeight="1">
      <c r="A131" s="12"/>
      <c r="B131" s="168"/>
      <c r="C131" s="12"/>
      <c r="D131" s="169" t="s">
        <v>74</v>
      </c>
      <c r="E131" s="179" t="s">
        <v>2019</v>
      </c>
      <c r="F131" s="179" t="s">
        <v>2020</v>
      </c>
      <c r="G131" s="12"/>
      <c r="H131" s="12"/>
      <c r="I131" s="171"/>
      <c r="J131" s="180">
        <f>BK131</f>
        <v>0</v>
      </c>
      <c r="K131" s="12"/>
      <c r="L131" s="168"/>
      <c r="M131" s="173"/>
      <c r="N131" s="174"/>
      <c r="O131" s="174"/>
      <c r="P131" s="175">
        <f>SUM(P132:P133)</f>
        <v>0</v>
      </c>
      <c r="Q131" s="174"/>
      <c r="R131" s="175">
        <f>SUM(R132:R133)</f>
        <v>0</v>
      </c>
      <c r="S131" s="174"/>
      <c r="T131" s="176">
        <f>SUM(T132:T133)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82</v>
      </c>
      <c r="AY131" s="169" t="s">
        <v>235</v>
      </c>
      <c r="BK131" s="178">
        <f>SUM(BK132:BK133)</f>
        <v>0</v>
      </c>
    </row>
    <row r="132" s="2" customFormat="1" ht="44.25" customHeight="1">
      <c r="A132" s="38"/>
      <c r="B132" s="181"/>
      <c r="C132" s="182" t="s">
        <v>82</v>
      </c>
      <c r="D132" s="182" t="s">
        <v>237</v>
      </c>
      <c r="E132" s="183" t="s">
        <v>2021</v>
      </c>
      <c r="F132" s="184" t="s">
        <v>2022</v>
      </c>
      <c r="G132" s="185" t="s">
        <v>294</v>
      </c>
      <c r="H132" s="186">
        <v>1</v>
      </c>
      <c r="I132" s="187"/>
      <c r="J132" s="188">
        <f>ROUND(I132*H132,2)</f>
        <v>0</v>
      </c>
      <c r="K132" s="184" t="s">
        <v>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96</v>
      </c>
      <c r="AT132" s="193" t="s">
        <v>237</v>
      </c>
      <c r="AU132" s="193" t="s">
        <v>84</v>
      </c>
      <c r="AY132" s="19" t="s">
        <v>235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96</v>
      </c>
      <c r="BM132" s="193" t="s">
        <v>84</v>
      </c>
    </row>
    <row r="133" s="2" customFormat="1">
      <c r="A133" s="38"/>
      <c r="B133" s="39"/>
      <c r="C133" s="38"/>
      <c r="D133" s="195" t="s">
        <v>242</v>
      </c>
      <c r="E133" s="38"/>
      <c r="F133" s="196" t="s">
        <v>2023</v>
      </c>
      <c r="G133" s="38"/>
      <c r="H133" s="38"/>
      <c r="I133" s="197"/>
      <c r="J133" s="38"/>
      <c r="K133" s="38"/>
      <c r="L133" s="39"/>
      <c r="M133" s="198"/>
      <c r="N133" s="199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242</v>
      </c>
      <c r="AU133" s="19" t="s">
        <v>84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2024</v>
      </c>
      <c r="F134" s="179" t="s">
        <v>2025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SUM(P135:P152)</f>
        <v>0</v>
      </c>
      <c r="Q134" s="174"/>
      <c r="R134" s="175">
        <f>SUM(R135:R152)</f>
        <v>0</v>
      </c>
      <c r="S134" s="174"/>
      <c r="T134" s="176">
        <f>SUM(T135:T152)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SUM(BK135:BK152)</f>
        <v>0</v>
      </c>
    </row>
    <row r="135" s="2" customFormat="1" ht="16.5" customHeight="1">
      <c r="A135" s="38"/>
      <c r="B135" s="181"/>
      <c r="C135" s="182" t="s">
        <v>84</v>
      </c>
      <c r="D135" s="182" t="s">
        <v>237</v>
      </c>
      <c r="E135" s="183" t="s">
        <v>2026</v>
      </c>
      <c r="F135" s="184" t="s">
        <v>2027</v>
      </c>
      <c r="G135" s="185" t="s">
        <v>323</v>
      </c>
      <c r="H135" s="186">
        <v>40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276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2028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 ht="16.5" customHeight="1">
      <c r="A137" s="38"/>
      <c r="B137" s="181"/>
      <c r="C137" s="182" t="s">
        <v>91</v>
      </c>
      <c r="D137" s="182" t="s">
        <v>237</v>
      </c>
      <c r="E137" s="183" t="s">
        <v>2029</v>
      </c>
      <c r="F137" s="184" t="s">
        <v>2030</v>
      </c>
      <c r="G137" s="185" t="s">
        <v>323</v>
      </c>
      <c r="H137" s="186">
        <v>5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291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2031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2" customFormat="1" ht="24.15" customHeight="1">
      <c r="A139" s="38"/>
      <c r="B139" s="181"/>
      <c r="C139" s="182" t="s">
        <v>96</v>
      </c>
      <c r="D139" s="182" t="s">
        <v>237</v>
      </c>
      <c r="E139" s="183" t="s">
        <v>2032</v>
      </c>
      <c r="F139" s="184" t="s">
        <v>2033</v>
      </c>
      <c r="G139" s="185" t="s">
        <v>294</v>
      </c>
      <c r="H139" s="186">
        <v>2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302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2034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 ht="24.15" customHeight="1">
      <c r="A141" s="38"/>
      <c r="B141" s="181"/>
      <c r="C141" s="182" t="s">
        <v>269</v>
      </c>
      <c r="D141" s="182" t="s">
        <v>237</v>
      </c>
      <c r="E141" s="183" t="s">
        <v>2035</v>
      </c>
      <c r="F141" s="184" t="s">
        <v>2036</v>
      </c>
      <c r="G141" s="185" t="s">
        <v>323</v>
      </c>
      <c r="H141" s="186">
        <v>40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96</v>
      </c>
      <c r="AT141" s="193" t="s">
        <v>237</v>
      </c>
      <c r="AU141" s="193" t="s">
        <v>84</v>
      </c>
      <c r="AY141" s="19" t="s">
        <v>235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96</v>
      </c>
      <c r="BM141" s="193" t="s">
        <v>314</v>
      </c>
    </row>
    <row r="142" s="2" customFormat="1">
      <c r="A142" s="38"/>
      <c r="B142" s="39"/>
      <c r="C142" s="38"/>
      <c r="D142" s="195" t="s">
        <v>242</v>
      </c>
      <c r="E142" s="38"/>
      <c r="F142" s="196" t="s">
        <v>2037</v>
      </c>
      <c r="G142" s="38"/>
      <c r="H142" s="38"/>
      <c r="I142" s="197"/>
      <c r="J142" s="38"/>
      <c r="K142" s="38"/>
      <c r="L142" s="39"/>
      <c r="M142" s="198"/>
      <c r="N142" s="199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242</v>
      </c>
      <c r="AU142" s="19" t="s">
        <v>84</v>
      </c>
    </row>
    <row r="143" s="2" customFormat="1" ht="21.75" customHeight="1">
      <c r="A143" s="38"/>
      <c r="B143" s="181"/>
      <c r="C143" s="182" t="s">
        <v>276</v>
      </c>
      <c r="D143" s="182" t="s">
        <v>237</v>
      </c>
      <c r="E143" s="183" t="s">
        <v>2038</v>
      </c>
      <c r="F143" s="184" t="s">
        <v>2039</v>
      </c>
      <c r="G143" s="185" t="s">
        <v>323</v>
      </c>
      <c r="H143" s="186">
        <v>25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96</v>
      </c>
      <c r="AT143" s="193" t="s">
        <v>237</v>
      </c>
      <c r="AU143" s="193" t="s">
        <v>84</v>
      </c>
      <c r="AY143" s="19" t="s">
        <v>235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96</v>
      </c>
      <c r="BM143" s="193" t="s">
        <v>327</v>
      </c>
    </row>
    <row r="144" s="2" customFormat="1">
      <c r="A144" s="38"/>
      <c r="B144" s="39"/>
      <c r="C144" s="38"/>
      <c r="D144" s="195" t="s">
        <v>242</v>
      </c>
      <c r="E144" s="38"/>
      <c r="F144" s="196" t="s">
        <v>2040</v>
      </c>
      <c r="G144" s="38"/>
      <c r="H144" s="38"/>
      <c r="I144" s="197"/>
      <c r="J144" s="38"/>
      <c r="K144" s="38"/>
      <c r="L144" s="39"/>
      <c r="M144" s="198"/>
      <c r="N144" s="199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242</v>
      </c>
      <c r="AU144" s="19" t="s">
        <v>84</v>
      </c>
    </row>
    <row r="145" s="2" customFormat="1" ht="16.5" customHeight="1">
      <c r="A145" s="38"/>
      <c r="B145" s="181"/>
      <c r="C145" s="182" t="s">
        <v>284</v>
      </c>
      <c r="D145" s="182" t="s">
        <v>237</v>
      </c>
      <c r="E145" s="183" t="s">
        <v>2041</v>
      </c>
      <c r="F145" s="184" t="s">
        <v>2042</v>
      </c>
      <c r="G145" s="185" t="s">
        <v>323</v>
      </c>
      <c r="H145" s="186">
        <v>40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96</v>
      </c>
      <c r="AT145" s="193" t="s">
        <v>237</v>
      </c>
      <c r="AU145" s="193" t="s">
        <v>84</v>
      </c>
      <c r="AY145" s="19" t="s">
        <v>235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96</v>
      </c>
      <c r="BM145" s="193" t="s">
        <v>338</v>
      </c>
    </row>
    <row r="146" s="2" customFormat="1">
      <c r="A146" s="38"/>
      <c r="B146" s="39"/>
      <c r="C146" s="38"/>
      <c r="D146" s="195" t="s">
        <v>242</v>
      </c>
      <c r="E146" s="38"/>
      <c r="F146" s="196" t="s">
        <v>2043</v>
      </c>
      <c r="G146" s="38"/>
      <c r="H146" s="38"/>
      <c r="I146" s="197"/>
      <c r="J146" s="38"/>
      <c r="K146" s="38"/>
      <c r="L146" s="39"/>
      <c r="M146" s="198"/>
      <c r="N146" s="199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242</v>
      </c>
      <c r="AU146" s="19" t="s">
        <v>84</v>
      </c>
    </row>
    <row r="147" s="2" customFormat="1" ht="16.5" customHeight="1">
      <c r="A147" s="38"/>
      <c r="B147" s="181"/>
      <c r="C147" s="182" t="s">
        <v>291</v>
      </c>
      <c r="D147" s="182" t="s">
        <v>237</v>
      </c>
      <c r="E147" s="183" t="s">
        <v>2044</v>
      </c>
      <c r="F147" s="184" t="s">
        <v>2045</v>
      </c>
      <c r="G147" s="185" t="s">
        <v>294</v>
      </c>
      <c r="H147" s="186">
        <v>6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96</v>
      </c>
      <c r="AT147" s="193" t="s">
        <v>237</v>
      </c>
      <c r="AU147" s="193" t="s">
        <v>84</v>
      </c>
      <c r="AY147" s="19" t="s">
        <v>235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96</v>
      </c>
      <c r="BM147" s="193" t="s">
        <v>348</v>
      </c>
    </row>
    <row r="148" s="2" customFormat="1">
      <c r="A148" s="38"/>
      <c r="B148" s="39"/>
      <c r="C148" s="38"/>
      <c r="D148" s="195" t="s">
        <v>242</v>
      </c>
      <c r="E148" s="38"/>
      <c r="F148" s="196" t="s">
        <v>2046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242</v>
      </c>
      <c r="AU148" s="19" t="s">
        <v>84</v>
      </c>
    </row>
    <row r="149" s="2" customFormat="1" ht="16.5" customHeight="1">
      <c r="A149" s="38"/>
      <c r="B149" s="181"/>
      <c r="C149" s="182" t="s">
        <v>297</v>
      </c>
      <c r="D149" s="182" t="s">
        <v>237</v>
      </c>
      <c r="E149" s="183" t="s">
        <v>2047</v>
      </c>
      <c r="F149" s="184" t="s">
        <v>2048</v>
      </c>
      <c r="G149" s="185" t="s">
        <v>294</v>
      </c>
      <c r="H149" s="186">
        <v>4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96</v>
      </c>
      <c r="AT149" s="193" t="s">
        <v>237</v>
      </c>
      <c r="AU149" s="193" t="s">
        <v>84</v>
      </c>
      <c r="AY149" s="19" t="s">
        <v>235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96</v>
      </c>
      <c r="BM149" s="193" t="s">
        <v>306</v>
      </c>
    </row>
    <row r="150" s="2" customFormat="1">
      <c r="A150" s="38"/>
      <c r="B150" s="39"/>
      <c r="C150" s="38"/>
      <c r="D150" s="195" t="s">
        <v>242</v>
      </c>
      <c r="E150" s="38"/>
      <c r="F150" s="196" t="s">
        <v>2048</v>
      </c>
      <c r="G150" s="38"/>
      <c r="H150" s="38"/>
      <c r="I150" s="197"/>
      <c r="J150" s="38"/>
      <c r="K150" s="38"/>
      <c r="L150" s="39"/>
      <c r="M150" s="198"/>
      <c r="N150" s="199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242</v>
      </c>
      <c r="AU150" s="19" t="s">
        <v>84</v>
      </c>
    </row>
    <row r="151" s="2" customFormat="1" ht="16.5" customHeight="1">
      <c r="A151" s="38"/>
      <c r="B151" s="181"/>
      <c r="C151" s="182" t="s">
        <v>302</v>
      </c>
      <c r="D151" s="182" t="s">
        <v>237</v>
      </c>
      <c r="E151" s="183" t="s">
        <v>2049</v>
      </c>
      <c r="F151" s="184" t="s">
        <v>2050</v>
      </c>
      <c r="G151" s="185" t="s">
        <v>294</v>
      </c>
      <c r="H151" s="186">
        <v>18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96</v>
      </c>
      <c r="AT151" s="193" t="s">
        <v>237</v>
      </c>
      <c r="AU151" s="193" t="s">
        <v>84</v>
      </c>
      <c r="AY151" s="19" t="s">
        <v>235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96</v>
      </c>
      <c r="BM151" s="193" t="s">
        <v>385</v>
      </c>
    </row>
    <row r="152" s="2" customFormat="1">
      <c r="A152" s="38"/>
      <c r="B152" s="39"/>
      <c r="C152" s="38"/>
      <c r="D152" s="195" t="s">
        <v>242</v>
      </c>
      <c r="E152" s="38"/>
      <c r="F152" s="196" t="s">
        <v>2050</v>
      </c>
      <c r="G152" s="38"/>
      <c r="H152" s="38"/>
      <c r="I152" s="197"/>
      <c r="J152" s="38"/>
      <c r="K152" s="38"/>
      <c r="L152" s="39"/>
      <c r="M152" s="198"/>
      <c r="N152" s="199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242</v>
      </c>
      <c r="AU152" s="19" t="s">
        <v>84</v>
      </c>
    </row>
    <row r="153" s="12" customFormat="1" ht="22.8" customHeight="1">
      <c r="A153" s="12"/>
      <c r="B153" s="168"/>
      <c r="C153" s="12"/>
      <c r="D153" s="169" t="s">
        <v>74</v>
      </c>
      <c r="E153" s="179" t="s">
        <v>2051</v>
      </c>
      <c r="F153" s="179" t="s">
        <v>2052</v>
      </c>
      <c r="G153" s="12"/>
      <c r="H153" s="12"/>
      <c r="I153" s="171"/>
      <c r="J153" s="180">
        <f>BK153</f>
        <v>0</v>
      </c>
      <c r="K153" s="12"/>
      <c r="L153" s="168"/>
      <c r="M153" s="173"/>
      <c r="N153" s="174"/>
      <c r="O153" s="174"/>
      <c r="P153" s="175">
        <f>SUM(P154:P173)</f>
        <v>0</v>
      </c>
      <c r="Q153" s="174"/>
      <c r="R153" s="175">
        <f>SUM(R154:R173)</f>
        <v>0</v>
      </c>
      <c r="S153" s="174"/>
      <c r="T153" s="176">
        <f>SUM(T154:T173)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169" t="s">
        <v>82</v>
      </c>
      <c r="AT153" s="177" t="s">
        <v>74</v>
      </c>
      <c r="AU153" s="177" t="s">
        <v>82</v>
      </c>
      <c r="AY153" s="169" t="s">
        <v>235</v>
      </c>
      <c r="BK153" s="178">
        <f>SUM(BK154:BK173)</f>
        <v>0</v>
      </c>
    </row>
    <row r="154" s="2" customFormat="1" ht="16.5" customHeight="1">
      <c r="A154" s="38"/>
      <c r="B154" s="181"/>
      <c r="C154" s="182" t="s">
        <v>307</v>
      </c>
      <c r="D154" s="182" t="s">
        <v>237</v>
      </c>
      <c r="E154" s="183" t="s">
        <v>2053</v>
      </c>
      <c r="F154" s="184" t="s">
        <v>2054</v>
      </c>
      <c r="G154" s="185" t="s">
        <v>323</v>
      </c>
      <c r="H154" s="186">
        <v>30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96</v>
      </c>
      <c r="AT154" s="193" t="s">
        <v>237</v>
      </c>
      <c r="AU154" s="193" t="s">
        <v>84</v>
      </c>
      <c r="AY154" s="19" t="s">
        <v>235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96</v>
      </c>
      <c r="BM154" s="193" t="s">
        <v>396</v>
      </c>
    </row>
    <row r="155" s="2" customFormat="1">
      <c r="A155" s="38"/>
      <c r="B155" s="39"/>
      <c r="C155" s="38"/>
      <c r="D155" s="195" t="s">
        <v>242</v>
      </c>
      <c r="E155" s="38"/>
      <c r="F155" s="196" t="s">
        <v>2054</v>
      </c>
      <c r="G155" s="38"/>
      <c r="H155" s="38"/>
      <c r="I155" s="197"/>
      <c r="J155" s="38"/>
      <c r="K155" s="38"/>
      <c r="L155" s="39"/>
      <c r="M155" s="198"/>
      <c r="N155" s="199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242</v>
      </c>
      <c r="AU155" s="19" t="s">
        <v>84</v>
      </c>
    </row>
    <row r="156" s="2" customFormat="1" ht="16.5" customHeight="1">
      <c r="A156" s="38"/>
      <c r="B156" s="181"/>
      <c r="C156" s="182" t="s">
        <v>314</v>
      </c>
      <c r="D156" s="182" t="s">
        <v>237</v>
      </c>
      <c r="E156" s="183" t="s">
        <v>2055</v>
      </c>
      <c r="F156" s="184" t="s">
        <v>2056</v>
      </c>
      <c r="G156" s="185" t="s">
        <v>2057</v>
      </c>
      <c r="H156" s="186">
        <v>30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409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2056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2" customFormat="1" ht="24.15" customHeight="1">
      <c r="A158" s="38"/>
      <c r="B158" s="181"/>
      <c r="C158" s="182" t="s">
        <v>320</v>
      </c>
      <c r="D158" s="182" t="s">
        <v>237</v>
      </c>
      <c r="E158" s="183" t="s">
        <v>2058</v>
      </c>
      <c r="F158" s="184" t="s">
        <v>2059</v>
      </c>
      <c r="G158" s="185" t="s">
        <v>2057</v>
      </c>
      <c r="H158" s="186">
        <v>30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96</v>
      </c>
      <c r="AT158" s="193" t="s">
        <v>237</v>
      </c>
      <c r="AU158" s="193" t="s">
        <v>84</v>
      </c>
      <c r="AY158" s="19" t="s">
        <v>235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96</v>
      </c>
      <c r="BM158" s="193" t="s">
        <v>420</v>
      </c>
    </row>
    <row r="159" s="2" customFormat="1">
      <c r="A159" s="38"/>
      <c r="B159" s="39"/>
      <c r="C159" s="38"/>
      <c r="D159" s="195" t="s">
        <v>242</v>
      </c>
      <c r="E159" s="38"/>
      <c r="F159" s="196" t="s">
        <v>2059</v>
      </c>
      <c r="G159" s="38"/>
      <c r="H159" s="38"/>
      <c r="I159" s="197"/>
      <c r="J159" s="38"/>
      <c r="K159" s="38"/>
      <c r="L159" s="39"/>
      <c r="M159" s="198"/>
      <c r="N159" s="199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242</v>
      </c>
      <c r="AU159" s="19" t="s">
        <v>84</v>
      </c>
    </row>
    <row r="160" s="2" customFormat="1" ht="16.5" customHeight="1">
      <c r="A160" s="38"/>
      <c r="B160" s="181"/>
      <c r="C160" s="182" t="s">
        <v>327</v>
      </c>
      <c r="D160" s="182" t="s">
        <v>237</v>
      </c>
      <c r="E160" s="183" t="s">
        <v>2060</v>
      </c>
      <c r="F160" s="184" t="s">
        <v>2061</v>
      </c>
      <c r="G160" s="185" t="s">
        <v>2057</v>
      </c>
      <c r="H160" s="186">
        <v>30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96</v>
      </c>
      <c r="AT160" s="193" t="s">
        <v>237</v>
      </c>
      <c r="AU160" s="193" t="s">
        <v>84</v>
      </c>
      <c r="AY160" s="19" t="s">
        <v>235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96</v>
      </c>
      <c r="BM160" s="193" t="s">
        <v>435</v>
      </c>
    </row>
    <row r="161" s="2" customFormat="1">
      <c r="A161" s="38"/>
      <c r="B161" s="39"/>
      <c r="C161" s="38"/>
      <c r="D161" s="195" t="s">
        <v>242</v>
      </c>
      <c r="E161" s="38"/>
      <c r="F161" s="196" t="s">
        <v>2061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242</v>
      </c>
      <c r="AU161" s="19" t="s">
        <v>84</v>
      </c>
    </row>
    <row r="162" s="2" customFormat="1" ht="16.5" customHeight="1">
      <c r="A162" s="38"/>
      <c r="B162" s="181"/>
      <c r="C162" s="182" t="s">
        <v>8</v>
      </c>
      <c r="D162" s="182" t="s">
        <v>237</v>
      </c>
      <c r="E162" s="183" t="s">
        <v>2062</v>
      </c>
      <c r="F162" s="184" t="s">
        <v>2063</v>
      </c>
      <c r="G162" s="185" t="s">
        <v>2057</v>
      </c>
      <c r="H162" s="186">
        <v>30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464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2063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2" customFormat="1" ht="16.5" customHeight="1">
      <c r="A164" s="38"/>
      <c r="B164" s="181"/>
      <c r="C164" s="182" t="s">
        <v>338</v>
      </c>
      <c r="D164" s="182" t="s">
        <v>237</v>
      </c>
      <c r="E164" s="183" t="s">
        <v>2064</v>
      </c>
      <c r="F164" s="184" t="s">
        <v>2065</v>
      </c>
      <c r="G164" s="185" t="s">
        <v>2057</v>
      </c>
      <c r="H164" s="186">
        <v>30</v>
      </c>
      <c r="I164" s="187"/>
      <c r="J164" s="188">
        <f>ROUND(I164*H164,2)</f>
        <v>0</v>
      </c>
      <c r="K164" s="184" t="s">
        <v>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96</v>
      </c>
      <c r="AT164" s="193" t="s">
        <v>237</v>
      </c>
      <c r="AU164" s="193" t="s">
        <v>84</v>
      </c>
      <c r="AY164" s="19" t="s">
        <v>235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96</v>
      </c>
      <c r="BM164" s="193" t="s">
        <v>481</v>
      </c>
    </row>
    <row r="165" s="2" customFormat="1">
      <c r="A165" s="38"/>
      <c r="B165" s="39"/>
      <c r="C165" s="38"/>
      <c r="D165" s="195" t="s">
        <v>242</v>
      </c>
      <c r="E165" s="38"/>
      <c r="F165" s="196" t="s">
        <v>2065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242</v>
      </c>
      <c r="AU165" s="19" t="s">
        <v>84</v>
      </c>
    </row>
    <row r="166" s="2" customFormat="1" ht="16.5" customHeight="1">
      <c r="A166" s="38"/>
      <c r="B166" s="181"/>
      <c r="C166" s="182" t="s">
        <v>344</v>
      </c>
      <c r="D166" s="182" t="s">
        <v>237</v>
      </c>
      <c r="E166" s="183" t="s">
        <v>2066</v>
      </c>
      <c r="F166" s="184" t="s">
        <v>2067</v>
      </c>
      <c r="G166" s="185" t="s">
        <v>323</v>
      </c>
      <c r="H166" s="186">
        <v>10</v>
      </c>
      <c r="I166" s="187"/>
      <c r="J166" s="188">
        <f>ROUND(I166*H166,2)</f>
        <v>0</v>
      </c>
      <c r="K166" s="184" t="s">
        <v>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96</v>
      </c>
      <c r="AT166" s="193" t="s">
        <v>237</v>
      </c>
      <c r="AU166" s="193" t="s">
        <v>84</v>
      </c>
      <c r="AY166" s="19" t="s">
        <v>235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96</v>
      </c>
      <c r="BM166" s="193" t="s">
        <v>490</v>
      </c>
    </row>
    <row r="167" s="2" customFormat="1">
      <c r="A167" s="38"/>
      <c r="B167" s="39"/>
      <c r="C167" s="38"/>
      <c r="D167" s="195" t="s">
        <v>242</v>
      </c>
      <c r="E167" s="38"/>
      <c r="F167" s="196" t="s">
        <v>2067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242</v>
      </c>
      <c r="AU167" s="19" t="s">
        <v>84</v>
      </c>
    </row>
    <row r="168" s="2" customFormat="1" ht="16.5" customHeight="1">
      <c r="A168" s="38"/>
      <c r="B168" s="181"/>
      <c r="C168" s="182" t="s">
        <v>348</v>
      </c>
      <c r="D168" s="182" t="s">
        <v>237</v>
      </c>
      <c r="E168" s="183" t="s">
        <v>2068</v>
      </c>
      <c r="F168" s="184" t="s">
        <v>2069</v>
      </c>
      <c r="G168" s="185" t="s">
        <v>2057</v>
      </c>
      <c r="H168" s="186">
        <v>10</v>
      </c>
      <c r="I168" s="187"/>
      <c r="J168" s="188">
        <f>ROUND(I168*H168,2)</f>
        <v>0</v>
      </c>
      <c r="K168" s="184" t="s">
        <v>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96</v>
      </c>
      <c r="AT168" s="193" t="s">
        <v>237</v>
      </c>
      <c r="AU168" s="193" t="s">
        <v>84</v>
      </c>
      <c r="AY168" s="19" t="s">
        <v>235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96</v>
      </c>
      <c r="BM168" s="193" t="s">
        <v>502</v>
      </c>
    </row>
    <row r="169" s="2" customFormat="1">
      <c r="A169" s="38"/>
      <c r="B169" s="39"/>
      <c r="C169" s="38"/>
      <c r="D169" s="195" t="s">
        <v>242</v>
      </c>
      <c r="E169" s="38"/>
      <c r="F169" s="196" t="s">
        <v>2069</v>
      </c>
      <c r="G169" s="38"/>
      <c r="H169" s="38"/>
      <c r="I169" s="197"/>
      <c r="J169" s="38"/>
      <c r="K169" s="38"/>
      <c r="L169" s="39"/>
      <c r="M169" s="198"/>
      <c r="N169" s="199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242</v>
      </c>
      <c r="AU169" s="19" t="s">
        <v>84</v>
      </c>
    </row>
    <row r="170" s="2" customFormat="1" ht="24.15" customHeight="1">
      <c r="A170" s="38"/>
      <c r="B170" s="181"/>
      <c r="C170" s="182" t="s">
        <v>355</v>
      </c>
      <c r="D170" s="182" t="s">
        <v>237</v>
      </c>
      <c r="E170" s="183" t="s">
        <v>2070</v>
      </c>
      <c r="F170" s="184" t="s">
        <v>2071</v>
      </c>
      <c r="G170" s="185" t="s">
        <v>2057</v>
      </c>
      <c r="H170" s="186">
        <v>10</v>
      </c>
      <c r="I170" s="187"/>
      <c r="J170" s="188">
        <f>ROUND(I170*H170,2)</f>
        <v>0</v>
      </c>
      <c r="K170" s="184" t="s">
        <v>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96</v>
      </c>
      <c r="AT170" s="193" t="s">
        <v>237</v>
      </c>
      <c r="AU170" s="193" t="s">
        <v>84</v>
      </c>
      <c r="AY170" s="19" t="s">
        <v>235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96</v>
      </c>
      <c r="BM170" s="193" t="s">
        <v>516</v>
      </c>
    </row>
    <row r="171" s="2" customFormat="1">
      <c r="A171" s="38"/>
      <c r="B171" s="39"/>
      <c r="C171" s="38"/>
      <c r="D171" s="195" t="s">
        <v>242</v>
      </c>
      <c r="E171" s="38"/>
      <c r="F171" s="196" t="s">
        <v>2071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242</v>
      </c>
      <c r="AU171" s="19" t="s">
        <v>84</v>
      </c>
    </row>
    <row r="172" s="2" customFormat="1" ht="16.5" customHeight="1">
      <c r="A172" s="38"/>
      <c r="B172" s="181"/>
      <c r="C172" s="182" t="s">
        <v>306</v>
      </c>
      <c r="D172" s="182" t="s">
        <v>237</v>
      </c>
      <c r="E172" s="183" t="s">
        <v>2072</v>
      </c>
      <c r="F172" s="184" t="s">
        <v>2065</v>
      </c>
      <c r="G172" s="185" t="s">
        <v>2057</v>
      </c>
      <c r="H172" s="186">
        <v>10</v>
      </c>
      <c r="I172" s="187"/>
      <c r="J172" s="188">
        <f>ROUND(I172*H172,2)</f>
        <v>0</v>
      </c>
      <c r="K172" s="184" t="s">
        <v>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96</v>
      </c>
      <c r="AT172" s="193" t="s">
        <v>237</v>
      </c>
      <c r="AU172" s="193" t="s">
        <v>84</v>
      </c>
      <c r="AY172" s="19" t="s">
        <v>235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96</v>
      </c>
      <c r="BM172" s="193" t="s">
        <v>531</v>
      </c>
    </row>
    <row r="173" s="2" customFormat="1">
      <c r="A173" s="38"/>
      <c r="B173" s="39"/>
      <c r="C173" s="38"/>
      <c r="D173" s="195" t="s">
        <v>242</v>
      </c>
      <c r="E173" s="38"/>
      <c r="F173" s="196" t="s">
        <v>2065</v>
      </c>
      <c r="G173" s="38"/>
      <c r="H173" s="38"/>
      <c r="I173" s="197"/>
      <c r="J173" s="38"/>
      <c r="K173" s="38"/>
      <c r="L173" s="39"/>
      <c r="M173" s="198"/>
      <c r="N173" s="199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242</v>
      </c>
      <c r="AU173" s="19" t="s">
        <v>84</v>
      </c>
    </row>
    <row r="174" s="12" customFormat="1" ht="22.8" customHeight="1">
      <c r="A174" s="12"/>
      <c r="B174" s="168"/>
      <c r="C174" s="12"/>
      <c r="D174" s="169" t="s">
        <v>74</v>
      </c>
      <c r="E174" s="179" t="s">
        <v>2073</v>
      </c>
      <c r="F174" s="179" t="s">
        <v>2074</v>
      </c>
      <c r="G174" s="12"/>
      <c r="H174" s="12"/>
      <c r="I174" s="171"/>
      <c r="J174" s="180">
        <f>BK174</f>
        <v>0</v>
      </c>
      <c r="K174" s="12"/>
      <c r="L174" s="168"/>
      <c r="M174" s="173"/>
      <c r="N174" s="174"/>
      <c r="O174" s="174"/>
      <c r="P174" s="175">
        <f>SUM(P175:P182)</f>
        <v>0</v>
      </c>
      <c r="Q174" s="174"/>
      <c r="R174" s="175">
        <f>SUM(R175:R182)</f>
        <v>0</v>
      </c>
      <c r="S174" s="174"/>
      <c r="T174" s="176">
        <f>SUM(T175:T182)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169" t="s">
        <v>82</v>
      </c>
      <c r="AT174" s="177" t="s">
        <v>74</v>
      </c>
      <c r="AU174" s="177" t="s">
        <v>82</v>
      </c>
      <c r="AY174" s="169" t="s">
        <v>235</v>
      </c>
      <c r="BK174" s="178">
        <f>SUM(BK175:BK182)</f>
        <v>0</v>
      </c>
    </row>
    <row r="175" s="2" customFormat="1" ht="16.5" customHeight="1">
      <c r="A175" s="38"/>
      <c r="B175" s="181"/>
      <c r="C175" s="182" t="s">
        <v>7</v>
      </c>
      <c r="D175" s="182" t="s">
        <v>237</v>
      </c>
      <c r="E175" s="183" t="s">
        <v>2075</v>
      </c>
      <c r="F175" s="184" t="s">
        <v>2076</v>
      </c>
      <c r="G175" s="185" t="s">
        <v>310</v>
      </c>
      <c r="H175" s="186">
        <v>12</v>
      </c>
      <c r="I175" s="187"/>
      <c r="J175" s="188">
        <f>ROUND(I175*H175,2)</f>
        <v>0</v>
      </c>
      <c r="K175" s="184" t="s">
        <v>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96</v>
      </c>
      <c r="AT175" s="193" t="s">
        <v>237</v>
      </c>
      <c r="AU175" s="193" t="s">
        <v>84</v>
      </c>
      <c r="AY175" s="19" t="s">
        <v>235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96</v>
      </c>
      <c r="BM175" s="193" t="s">
        <v>539</v>
      </c>
    </row>
    <row r="176" s="2" customFormat="1">
      <c r="A176" s="38"/>
      <c r="B176" s="39"/>
      <c r="C176" s="38"/>
      <c r="D176" s="195" t="s">
        <v>242</v>
      </c>
      <c r="E176" s="38"/>
      <c r="F176" s="196" t="s">
        <v>2076</v>
      </c>
      <c r="G176" s="38"/>
      <c r="H176" s="38"/>
      <c r="I176" s="197"/>
      <c r="J176" s="38"/>
      <c r="K176" s="38"/>
      <c r="L176" s="39"/>
      <c r="M176" s="198"/>
      <c r="N176" s="199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242</v>
      </c>
      <c r="AU176" s="19" t="s">
        <v>84</v>
      </c>
    </row>
    <row r="177" s="2" customFormat="1" ht="16.5" customHeight="1">
      <c r="A177" s="38"/>
      <c r="B177" s="181"/>
      <c r="C177" s="182" t="s">
        <v>385</v>
      </c>
      <c r="D177" s="182" t="s">
        <v>237</v>
      </c>
      <c r="E177" s="183" t="s">
        <v>2077</v>
      </c>
      <c r="F177" s="184" t="s">
        <v>2078</v>
      </c>
      <c r="G177" s="185" t="s">
        <v>310</v>
      </c>
      <c r="H177" s="186">
        <v>10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96</v>
      </c>
      <c r="AT177" s="193" t="s">
        <v>237</v>
      </c>
      <c r="AU177" s="193" t="s">
        <v>84</v>
      </c>
      <c r="AY177" s="19" t="s">
        <v>235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96</v>
      </c>
      <c r="BM177" s="193" t="s">
        <v>547</v>
      </c>
    </row>
    <row r="178" s="2" customFormat="1">
      <c r="A178" s="38"/>
      <c r="B178" s="39"/>
      <c r="C178" s="38"/>
      <c r="D178" s="195" t="s">
        <v>242</v>
      </c>
      <c r="E178" s="38"/>
      <c r="F178" s="196" t="s">
        <v>2078</v>
      </c>
      <c r="G178" s="38"/>
      <c r="H178" s="38"/>
      <c r="I178" s="197"/>
      <c r="J178" s="38"/>
      <c r="K178" s="38"/>
      <c r="L178" s="39"/>
      <c r="M178" s="198"/>
      <c r="N178" s="199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242</v>
      </c>
      <c r="AU178" s="19" t="s">
        <v>84</v>
      </c>
    </row>
    <row r="179" s="2" customFormat="1" ht="16.5" customHeight="1">
      <c r="A179" s="38"/>
      <c r="B179" s="181"/>
      <c r="C179" s="182" t="s">
        <v>391</v>
      </c>
      <c r="D179" s="182" t="s">
        <v>237</v>
      </c>
      <c r="E179" s="183" t="s">
        <v>2079</v>
      </c>
      <c r="F179" s="184" t="s">
        <v>2080</v>
      </c>
      <c r="G179" s="185" t="s">
        <v>310</v>
      </c>
      <c r="H179" s="186">
        <v>5</v>
      </c>
      <c r="I179" s="187"/>
      <c r="J179" s="188">
        <f>ROUND(I179*H179,2)</f>
        <v>0</v>
      </c>
      <c r="K179" s="184" t="s">
        <v>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96</v>
      </c>
      <c r="AT179" s="193" t="s">
        <v>237</v>
      </c>
      <c r="AU179" s="193" t="s">
        <v>84</v>
      </c>
      <c r="AY179" s="19" t="s">
        <v>235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96</v>
      </c>
      <c r="BM179" s="193" t="s">
        <v>556</v>
      </c>
    </row>
    <row r="180" s="2" customFormat="1">
      <c r="A180" s="38"/>
      <c r="B180" s="39"/>
      <c r="C180" s="38"/>
      <c r="D180" s="195" t="s">
        <v>242</v>
      </c>
      <c r="E180" s="38"/>
      <c r="F180" s="196" t="s">
        <v>2080</v>
      </c>
      <c r="G180" s="38"/>
      <c r="H180" s="38"/>
      <c r="I180" s="197"/>
      <c r="J180" s="38"/>
      <c r="K180" s="38"/>
      <c r="L180" s="39"/>
      <c r="M180" s="198"/>
      <c r="N180" s="199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242</v>
      </c>
      <c r="AU180" s="19" t="s">
        <v>84</v>
      </c>
    </row>
    <row r="181" s="2" customFormat="1" ht="16.5" customHeight="1">
      <c r="A181" s="38"/>
      <c r="B181" s="181"/>
      <c r="C181" s="182" t="s">
        <v>396</v>
      </c>
      <c r="D181" s="182" t="s">
        <v>237</v>
      </c>
      <c r="E181" s="183" t="s">
        <v>2081</v>
      </c>
      <c r="F181" s="184" t="s">
        <v>2082</v>
      </c>
      <c r="G181" s="185" t="s">
        <v>1973</v>
      </c>
      <c r="H181" s="186">
        <v>1</v>
      </c>
      <c r="I181" s="187"/>
      <c r="J181" s="188">
        <f>ROUND(I181*H181,2)</f>
        <v>0</v>
      </c>
      <c r="K181" s="184" t="s">
        <v>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96</v>
      </c>
      <c r="AT181" s="193" t="s">
        <v>237</v>
      </c>
      <c r="AU181" s="193" t="s">
        <v>84</v>
      </c>
      <c r="AY181" s="19" t="s">
        <v>235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96</v>
      </c>
      <c r="BM181" s="193" t="s">
        <v>2083</v>
      </c>
    </row>
    <row r="182" s="2" customFormat="1">
      <c r="A182" s="38"/>
      <c r="B182" s="39"/>
      <c r="C182" s="38"/>
      <c r="D182" s="195" t="s">
        <v>242</v>
      </c>
      <c r="E182" s="38"/>
      <c r="F182" s="196" t="s">
        <v>2084</v>
      </c>
      <c r="G182" s="38"/>
      <c r="H182" s="38"/>
      <c r="I182" s="197"/>
      <c r="J182" s="38"/>
      <c r="K182" s="38"/>
      <c r="L182" s="39"/>
      <c r="M182" s="245"/>
      <c r="N182" s="246"/>
      <c r="O182" s="247"/>
      <c r="P182" s="247"/>
      <c r="Q182" s="247"/>
      <c r="R182" s="247"/>
      <c r="S182" s="247"/>
      <c r="T182" s="24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242</v>
      </c>
      <c r="AU182" s="19" t="s">
        <v>84</v>
      </c>
    </row>
    <row r="183" s="2" customFormat="1" ht="6.96" customHeight="1">
      <c r="A183" s="38"/>
      <c r="B183" s="60"/>
      <c r="C183" s="61"/>
      <c r="D183" s="61"/>
      <c r="E183" s="61"/>
      <c r="F183" s="61"/>
      <c r="G183" s="61"/>
      <c r="H183" s="61"/>
      <c r="I183" s="61"/>
      <c r="J183" s="61"/>
      <c r="K183" s="61"/>
      <c r="L183" s="39"/>
      <c r="M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</sheetData>
  <autoFilter ref="C128:K18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2286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2287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ROUND(J132,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ROUND((SUM(BE132:BE398)),  2)</f>
        <v>0</v>
      </c>
      <c r="G37" s="38"/>
      <c r="H37" s="38"/>
      <c r="I37" s="138">
        <v>0.20999999999999999</v>
      </c>
      <c r="J37" s="137">
        <f>ROUND(((SUM(BE132:BE398))*I37),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ROUND((SUM(BF132:BF398)),  2)</f>
        <v>0</v>
      </c>
      <c r="G38" s="38"/>
      <c r="H38" s="38"/>
      <c r="I38" s="138">
        <v>0.14999999999999999</v>
      </c>
      <c r="J38" s="137">
        <f>ROUND(((SUM(BF132:BF398))*I38),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ROUND((SUM(BG132:BG398)),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ROUND((SUM(BH132:BH398)),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ROUND((SUM(BI132:BI398)),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2286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1884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0002 - DSO 11.2 Výtlak V3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J132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J133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J134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J266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J271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J280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J314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217</v>
      </c>
      <c r="E106" s="156"/>
      <c r="F106" s="156"/>
      <c r="G106" s="156"/>
      <c r="H106" s="156"/>
      <c r="I106" s="156"/>
      <c r="J106" s="157">
        <f>J359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218</v>
      </c>
      <c r="E107" s="156"/>
      <c r="F107" s="156"/>
      <c r="G107" s="156"/>
      <c r="H107" s="156"/>
      <c r="I107" s="156"/>
      <c r="J107" s="157">
        <f>J374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219</v>
      </c>
      <c r="E108" s="156"/>
      <c r="F108" s="156"/>
      <c r="G108" s="156"/>
      <c r="H108" s="156"/>
      <c r="I108" s="156"/>
      <c r="J108" s="157">
        <f>J394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220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30" t="str">
        <f>E7</f>
        <v>Kanalizace Podlesí - II.Etapa</v>
      </c>
      <c r="F118" s="32"/>
      <c r="G118" s="32"/>
      <c r="H118" s="32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2"/>
      <c r="C119" s="32" t="s">
        <v>197</v>
      </c>
      <c r="L119" s="22"/>
    </row>
    <row r="120" s="1" customFormat="1" ht="16.5" customHeight="1">
      <c r="B120" s="22"/>
      <c r="E120" s="130" t="s">
        <v>198</v>
      </c>
      <c r="F120" s="1"/>
      <c r="G120" s="1"/>
      <c r="H120" s="1"/>
      <c r="L120" s="22"/>
    </row>
    <row r="121" s="1" customFormat="1" ht="12" customHeight="1">
      <c r="B121" s="22"/>
      <c r="C121" s="32" t="s">
        <v>199</v>
      </c>
      <c r="L121" s="22"/>
    </row>
    <row r="122" s="2" customFormat="1" ht="16.5" customHeight="1">
      <c r="A122" s="38"/>
      <c r="B122" s="39"/>
      <c r="C122" s="38"/>
      <c r="D122" s="38"/>
      <c r="E122" s="131" t="s">
        <v>2286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1884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38"/>
      <c r="D124" s="38"/>
      <c r="E124" s="67" t="str">
        <f>E13</f>
        <v>0002 - DSO 11.2 Výtlak V3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38"/>
      <c r="E126" s="38"/>
      <c r="F126" s="27" t="str">
        <f>F16</f>
        <v xml:space="preserve"> </v>
      </c>
      <c r="G126" s="38"/>
      <c r="H126" s="38"/>
      <c r="I126" s="32" t="s">
        <v>22</v>
      </c>
      <c r="J126" s="69" t="str">
        <f>IF(J16="","",J16)</f>
        <v>13. 1. 2022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5.65" customHeight="1">
      <c r="A128" s="38"/>
      <c r="B128" s="39"/>
      <c r="C128" s="32" t="s">
        <v>24</v>
      </c>
      <c r="D128" s="38"/>
      <c r="E128" s="38"/>
      <c r="F128" s="27" t="str">
        <f>E19</f>
        <v>Město Petřvald</v>
      </c>
      <c r="G128" s="38"/>
      <c r="H128" s="38"/>
      <c r="I128" s="32" t="s">
        <v>30</v>
      </c>
      <c r="J128" s="36" t="str">
        <f>E25</f>
        <v>Sweco Hydroprojekt a.s., divize Morava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28</v>
      </c>
      <c r="D129" s="38"/>
      <c r="E129" s="38"/>
      <c r="F129" s="27" t="str">
        <f>IF(E22="","",E22)</f>
        <v>Vyplň údaj</v>
      </c>
      <c r="G129" s="38"/>
      <c r="H129" s="38"/>
      <c r="I129" s="32" t="s">
        <v>33</v>
      </c>
      <c r="J129" s="36" t="str">
        <f>E28</f>
        <v xml:space="preserve"> 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58"/>
      <c r="B131" s="159"/>
      <c r="C131" s="160" t="s">
        <v>221</v>
      </c>
      <c r="D131" s="161" t="s">
        <v>60</v>
      </c>
      <c r="E131" s="161" t="s">
        <v>56</v>
      </c>
      <c r="F131" s="161" t="s">
        <v>57</v>
      </c>
      <c r="G131" s="161" t="s">
        <v>222</v>
      </c>
      <c r="H131" s="161" t="s">
        <v>223</v>
      </c>
      <c r="I131" s="161" t="s">
        <v>224</v>
      </c>
      <c r="J131" s="161" t="s">
        <v>208</v>
      </c>
      <c r="K131" s="162" t="s">
        <v>225</v>
      </c>
      <c r="L131" s="163"/>
      <c r="M131" s="86" t="s">
        <v>1</v>
      </c>
      <c r="N131" s="87" t="s">
        <v>39</v>
      </c>
      <c r="O131" s="87" t="s">
        <v>226</v>
      </c>
      <c r="P131" s="87" t="s">
        <v>227</v>
      </c>
      <c r="Q131" s="87" t="s">
        <v>228</v>
      </c>
      <c r="R131" s="87" t="s">
        <v>229</v>
      </c>
      <c r="S131" s="87" t="s">
        <v>230</v>
      </c>
      <c r="T131" s="88" t="s">
        <v>231</v>
      </c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</row>
    <row r="132" s="2" customFormat="1" ht="22.8" customHeight="1">
      <c r="A132" s="38"/>
      <c r="B132" s="39"/>
      <c r="C132" s="93" t="s">
        <v>232</v>
      </c>
      <c r="D132" s="38"/>
      <c r="E132" s="38"/>
      <c r="F132" s="38"/>
      <c r="G132" s="38"/>
      <c r="H132" s="38"/>
      <c r="I132" s="38"/>
      <c r="J132" s="164">
        <f>BK132</f>
        <v>0</v>
      </c>
      <c r="K132" s="38"/>
      <c r="L132" s="39"/>
      <c r="M132" s="89"/>
      <c r="N132" s="73"/>
      <c r="O132" s="90"/>
      <c r="P132" s="165">
        <f>P133</f>
        <v>0</v>
      </c>
      <c r="Q132" s="90"/>
      <c r="R132" s="165">
        <f>R133</f>
        <v>1482.7203405</v>
      </c>
      <c r="S132" s="90"/>
      <c r="T132" s="166">
        <f>T133</f>
        <v>696.15349999999989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74</v>
      </c>
      <c r="AU132" s="19" t="s">
        <v>210</v>
      </c>
      <c r="BK132" s="167">
        <f>BK133</f>
        <v>0</v>
      </c>
    </row>
    <row r="133" s="12" customFormat="1" ht="25.92" customHeight="1">
      <c r="A133" s="12"/>
      <c r="B133" s="168"/>
      <c r="C133" s="12"/>
      <c r="D133" s="169" t="s">
        <v>74</v>
      </c>
      <c r="E133" s="170" t="s">
        <v>233</v>
      </c>
      <c r="F133" s="170" t="s">
        <v>234</v>
      </c>
      <c r="G133" s="12"/>
      <c r="H133" s="12"/>
      <c r="I133" s="171"/>
      <c r="J133" s="172">
        <f>BK133</f>
        <v>0</v>
      </c>
      <c r="K133" s="12"/>
      <c r="L133" s="168"/>
      <c r="M133" s="173"/>
      <c r="N133" s="174"/>
      <c r="O133" s="174"/>
      <c r="P133" s="175">
        <f>P134+P266+P271+P280+P314+P359+P374+P394</f>
        <v>0</v>
      </c>
      <c r="Q133" s="174"/>
      <c r="R133" s="175">
        <f>R134+R266+R271+R280+R314+R359+R374+R394</f>
        <v>1482.7203405</v>
      </c>
      <c r="S133" s="174"/>
      <c r="T133" s="176">
        <f>T134+T266+T271+T280+T314+T359+T374+T394</f>
        <v>696.15349999999989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75</v>
      </c>
      <c r="AY133" s="169" t="s">
        <v>235</v>
      </c>
      <c r="BK133" s="178">
        <f>BK134+BK266+BK271+BK280+BK314+BK359+BK374+BK394</f>
        <v>0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82</v>
      </c>
      <c r="F134" s="179" t="s">
        <v>236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SUM(P135:P265)</f>
        <v>0</v>
      </c>
      <c r="Q134" s="174"/>
      <c r="R134" s="175">
        <f>SUM(R135:R265)</f>
        <v>1357.5205584</v>
      </c>
      <c r="S134" s="174"/>
      <c r="T134" s="176">
        <f>SUM(T135:T265)</f>
        <v>696.15349999999989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SUM(BK135:BK265)</f>
        <v>0</v>
      </c>
    </row>
    <row r="135" s="2" customFormat="1" ht="33" customHeight="1">
      <c r="A135" s="38"/>
      <c r="B135" s="181"/>
      <c r="C135" s="182" t="s">
        <v>82</v>
      </c>
      <c r="D135" s="182" t="s">
        <v>237</v>
      </c>
      <c r="E135" s="183" t="s">
        <v>2288</v>
      </c>
      <c r="F135" s="184" t="s">
        <v>2289</v>
      </c>
      <c r="G135" s="185" t="s">
        <v>240</v>
      </c>
      <c r="H135" s="186">
        <v>485.55000000000001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0.57999999999999996</v>
      </c>
      <c r="T135" s="192">
        <f>S135*H135</f>
        <v>281.61899999999997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2290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243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>
      <c r="A137" s="38"/>
      <c r="B137" s="39"/>
      <c r="C137" s="38"/>
      <c r="D137" s="195" t="s">
        <v>262</v>
      </c>
      <c r="E137" s="38"/>
      <c r="F137" s="223" t="s">
        <v>2291</v>
      </c>
      <c r="G137" s="38"/>
      <c r="H137" s="38"/>
      <c r="I137" s="197"/>
      <c r="J137" s="38"/>
      <c r="K137" s="38"/>
      <c r="L137" s="39"/>
      <c r="M137" s="198"/>
      <c r="N137" s="199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262</v>
      </c>
      <c r="AU137" s="19" t="s">
        <v>84</v>
      </c>
    </row>
    <row r="138" s="14" customFormat="1">
      <c r="A138" s="14"/>
      <c r="B138" s="207"/>
      <c r="C138" s="14"/>
      <c r="D138" s="195" t="s">
        <v>248</v>
      </c>
      <c r="E138" s="208" t="s">
        <v>1</v>
      </c>
      <c r="F138" s="209" t="s">
        <v>2292</v>
      </c>
      <c r="G138" s="14"/>
      <c r="H138" s="210">
        <v>485.55000000000001</v>
      </c>
      <c r="I138" s="211"/>
      <c r="J138" s="14"/>
      <c r="K138" s="14"/>
      <c r="L138" s="207"/>
      <c r="M138" s="212"/>
      <c r="N138" s="213"/>
      <c r="O138" s="213"/>
      <c r="P138" s="213"/>
      <c r="Q138" s="213"/>
      <c r="R138" s="213"/>
      <c r="S138" s="213"/>
      <c r="T138" s="2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08" t="s">
        <v>248</v>
      </c>
      <c r="AU138" s="208" t="s">
        <v>84</v>
      </c>
      <c r="AV138" s="14" t="s">
        <v>84</v>
      </c>
      <c r="AW138" s="14" t="s">
        <v>32</v>
      </c>
      <c r="AX138" s="14" t="s">
        <v>82</v>
      </c>
      <c r="AY138" s="208" t="s">
        <v>235</v>
      </c>
    </row>
    <row r="139" s="2" customFormat="1" ht="33" customHeight="1">
      <c r="A139" s="38"/>
      <c r="B139" s="181"/>
      <c r="C139" s="182" t="s">
        <v>84</v>
      </c>
      <c r="D139" s="182" t="s">
        <v>237</v>
      </c>
      <c r="E139" s="183" t="s">
        <v>238</v>
      </c>
      <c r="F139" s="184" t="s">
        <v>2293</v>
      </c>
      <c r="G139" s="185" t="s">
        <v>240</v>
      </c>
      <c r="H139" s="186">
        <v>215.80000000000001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0.57999999999999996</v>
      </c>
      <c r="T139" s="192">
        <f>S139*H139</f>
        <v>125.164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2294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243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>
      <c r="A141" s="38"/>
      <c r="B141" s="39"/>
      <c r="C141" s="38"/>
      <c r="D141" s="195" t="s">
        <v>262</v>
      </c>
      <c r="E141" s="38"/>
      <c r="F141" s="223" t="s">
        <v>2291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262</v>
      </c>
      <c r="AU141" s="19" t="s">
        <v>84</v>
      </c>
    </row>
    <row r="142" s="14" customFormat="1">
      <c r="A142" s="14"/>
      <c r="B142" s="207"/>
      <c r="C142" s="14"/>
      <c r="D142" s="195" t="s">
        <v>248</v>
      </c>
      <c r="E142" s="208" t="s">
        <v>1</v>
      </c>
      <c r="F142" s="209" t="s">
        <v>2295</v>
      </c>
      <c r="G142" s="14"/>
      <c r="H142" s="210">
        <v>215.80000000000001</v>
      </c>
      <c r="I142" s="211"/>
      <c r="J142" s="14"/>
      <c r="K142" s="14"/>
      <c r="L142" s="207"/>
      <c r="M142" s="212"/>
      <c r="N142" s="213"/>
      <c r="O142" s="213"/>
      <c r="P142" s="213"/>
      <c r="Q142" s="213"/>
      <c r="R142" s="213"/>
      <c r="S142" s="213"/>
      <c r="T142" s="2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08" t="s">
        <v>248</v>
      </c>
      <c r="AU142" s="208" t="s">
        <v>84</v>
      </c>
      <c r="AV142" s="14" t="s">
        <v>84</v>
      </c>
      <c r="AW142" s="14" t="s">
        <v>32</v>
      </c>
      <c r="AX142" s="14" t="s">
        <v>82</v>
      </c>
      <c r="AY142" s="208" t="s">
        <v>235</v>
      </c>
    </row>
    <row r="143" s="2" customFormat="1" ht="24.15" customHeight="1">
      <c r="A143" s="38"/>
      <c r="B143" s="181"/>
      <c r="C143" s="182" t="s">
        <v>91</v>
      </c>
      <c r="D143" s="182" t="s">
        <v>237</v>
      </c>
      <c r="E143" s="183" t="s">
        <v>244</v>
      </c>
      <c r="F143" s="184" t="s">
        <v>245</v>
      </c>
      <c r="G143" s="185" t="s">
        <v>240</v>
      </c>
      <c r="H143" s="186">
        <v>313.31</v>
      </c>
      <c r="I143" s="187"/>
      <c r="J143" s="188">
        <f>ROUND(I143*H143,2)</f>
        <v>0</v>
      </c>
      <c r="K143" s="184" t="s">
        <v>246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0.57999999999999996</v>
      </c>
      <c r="T143" s="192">
        <f>S143*H143</f>
        <v>181.71979999999999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96</v>
      </c>
      <c r="AT143" s="193" t="s">
        <v>237</v>
      </c>
      <c r="AU143" s="193" t="s">
        <v>84</v>
      </c>
      <c r="AY143" s="19" t="s">
        <v>235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96</v>
      </c>
      <c r="BM143" s="193" t="s">
        <v>247</v>
      </c>
    </row>
    <row r="144" s="2" customFormat="1">
      <c r="A144" s="38"/>
      <c r="B144" s="39"/>
      <c r="C144" s="38"/>
      <c r="D144" s="195" t="s">
        <v>242</v>
      </c>
      <c r="E144" s="38"/>
      <c r="F144" s="196" t="s">
        <v>243</v>
      </c>
      <c r="G144" s="38"/>
      <c r="H144" s="38"/>
      <c r="I144" s="197"/>
      <c r="J144" s="38"/>
      <c r="K144" s="38"/>
      <c r="L144" s="39"/>
      <c r="M144" s="198"/>
      <c r="N144" s="199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242</v>
      </c>
      <c r="AU144" s="19" t="s">
        <v>84</v>
      </c>
    </row>
    <row r="145" s="13" customFormat="1">
      <c r="A145" s="13"/>
      <c r="B145" s="200"/>
      <c r="C145" s="13"/>
      <c r="D145" s="195" t="s">
        <v>248</v>
      </c>
      <c r="E145" s="201" t="s">
        <v>1</v>
      </c>
      <c r="F145" s="202" t="s">
        <v>249</v>
      </c>
      <c r="G145" s="13"/>
      <c r="H145" s="201" t="s">
        <v>1</v>
      </c>
      <c r="I145" s="203"/>
      <c r="J145" s="13"/>
      <c r="K145" s="13"/>
      <c r="L145" s="200"/>
      <c r="M145" s="204"/>
      <c r="N145" s="205"/>
      <c r="O145" s="205"/>
      <c r="P145" s="205"/>
      <c r="Q145" s="205"/>
      <c r="R145" s="205"/>
      <c r="S145" s="205"/>
      <c r="T145" s="206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1" t="s">
        <v>248</v>
      </c>
      <c r="AU145" s="201" t="s">
        <v>84</v>
      </c>
      <c r="AV145" s="13" t="s">
        <v>82</v>
      </c>
      <c r="AW145" s="13" t="s">
        <v>32</v>
      </c>
      <c r="AX145" s="13" t="s">
        <v>75</v>
      </c>
      <c r="AY145" s="201" t="s">
        <v>235</v>
      </c>
    </row>
    <row r="146" s="14" customFormat="1">
      <c r="A146" s="14"/>
      <c r="B146" s="207"/>
      <c r="C146" s="14"/>
      <c r="D146" s="195" t="s">
        <v>248</v>
      </c>
      <c r="E146" s="208" t="s">
        <v>1</v>
      </c>
      <c r="F146" s="209" t="s">
        <v>2296</v>
      </c>
      <c r="G146" s="14"/>
      <c r="H146" s="210">
        <v>269.75</v>
      </c>
      <c r="I146" s="211"/>
      <c r="J146" s="14"/>
      <c r="K146" s="14"/>
      <c r="L146" s="207"/>
      <c r="M146" s="212"/>
      <c r="N146" s="213"/>
      <c r="O146" s="213"/>
      <c r="P146" s="213"/>
      <c r="Q146" s="213"/>
      <c r="R146" s="213"/>
      <c r="S146" s="213"/>
      <c r="T146" s="2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08" t="s">
        <v>248</v>
      </c>
      <c r="AU146" s="208" t="s">
        <v>84</v>
      </c>
      <c r="AV146" s="14" t="s">
        <v>84</v>
      </c>
      <c r="AW146" s="14" t="s">
        <v>32</v>
      </c>
      <c r="AX146" s="14" t="s">
        <v>75</v>
      </c>
      <c r="AY146" s="208" t="s">
        <v>235</v>
      </c>
    </row>
    <row r="147" s="13" customFormat="1">
      <c r="A147" s="13"/>
      <c r="B147" s="200"/>
      <c r="C147" s="13"/>
      <c r="D147" s="195" t="s">
        <v>248</v>
      </c>
      <c r="E147" s="201" t="s">
        <v>1</v>
      </c>
      <c r="F147" s="202" t="s">
        <v>251</v>
      </c>
      <c r="G147" s="13"/>
      <c r="H147" s="201" t="s">
        <v>1</v>
      </c>
      <c r="I147" s="203"/>
      <c r="J147" s="13"/>
      <c r="K147" s="13"/>
      <c r="L147" s="200"/>
      <c r="M147" s="204"/>
      <c r="N147" s="205"/>
      <c r="O147" s="205"/>
      <c r="P147" s="205"/>
      <c r="Q147" s="205"/>
      <c r="R147" s="205"/>
      <c r="S147" s="205"/>
      <c r="T147" s="206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1" t="s">
        <v>248</v>
      </c>
      <c r="AU147" s="201" t="s">
        <v>84</v>
      </c>
      <c r="AV147" s="13" t="s">
        <v>82</v>
      </c>
      <c r="AW147" s="13" t="s">
        <v>32</v>
      </c>
      <c r="AX147" s="13" t="s">
        <v>75</v>
      </c>
      <c r="AY147" s="201" t="s">
        <v>235</v>
      </c>
    </row>
    <row r="148" s="14" customFormat="1">
      <c r="A148" s="14"/>
      <c r="B148" s="207"/>
      <c r="C148" s="14"/>
      <c r="D148" s="195" t="s">
        <v>248</v>
      </c>
      <c r="E148" s="208" t="s">
        <v>1</v>
      </c>
      <c r="F148" s="209" t="s">
        <v>2297</v>
      </c>
      <c r="G148" s="14"/>
      <c r="H148" s="210">
        <v>43.560000000000002</v>
      </c>
      <c r="I148" s="211"/>
      <c r="J148" s="14"/>
      <c r="K148" s="14"/>
      <c r="L148" s="207"/>
      <c r="M148" s="212"/>
      <c r="N148" s="213"/>
      <c r="O148" s="213"/>
      <c r="P148" s="213"/>
      <c r="Q148" s="213"/>
      <c r="R148" s="213"/>
      <c r="S148" s="213"/>
      <c r="T148" s="2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08" t="s">
        <v>248</v>
      </c>
      <c r="AU148" s="208" t="s">
        <v>84</v>
      </c>
      <c r="AV148" s="14" t="s">
        <v>84</v>
      </c>
      <c r="AW148" s="14" t="s">
        <v>32</v>
      </c>
      <c r="AX148" s="14" t="s">
        <v>75</v>
      </c>
      <c r="AY148" s="208" t="s">
        <v>235</v>
      </c>
    </row>
    <row r="149" s="15" customFormat="1">
      <c r="A149" s="15"/>
      <c r="B149" s="215"/>
      <c r="C149" s="15"/>
      <c r="D149" s="195" t="s">
        <v>248</v>
      </c>
      <c r="E149" s="216" t="s">
        <v>1</v>
      </c>
      <c r="F149" s="217" t="s">
        <v>253</v>
      </c>
      <c r="G149" s="15"/>
      <c r="H149" s="218">
        <v>313.31</v>
      </c>
      <c r="I149" s="219"/>
      <c r="J149" s="15"/>
      <c r="K149" s="15"/>
      <c r="L149" s="215"/>
      <c r="M149" s="220"/>
      <c r="N149" s="221"/>
      <c r="O149" s="221"/>
      <c r="P149" s="221"/>
      <c r="Q149" s="221"/>
      <c r="R149" s="221"/>
      <c r="S149" s="221"/>
      <c r="T149" s="222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16" t="s">
        <v>248</v>
      </c>
      <c r="AU149" s="216" t="s">
        <v>84</v>
      </c>
      <c r="AV149" s="15" t="s">
        <v>96</v>
      </c>
      <c r="AW149" s="15" t="s">
        <v>32</v>
      </c>
      <c r="AX149" s="15" t="s">
        <v>82</v>
      </c>
      <c r="AY149" s="216" t="s">
        <v>235</v>
      </c>
    </row>
    <row r="150" s="2" customFormat="1" ht="37.8" customHeight="1">
      <c r="A150" s="38"/>
      <c r="B150" s="181"/>
      <c r="C150" s="182" t="s">
        <v>96</v>
      </c>
      <c r="D150" s="182" t="s">
        <v>237</v>
      </c>
      <c r="E150" s="183" t="s">
        <v>254</v>
      </c>
      <c r="F150" s="184" t="s">
        <v>255</v>
      </c>
      <c r="G150" s="185" t="s">
        <v>240</v>
      </c>
      <c r="H150" s="186">
        <v>43.560000000000002</v>
      </c>
      <c r="I150" s="187"/>
      <c r="J150" s="188">
        <f>ROUND(I150*H150,2)</f>
        <v>0</v>
      </c>
      <c r="K150" s="184" t="s">
        <v>246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0.75</v>
      </c>
      <c r="T150" s="192">
        <f>S150*H150</f>
        <v>32.670000000000002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96</v>
      </c>
      <c r="AT150" s="193" t="s">
        <v>237</v>
      </c>
      <c r="AU150" s="193" t="s">
        <v>84</v>
      </c>
      <c r="AY150" s="19" t="s">
        <v>235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96</v>
      </c>
      <c r="BM150" s="193" t="s">
        <v>2298</v>
      </c>
    </row>
    <row r="151" s="2" customFormat="1">
      <c r="A151" s="38"/>
      <c r="B151" s="39"/>
      <c r="C151" s="38"/>
      <c r="D151" s="195" t="s">
        <v>242</v>
      </c>
      <c r="E151" s="38"/>
      <c r="F151" s="196" t="s">
        <v>257</v>
      </c>
      <c r="G151" s="38"/>
      <c r="H151" s="38"/>
      <c r="I151" s="197"/>
      <c r="J151" s="38"/>
      <c r="K151" s="38"/>
      <c r="L151" s="39"/>
      <c r="M151" s="198"/>
      <c r="N151" s="199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242</v>
      </c>
      <c r="AU151" s="19" t="s">
        <v>84</v>
      </c>
    </row>
    <row r="152" s="2" customFormat="1" ht="24.15" customHeight="1">
      <c r="A152" s="38"/>
      <c r="B152" s="181"/>
      <c r="C152" s="182" t="s">
        <v>269</v>
      </c>
      <c r="D152" s="182" t="s">
        <v>237</v>
      </c>
      <c r="E152" s="183" t="s">
        <v>258</v>
      </c>
      <c r="F152" s="184" t="s">
        <v>259</v>
      </c>
      <c r="G152" s="185" t="s">
        <v>240</v>
      </c>
      <c r="H152" s="186">
        <v>269.75</v>
      </c>
      <c r="I152" s="187"/>
      <c r="J152" s="188">
        <f>ROUND(I152*H152,2)</f>
        <v>0</v>
      </c>
      <c r="K152" s="184" t="s">
        <v>246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0.098000000000000004</v>
      </c>
      <c r="T152" s="192">
        <f>S152*H152</f>
        <v>26.435500000000001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96</v>
      </c>
      <c r="AT152" s="193" t="s">
        <v>237</v>
      </c>
      <c r="AU152" s="193" t="s">
        <v>84</v>
      </c>
      <c r="AY152" s="19" t="s">
        <v>235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96</v>
      </c>
      <c r="BM152" s="193" t="s">
        <v>260</v>
      </c>
    </row>
    <row r="153" s="2" customFormat="1">
      <c r="A153" s="38"/>
      <c r="B153" s="39"/>
      <c r="C153" s="38"/>
      <c r="D153" s="195" t="s">
        <v>242</v>
      </c>
      <c r="E153" s="38"/>
      <c r="F153" s="196" t="s">
        <v>261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242</v>
      </c>
      <c r="AU153" s="19" t="s">
        <v>84</v>
      </c>
    </row>
    <row r="154" s="2" customFormat="1">
      <c r="A154" s="38"/>
      <c r="B154" s="39"/>
      <c r="C154" s="38"/>
      <c r="D154" s="195" t="s">
        <v>262</v>
      </c>
      <c r="E154" s="38"/>
      <c r="F154" s="223" t="s">
        <v>2291</v>
      </c>
      <c r="G154" s="38"/>
      <c r="H154" s="38"/>
      <c r="I154" s="197"/>
      <c r="J154" s="38"/>
      <c r="K154" s="38"/>
      <c r="L154" s="39"/>
      <c r="M154" s="198"/>
      <c r="N154" s="199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262</v>
      </c>
      <c r="AU154" s="19" t="s">
        <v>84</v>
      </c>
    </row>
    <row r="155" s="13" customFormat="1">
      <c r="A155" s="13"/>
      <c r="B155" s="200"/>
      <c r="C155" s="13"/>
      <c r="D155" s="195" t="s">
        <v>248</v>
      </c>
      <c r="E155" s="201" t="s">
        <v>1</v>
      </c>
      <c r="F155" s="202" t="s">
        <v>264</v>
      </c>
      <c r="G155" s="13"/>
      <c r="H155" s="201" t="s">
        <v>1</v>
      </c>
      <c r="I155" s="203"/>
      <c r="J155" s="13"/>
      <c r="K155" s="13"/>
      <c r="L155" s="200"/>
      <c r="M155" s="204"/>
      <c r="N155" s="205"/>
      <c r="O155" s="205"/>
      <c r="P155" s="205"/>
      <c r="Q155" s="205"/>
      <c r="R155" s="205"/>
      <c r="S155" s="205"/>
      <c r="T155" s="20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1" t="s">
        <v>248</v>
      </c>
      <c r="AU155" s="201" t="s">
        <v>84</v>
      </c>
      <c r="AV155" s="13" t="s">
        <v>82</v>
      </c>
      <c r="AW155" s="13" t="s">
        <v>32</v>
      </c>
      <c r="AX155" s="13" t="s">
        <v>75</v>
      </c>
      <c r="AY155" s="201" t="s">
        <v>235</v>
      </c>
    </row>
    <row r="156" s="14" customFormat="1">
      <c r="A156" s="14"/>
      <c r="B156" s="207"/>
      <c r="C156" s="14"/>
      <c r="D156" s="195" t="s">
        <v>248</v>
      </c>
      <c r="E156" s="208" t="s">
        <v>1</v>
      </c>
      <c r="F156" s="209" t="s">
        <v>2299</v>
      </c>
      <c r="G156" s="14"/>
      <c r="H156" s="210">
        <v>269.75</v>
      </c>
      <c r="I156" s="211"/>
      <c r="J156" s="14"/>
      <c r="K156" s="14"/>
      <c r="L156" s="207"/>
      <c r="M156" s="212"/>
      <c r="N156" s="213"/>
      <c r="O156" s="213"/>
      <c r="P156" s="213"/>
      <c r="Q156" s="213"/>
      <c r="R156" s="213"/>
      <c r="S156" s="213"/>
      <c r="T156" s="2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8" t="s">
        <v>248</v>
      </c>
      <c r="AU156" s="208" t="s">
        <v>84</v>
      </c>
      <c r="AV156" s="14" t="s">
        <v>84</v>
      </c>
      <c r="AW156" s="14" t="s">
        <v>32</v>
      </c>
      <c r="AX156" s="14" t="s">
        <v>75</v>
      </c>
      <c r="AY156" s="208" t="s">
        <v>235</v>
      </c>
    </row>
    <row r="157" s="13" customFormat="1">
      <c r="A157" s="13"/>
      <c r="B157" s="200"/>
      <c r="C157" s="13"/>
      <c r="D157" s="195" t="s">
        <v>248</v>
      </c>
      <c r="E157" s="201" t="s">
        <v>1</v>
      </c>
      <c r="F157" s="202" t="s">
        <v>2300</v>
      </c>
      <c r="G157" s="13"/>
      <c r="H157" s="201" t="s">
        <v>1</v>
      </c>
      <c r="I157" s="203"/>
      <c r="J157" s="13"/>
      <c r="K157" s="13"/>
      <c r="L157" s="200"/>
      <c r="M157" s="204"/>
      <c r="N157" s="205"/>
      <c r="O157" s="205"/>
      <c r="P157" s="205"/>
      <c r="Q157" s="205"/>
      <c r="R157" s="205"/>
      <c r="S157" s="205"/>
      <c r="T157" s="206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1" t="s">
        <v>248</v>
      </c>
      <c r="AU157" s="201" t="s">
        <v>84</v>
      </c>
      <c r="AV157" s="13" t="s">
        <v>82</v>
      </c>
      <c r="AW157" s="13" t="s">
        <v>32</v>
      </c>
      <c r="AX157" s="13" t="s">
        <v>75</v>
      </c>
      <c r="AY157" s="201" t="s">
        <v>235</v>
      </c>
    </row>
    <row r="158" s="15" customFormat="1">
      <c r="A158" s="15"/>
      <c r="B158" s="215"/>
      <c r="C158" s="15"/>
      <c r="D158" s="195" t="s">
        <v>248</v>
      </c>
      <c r="E158" s="216" t="s">
        <v>1</v>
      </c>
      <c r="F158" s="217" t="s">
        <v>253</v>
      </c>
      <c r="G158" s="15"/>
      <c r="H158" s="218">
        <v>269.75</v>
      </c>
      <c r="I158" s="219"/>
      <c r="J158" s="15"/>
      <c r="K158" s="15"/>
      <c r="L158" s="215"/>
      <c r="M158" s="220"/>
      <c r="N158" s="221"/>
      <c r="O158" s="221"/>
      <c r="P158" s="221"/>
      <c r="Q158" s="221"/>
      <c r="R158" s="221"/>
      <c r="S158" s="221"/>
      <c r="T158" s="222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16" t="s">
        <v>248</v>
      </c>
      <c r="AU158" s="216" t="s">
        <v>84</v>
      </c>
      <c r="AV158" s="15" t="s">
        <v>96</v>
      </c>
      <c r="AW158" s="15" t="s">
        <v>32</v>
      </c>
      <c r="AX158" s="15" t="s">
        <v>82</v>
      </c>
      <c r="AY158" s="216" t="s">
        <v>235</v>
      </c>
    </row>
    <row r="159" s="2" customFormat="1" ht="24.15" customHeight="1">
      <c r="A159" s="38"/>
      <c r="B159" s="181"/>
      <c r="C159" s="182" t="s">
        <v>276</v>
      </c>
      <c r="D159" s="182" t="s">
        <v>237</v>
      </c>
      <c r="E159" s="183" t="s">
        <v>270</v>
      </c>
      <c r="F159" s="184" t="s">
        <v>271</v>
      </c>
      <c r="G159" s="185" t="s">
        <v>240</v>
      </c>
      <c r="H159" s="186">
        <v>43.560000000000002</v>
      </c>
      <c r="I159" s="187"/>
      <c r="J159" s="188">
        <f>ROUND(I159*H159,2)</f>
        <v>0</v>
      </c>
      <c r="K159" s="184" t="s">
        <v>246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0.22</v>
      </c>
      <c r="T159" s="192">
        <f>S159*H159</f>
        <v>9.5831999999999997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96</v>
      </c>
      <c r="AT159" s="193" t="s">
        <v>237</v>
      </c>
      <c r="AU159" s="193" t="s">
        <v>84</v>
      </c>
      <c r="AY159" s="19" t="s">
        <v>235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96</v>
      </c>
      <c r="BM159" s="193" t="s">
        <v>2301</v>
      </c>
    </row>
    <row r="160" s="2" customFormat="1">
      <c r="A160" s="38"/>
      <c r="B160" s="39"/>
      <c r="C160" s="38"/>
      <c r="D160" s="195" t="s">
        <v>242</v>
      </c>
      <c r="E160" s="38"/>
      <c r="F160" s="196" t="s">
        <v>273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242</v>
      </c>
      <c r="AU160" s="19" t="s">
        <v>84</v>
      </c>
    </row>
    <row r="161" s="2" customFormat="1">
      <c r="A161" s="38"/>
      <c r="B161" s="39"/>
      <c r="C161" s="38"/>
      <c r="D161" s="195" t="s">
        <v>262</v>
      </c>
      <c r="E161" s="38"/>
      <c r="F161" s="223" t="s">
        <v>2302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262</v>
      </c>
      <c r="AU161" s="19" t="s">
        <v>84</v>
      </c>
    </row>
    <row r="162" s="13" customFormat="1">
      <c r="A162" s="13"/>
      <c r="B162" s="200"/>
      <c r="C162" s="13"/>
      <c r="D162" s="195" t="s">
        <v>248</v>
      </c>
      <c r="E162" s="201" t="s">
        <v>1</v>
      </c>
      <c r="F162" s="202" t="s">
        <v>264</v>
      </c>
      <c r="G162" s="13"/>
      <c r="H162" s="201" t="s">
        <v>1</v>
      </c>
      <c r="I162" s="203"/>
      <c r="J162" s="13"/>
      <c r="K162" s="13"/>
      <c r="L162" s="200"/>
      <c r="M162" s="204"/>
      <c r="N162" s="205"/>
      <c r="O162" s="205"/>
      <c r="P162" s="205"/>
      <c r="Q162" s="205"/>
      <c r="R162" s="205"/>
      <c r="S162" s="205"/>
      <c r="T162" s="206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1" t="s">
        <v>248</v>
      </c>
      <c r="AU162" s="201" t="s">
        <v>84</v>
      </c>
      <c r="AV162" s="13" t="s">
        <v>82</v>
      </c>
      <c r="AW162" s="13" t="s">
        <v>32</v>
      </c>
      <c r="AX162" s="13" t="s">
        <v>75</v>
      </c>
      <c r="AY162" s="201" t="s">
        <v>235</v>
      </c>
    </row>
    <row r="163" s="14" customFormat="1">
      <c r="A163" s="14"/>
      <c r="B163" s="207"/>
      <c r="C163" s="14"/>
      <c r="D163" s="195" t="s">
        <v>248</v>
      </c>
      <c r="E163" s="208" t="s">
        <v>1</v>
      </c>
      <c r="F163" s="209" t="s">
        <v>2303</v>
      </c>
      <c r="G163" s="14"/>
      <c r="H163" s="210">
        <v>43.560000000000002</v>
      </c>
      <c r="I163" s="211"/>
      <c r="J163" s="14"/>
      <c r="K163" s="14"/>
      <c r="L163" s="207"/>
      <c r="M163" s="212"/>
      <c r="N163" s="213"/>
      <c r="O163" s="213"/>
      <c r="P163" s="213"/>
      <c r="Q163" s="213"/>
      <c r="R163" s="213"/>
      <c r="S163" s="213"/>
      <c r="T163" s="2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08" t="s">
        <v>248</v>
      </c>
      <c r="AU163" s="208" t="s">
        <v>84</v>
      </c>
      <c r="AV163" s="14" t="s">
        <v>84</v>
      </c>
      <c r="AW163" s="14" t="s">
        <v>32</v>
      </c>
      <c r="AX163" s="14" t="s">
        <v>82</v>
      </c>
      <c r="AY163" s="208" t="s">
        <v>235</v>
      </c>
    </row>
    <row r="164" s="2" customFormat="1" ht="33" customHeight="1">
      <c r="A164" s="38"/>
      <c r="B164" s="181"/>
      <c r="C164" s="182" t="s">
        <v>284</v>
      </c>
      <c r="D164" s="182" t="s">
        <v>237</v>
      </c>
      <c r="E164" s="183" t="s">
        <v>285</v>
      </c>
      <c r="F164" s="184" t="s">
        <v>286</v>
      </c>
      <c r="G164" s="185" t="s">
        <v>240</v>
      </c>
      <c r="H164" s="186">
        <v>169.40000000000001</v>
      </c>
      <c r="I164" s="187"/>
      <c r="J164" s="188">
        <f>ROUND(I164*H164,2)</f>
        <v>0</v>
      </c>
      <c r="K164" s="184" t="s">
        <v>246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0.00012999999999999999</v>
      </c>
      <c r="R164" s="191">
        <f>Q164*H164</f>
        <v>0.022022</v>
      </c>
      <c r="S164" s="191">
        <v>0.23000000000000001</v>
      </c>
      <c r="T164" s="192">
        <f>S164*H164</f>
        <v>38.962000000000003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96</v>
      </c>
      <c r="AT164" s="193" t="s">
        <v>237</v>
      </c>
      <c r="AU164" s="193" t="s">
        <v>84</v>
      </c>
      <c r="AY164" s="19" t="s">
        <v>235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96</v>
      </c>
      <c r="BM164" s="193" t="s">
        <v>2304</v>
      </c>
    </row>
    <row r="165" s="2" customFormat="1">
      <c r="A165" s="38"/>
      <c r="B165" s="39"/>
      <c r="C165" s="38"/>
      <c r="D165" s="195" t="s">
        <v>242</v>
      </c>
      <c r="E165" s="38"/>
      <c r="F165" s="196" t="s">
        <v>288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242</v>
      </c>
      <c r="AU165" s="19" t="s">
        <v>84</v>
      </c>
    </row>
    <row r="166" s="2" customFormat="1">
      <c r="A166" s="38"/>
      <c r="B166" s="39"/>
      <c r="C166" s="38"/>
      <c r="D166" s="195" t="s">
        <v>262</v>
      </c>
      <c r="E166" s="38"/>
      <c r="F166" s="223" t="s">
        <v>2302</v>
      </c>
      <c r="G166" s="38"/>
      <c r="H166" s="38"/>
      <c r="I166" s="197"/>
      <c r="J166" s="38"/>
      <c r="K166" s="38"/>
      <c r="L166" s="39"/>
      <c r="M166" s="198"/>
      <c r="N166" s="199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262</v>
      </c>
      <c r="AU166" s="19" t="s">
        <v>84</v>
      </c>
    </row>
    <row r="167" s="13" customFormat="1">
      <c r="A167" s="13"/>
      <c r="B167" s="200"/>
      <c r="C167" s="13"/>
      <c r="D167" s="195" t="s">
        <v>248</v>
      </c>
      <c r="E167" s="201" t="s">
        <v>1</v>
      </c>
      <c r="F167" s="202" t="s">
        <v>289</v>
      </c>
      <c r="G167" s="13"/>
      <c r="H167" s="201" t="s">
        <v>1</v>
      </c>
      <c r="I167" s="203"/>
      <c r="J167" s="13"/>
      <c r="K167" s="13"/>
      <c r="L167" s="200"/>
      <c r="M167" s="204"/>
      <c r="N167" s="205"/>
      <c r="O167" s="205"/>
      <c r="P167" s="205"/>
      <c r="Q167" s="205"/>
      <c r="R167" s="205"/>
      <c r="S167" s="205"/>
      <c r="T167" s="206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1" t="s">
        <v>248</v>
      </c>
      <c r="AU167" s="201" t="s">
        <v>84</v>
      </c>
      <c r="AV167" s="13" t="s">
        <v>82</v>
      </c>
      <c r="AW167" s="13" t="s">
        <v>32</v>
      </c>
      <c r="AX167" s="13" t="s">
        <v>75</v>
      </c>
      <c r="AY167" s="201" t="s">
        <v>235</v>
      </c>
    </row>
    <row r="168" s="14" customFormat="1">
      <c r="A168" s="14"/>
      <c r="B168" s="207"/>
      <c r="C168" s="14"/>
      <c r="D168" s="195" t="s">
        <v>248</v>
      </c>
      <c r="E168" s="208" t="s">
        <v>1</v>
      </c>
      <c r="F168" s="209" t="s">
        <v>2305</v>
      </c>
      <c r="G168" s="14"/>
      <c r="H168" s="210">
        <v>169.40000000000001</v>
      </c>
      <c r="I168" s="211"/>
      <c r="J168" s="14"/>
      <c r="K168" s="14"/>
      <c r="L168" s="207"/>
      <c r="M168" s="212"/>
      <c r="N168" s="213"/>
      <c r="O168" s="213"/>
      <c r="P168" s="213"/>
      <c r="Q168" s="213"/>
      <c r="R168" s="213"/>
      <c r="S168" s="213"/>
      <c r="T168" s="2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8" t="s">
        <v>248</v>
      </c>
      <c r="AU168" s="208" t="s">
        <v>84</v>
      </c>
      <c r="AV168" s="14" t="s">
        <v>84</v>
      </c>
      <c r="AW168" s="14" t="s">
        <v>32</v>
      </c>
      <c r="AX168" s="14" t="s">
        <v>82</v>
      </c>
      <c r="AY168" s="208" t="s">
        <v>235</v>
      </c>
    </row>
    <row r="169" s="2" customFormat="1" ht="24.15" customHeight="1">
      <c r="A169" s="38"/>
      <c r="B169" s="181"/>
      <c r="C169" s="182" t="s">
        <v>291</v>
      </c>
      <c r="D169" s="182" t="s">
        <v>237</v>
      </c>
      <c r="E169" s="183" t="s">
        <v>292</v>
      </c>
      <c r="F169" s="184" t="s">
        <v>293</v>
      </c>
      <c r="G169" s="185" t="s">
        <v>294</v>
      </c>
      <c r="H169" s="186">
        <v>1</v>
      </c>
      <c r="I169" s="187"/>
      <c r="J169" s="188">
        <f>ROUND(I169*H169,2)</f>
        <v>0</v>
      </c>
      <c r="K169" s="184" t="s">
        <v>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295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293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2" customFormat="1">
      <c r="A171" s="38"/>
      <c r="B171" s="39"/>
      <c r="C171" s="38"/>
      <c r="D171" s="195" t="s">
        <v>262</v>
      </c>
      <c r="E171" s="38"/>
      <c r="F171" s="223" t="s">
        <v>2302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262</v>
      </c>
      <c r="AU171" s="19" t="s">
        <v>84</v>
      </c>
    </row>
    <row r="172" s="14" customFormat="1">
      <c r="A172" s="14"/>
      <c r="B172" s="207"/>
      <c r="C172" s="14"/>
      <c r="D172" s="195" t="s">
        <v>248</v>
      </c>
      <c r="E172" s="208" t="s">
        <v>1</v>
      </c>
      <c r="F172" s="209" t="s">
        <v>82</v>
      </c>
      <c r="G172" s="14"/>
      <c r="H172" s="210">
        <v>1</v>
      </c>
      <c r="I172" s="211"/>
      <c r="J172" s="14"/>
      <c r="K172" s="14"/>
      <c r="L172" s="207"/>
      <c r="M172" s="212"/>
      <c r="N172" s="213"/>
      <c r="O172" s="213"/>
      <c r="P172" s="213"/>
      <c r="Q172" s="213"/>
      <c r="R172" s="213"/>
      <c r="S172" s="213"/>
      <c r="T172" s="2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08" t="s">
        <v>248</v>
      </c>
      <c r="AU172" s="208" t="s">
        <v>84</v>
      </c>
      <c r="AV172" s="14" t="s">
        <v>84</v>
      </c>
      <c r="AW172" s="14" t="s">
        <v>32</v>
      </c>
      <c r="AX172" s="14" t="s">
        <v>82</v>
      </c>
      <c r="AY172" s="208" t="s">
        <v>235</v>
      </c>
    </row>
    <row r="173" s="2" customFormat="1" ht="24.15" customHeight="1">
      <c r="A173" s="38"/>
      <c r="B173" s="181"/>
      <c r="C173" s="182" t="s">
        <v>297</v>
      </c>
      <c r="D173" s="182" t="s">
        <v>237</v>
      </c>
      <c r="E173" s="183" t="s">
        <v>303</v>
      </c>
      <c r="F173" s="184" t="s">
        <v>304</v>
      </c>
      <c r="G173" s="185" t="s">
        <v>294</v>
      </c>
      <c r="H173" s="186">
        <v>8</v>
      </c>
      <c r="I173" s="187"/>
      <c r="J173" s="188">
        <f>ROUND(I173*H173,2)</f>
        <v>0</v>
      </c>
      <c r="K173" s="184" t="s">
        <v>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96</v>
      </c>
      <c r="AT173" s="193" t="s">
        <v>237</v>
      </c>
      <c r="AU173" s="193" t="s">
        <v>84</v>
      </c>
      <c r="AY173" s="19" t="s">
        <v>235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96</v>
      </c>
      <c r="BM173" s="193" t="s">
        <v>305</v>
      </c>
    </row>
    <row r="174" s="2" customFormat="1">
      <c r="A174" s="38"/>
      <c r="B174" s="39"/>
      <c r="C174" s="38"/>
      <c r="D174" s="195" t="s">
        <v>242</v>
      </c>
      <c r="E174" s="38"/>
      <c r="F174" s="196" t="s">
        <v>304</v>
      </c>
      <c r="G174" s="38"/>
      <c r="H174" s="38"/>
      <c r="I174" s="197"/>
      <c r="J174" s="38"/>
      <c r="K174" s="38"/>
      <c r="L174" s="39"/>
      <c r="M174" s="198"/>
      <c r="N174" s="199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242</v>
      </c>
      <c r="AU174" s="19" t="s">
        <v>84</v>
      </c>
    </row>
    <row r="175" s="2" customFormat="1">
      <c r="A175" s="38"/>
      <c r="B175" s="39"/>
      <c r="C175" s="38"/>
      <c r="D175" s="195" t="s">
        <v>262</v>
      </c>
      <c r="E175" s="38"/>
      <c r="F175" s="223" t="s">
        <v>2302</v>
      </c>
      <c r="G175" s="38"/>
      <c r="H175" s="38"/>
      <c r="I175" s="197"/>
      <c r="J175" s="38"/>
      <c r="K175" s="38"/>
      <c r="L175" s="39"/>
      <c r="M175" s="198"/>
      <c r="N175" s="199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262</v>
      </c>
      <c r="AU175" s="19" t="s">
        <v>84</v>
      </c>
    </row>
    <row r="176" s="14" customFormat="1">
      <c r="A176" s="14"/>
      <c r="B176" s="207"/>
      <c r="C176" s="14"/>
      <c r="D176" s="195" t="s">
        <v>248</v>
      </c>
      <c r="E176" s="208" t="s">
        <v>1</v>
      </c>
      <c r="F176" s="209" t="s">
        <v>291</v>
      </c>
      <c r="G176" s="14"/>
      <c r="H176" s="210">
        <v>8</v>
      </c>
      <c r="I176" s="211"/>
      <c r="J176" s="14"/>
      <c r="K176" s="14"/>
      <c r="L176" s="207"/>
      <c r="M176" s="212"/>
      <c r="N176" s="213"/>
      <c r="O176" s="213"/>
      <c r="P176" s="213"/>
      <c r="Q176" s="213"/>
      <c r="R176" s="213"/>
      <c r="S176" s="213"/>
      <c r="T176" s="2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8" t="s">
        <v>248</v>
      </c>
      <c r="AU176" s="208" t="s">
        <v>84</v>
      </c>
      <c r="AV176" s="14" t="s">
        <v>84</v>
      </c>
      <c r="AW176" s="14" t="s">
        <v>32</v>
      </c>
      <c r="AX176" s="14" t="s">
        <v>82</v>
      </c>
      <c r="AY176" s="208" t="s">
        <v>235</v>
      </c>
    </row>
    <row r="177" s="2" customFormat="1" ht="24.15" customHeight="1">
      <c r="A177" s="38"/>
      <c r="B177" s="181"/>
      <c r="C177" s="182" t="s">
        <v>302</v>
      </c>
      <c r="D177" s="182" t="s">
        <v>237</v>
      </c>
      <c r="E177" s="183" t="s">
        <v>308</v>
      </c>
      <c r="F177" s="184" t="s">
        <v>309</v>
      </c>
      <c r="G177" s="185" t="s">
        <v>310</v>
      </c>
      <c r="H177" s="186">
        <v>480</v>
      </c>
      <c r="I177" s="187"/>
      <c r="J177" s="188">
        <f>ROUND(I177*H177,2)</f>
        <v>0</v>
      </c>
      <c r="K177" s="184" t="s">
        <v>246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3.0000000000000001E-05</v>
      </c>
      <c r="R177" s="191">
        <f>Q177*H177</f>
        <v>0.0144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96</v>
      </c>
      <c r="AT177" s="193" t="s">
        <v>237</v>
      </c>
      <c r="AU177" s="193" t="s">
        <v>84</v>
      </c>
      <c r="AY177" s="19" t="s">
        <v>235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96</v>
      </c>
      <c r="BM177" s="193" t="s">
        <v>311</v>
      </c>
    </row>
    <row r="178" s="2" customFormat="1">
      <c r="A178" s="38"/>
      <c r="B178" s="39"/>
      <c r="C178" s="38"/>
      <c r="D178" s="195" t="s">
        <v>242</v>
      </c>
      <c r="E178" s="38"/>
      <c r="F178" s="196" t="s">
        <v>312</v>
      </c>
      <c r="G178" s="38"/>
      <c r="H178" s="38"/>
      <c r="I178" s="197"/>
      <c r="J178" s="38"/>
      <c r="K178" s="38"/>
      <c r="L178" s="39"/>
      <c r="M178" s="198"/>
      <c r="N178" s="199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242</v>
      </c>
      <c r="AU178" s="19" t="s">
        <v>84</v>
      </c>
    </row>
    <row r="179" s="14" customFormat="1">
      <c r="A179" s="14"/>
      <c r="B179" s="207"/>
      <c r="C179" s="14"/>
      <c r="D179" s="195" t="s">
        <v>248</v>
      </c>
      <c r="E179" s="208" t="s">
        <v>1</v>
      </c>
      <c r="F179" s="209" t="s">
        <v>2306</v>
      </c>
      <c r="G179" s="14"/>
      <c r="H179" s="210">
        <v>480</v>
      </c>
      <c r="I179" s="211"/>
      <c r="J179" s="14"/>
      <c r="K179" s="14"/>
      <c r="L179" s="207"/>
      <c r="M179" s="212"/>
      <c r="N179" s="213"/>
      <c r="O179" s="213"/>
      <c r="P179" s="213"/>
      <c r="Q179" s="213"/>
      <c r="R179" s="213"/>
      <c r="S179" s="213"/>
      <c r="T179" s="2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8" t="s">
        <v>248</v>
      </c>
      <c r="AU179" s="208" t="s">
        <v>84</v>
      </c>
      <c r="AV179" s="14" t="s">
        <v>84</v>
      </c>
      <c r="AW179" s="14" t="s">
        <v>32</v>
      </c>
      <c r="AX179" s="14" t="s">
        <v>82</v>
      </c>
      <c r="AY179" s="208" t="s">
        <v>235</v>
      </c>
    </row>
    <row r="180" s="2" customFormat="1" ht="24.15" customHeight="1">
      <c r="A180" s="38"/>
      <c r="B180" s="181"/>
      <c r="C180" s="182" t="s">
        <v>307</v>
      </c>
      <c r="D180" s="182" t="s">
        <v>237</v>
      </c>
      <c r="E180" s="183" t="s">
        <v>315</v>
      </c>
      <c r="F180" s="184" t="s">
        <v>316</v>
      </c>
      <c r="G180" s="185" t="s">
        <v>317</v>
      </c>
      <c r="H180" s="186">
        <v>60</v>
      </c>
      <c r="I180" s="187"/>
      <c r="J180" s="188">
        <f>ROUND(I180*H180,2)</f>
        <v>0</v>
      </c>
      <c r="K180" s="184" t="s">
        <v>246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96</v>
      </c>
      <c r="AT180" s="193" t="s">
        <v>237</v>
      </c>
      <c r="AU180" s="193" t="s">
        <v>84</v>
      </c>
      <c r="AY180" s="19" t="s">
        <v>235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96</v>
      </c>
      <c r="BM180" s="193" t="s">
        <v>318</v>
      </c>
    </row>
    <row r="181" s="2" customFormat="1">
      <c r="A181" s="38"/>
      <c r="B181" s="39"/>
      <c r="C181" s="38"/>
      <c r="D181" s="195" t="s">
        <v>242</v>
      </c>
      <c r="E181" s="38"/>
      <c r="F181" s="196" t="s">
        <v>319</v>
      </c>
      <c r="G181" s="38"/>
      <c r="H181" s="38"/>
      <c r="I181" s="197"/>
      <c r="J181" s="38"/>
      <c r="K181" s="38"/>
      <c r="L181" s="39"/>
      <c r="M181" s="198"/>
      <c r="N181" s="199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242</v>
      </c>
      <c r="AU181" s="19" t="s">
        <v>84</v>
      </c>
    </row>
    <row r="182" s="2" customFormat="1" ht="16.5" customHeight="1">
      <c r="A182" s="38"/>
      <c r="B182" s="181"/>
      <c r="C182" s="182" t="s">
        <v>314</v>
      </c>
      <c r="D182" s="182" t="s">
        <v>237</v>
      </c>
      <c r="E182" s="183" t="s">
        <v>321</v>
      </c>
      <c r="F182" s="184" t="s">
        <v>322</v>
      </c>
      <c r="G182" s="185" t="s">
        <v>323</v>
      </c>
      <c r="H182" s="186">
        <v>14.4</v>
      </c>
      <c r="I182" s="187"/>
      <c r="J182" s="188">
        <f>ROUND(I182*H182,2)</f>
        <v>0</v>
      </c>
      <c r="K182" s="184" t="s">
        <v>246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0.036900000000000002</v>
      </c>
      <c r="R182" s="191">
        <f>Q182*H182</f>
        <v>0.53136000000000005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96</v>
      </c>
      <c r="AT182" s="193" t="s">
        <v>237</v>
      </c>
      <c r="AU182" s="193" t="s">
        <v>84</v>
      </c>
      <c r="AY182" s="19" t="s">
        <v>235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96</v>
      </c>
      <c r="BM182" s="193" t="s">
        <v>2307</v>
      </c>
    </row>
    <row r="183" s="2" customFormat="1">
      <c r="A183" s="38"/>
      <c r="B183" s="39"/>
      <c r="C183" s="38"/>
      <c r="D183" s="195" t="s">
        <v>242</v>
      </c>
      <c r="E183" s="38"/>
      <c r="F183" s="196" t="s">
        <v>325</v>
      </c>
      <c r="G183" s="38"/>
      <c r="H183" s="38"/>
      <c r="I183" s="197"/>
      <c r="J183" s="38"/>
      <c r="K183" s="38"/>
      <c r="L183" s="39"/>
      <c r="M183" s="198"/>
      <c r="N183" s="199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242</v>
      </c>
      <c r="AU183" s="19" t="s">
        <v>84</v>
      </c>
    </row>
    <row r="184" s="2" customFormat="1">
      <c r="A184" s="38"/>
      <c r="B184" s="39"/>
      <c r="C184" s="38"/>
      <c r="D184" s="195" t="s">
        <v>262</v>
      </c>
      <c r="E184" s="38"/>
      <c r="F184" s="223" t="s">
        <v>2302</v>
      </c>
      <c r="G184" s="38"/>
      <c r="H184" s="38"/>
      <c r="I184" s="197"/>
      <c r="J184" s="38"/>
      <c r="K184" s="38"/>
      <c r="L184" s="39"/>
      <c r="M184" s="198"/>
      <c r="N184" s="199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262</v>
      </c>
      <c r="AU184" s="19" t="s">
        <v>84</v>
      </c>
    </row>
    <row r="185" s="14" customFormat="1">
      <c r="A185" s="14"/>
      <c r="B185" s="207"/>
      <c r="C185" s="14"/>
      <c r="D185" s="195" t="s">
        <v>248</v>
      </c>
      <c r="E185" s="208" t="s">
        <v>1</v>
      </c>
      <c r="F185" s="209" t="s">
        <v>2308</v>
      </c>
      <c r="G185" s="14"/>
      <c r="H185" s="210">
        <v>14.4</v>
      </c>
      <c r="I185" s="211"/>
      <c r="J185" s="14"/>
      <c r="K185" s="14"/>
      <c r="L185" s="207"/>
      <c r="M185" s="212"/>
      <c r="N185" s="213"/>
      <c r="O185" s="213"/>
      <c r="P185" s="213"/>
      <c r="Q185" s="213"/>
      <c r="R185" s="213"/>
      <c r="S185" s="213"/>
      <c r="T185" s="2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8" t="s">
        <v>248</v>
      </c>
      <c r="AU185" s="208" t="s">
        <v>84</v>
      </c>
      <c r="AV185" s="14" t="s">
        <v>84</v>
      </c>
      <c r="AW185" s="14" t="s">
        <v>32</v>
      </c>
      <c r="AX185" s="14" t="s">
        <v>82</v>
      </c>
      <c r="AY185" s="208" t="s">
        <v>235</v>
      </c>
    </row>
    <row r="186" s="2" customFormat="1" ht="24.15" customHeight="1">
      <c r="A186" s="38"/>
      <c r="B186" s="181"/>
      <c r="C186" s="182" t="s">
        <v>320</v>
      </c>
      <c r="D186" s="182" t="s">
        <v>237</v>
      </c>
      <c r="E186" s="183" t="s">
        <v>333</v>
      </c>
      <c r="F186" s="184" t="s">
        <v>334</v>
      </c>
      <c r="G186" s="185" t="s">
        <v>323</v>
      </c>
      <c r="H186" s="186">
        <v>3.6000000000000001</v>
      </c>
      <c r="I186" s="187"/>
      <c r="J186" s="188">
        <f>ROUND(I186*H186,2)</f>
        <v>0</v>
      </c>
      <c r="K186" s="184" t="s">
        <v>246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0.036900000000000002</v>
      </c>
      <c r="R186" s="191">
        <f>Q186*H186</f>
        <v>0.13284000000000001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96</v>
      </c>
      <c r="AT186" s="193" t="s">
        <v>237</v>
      </c>
      <c r="AU186" s="193" t="s">
        <v>84</v>
      </c>
      <c r="AY186" s="19" t="s">
        <v>235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96</v>
      </c>
      <c r="BM186" s="193" t="s">
        <v>2309</v>
      </c>
    </row>
    <row r="187" s="2" customFormat="1">
      <c r="A187" s="38"/>
      <c r="B187" s="39"/>
      <c r="C187" s="38"/>
      <c r="D187" s="195" t="s">
        <v>242</v>
      </c>
      <c r="E187" s="38"/>
      <c r="F187" s="196" t="s">
        <v>336</v>
      </c>
      <c r="G187" s="38"/>
      <c r="H187" s="38"/>
      <c r="I187" s="197"/>
      <c r="J187" s="38"/>
      <c r="K187" s="38"/>
      <c r="L187" s="39"/>
      <c r="M187" s="198"/>
      <c r="N187" s="199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242</v>
      </c>
      <c r="AU187" s="19" t="s">
        <v>84</v>
      </c>
    </row>
    <row r="188" s="2" customFormat="1">
      <c r="A188" s="38"/>
      <c r="B188" s="39"/>
      <c r="C188" s="38"/>
      <c r="D188" s="195" t="s">
        <v>262</v>
      </c>
      <c r="E188" s="38"/>
      <c r="F188" s="223" t="s">
        <v>2302</v>
      </c>
      <c r="G188" s="38"/>
      <c r="H188" s="38"/>
      <c r="I188" s="197"/>
      <c r="J188" s="38"/>
      <c r="K188" s="38"/>
      <c r="L188" s="39"/>
      <c r="M188" s="198"/>
      <c r="N188" s="199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262</v>
      </c>
      <c r="AU188" s="19" t="s">
        <v>84</v>
      </c>
    </row>
    <row r="189" s="14" customFormat="1">
      <c r="A189" s="14"/>
      <c r="B189" s="207"/>
      <c r="C189" s="14"/>
      <c r="D189" s="195" t="s">
        <v>248</v>
      </c>
      <c r="E189" s="208" t="s">
        <v>1</v>
      </c>
      <c r="F189" s="209" t="s">
        <v>2310</v>
      </c>
      <c r="G189" s="14"/>
      <c r="H189" s="210">
        <v>3.6000000000000001</v>
      </c>
      <c r="I189" s="211"/>
      <c r="J189" s="14"/>
      <c r="K189" s="14"/>
      <c r="L189" s="207"/>
      <c r="M189" s="212"/>
      <c r="N189" s="213"/>
      <c r="O189" s="213"/>
      <c r="P189" s="213"/>
      <c r="Q189" s="213"/>
      <c r="R189" s="213"/>
      <c r="S189" s="213"/>
      <c r="T189" s="2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08" t="s">
        <v>248</v>
      </c>
      <c r="AU189" s="208" t="s">
        <v>84</v>
      </c>
      <c r="AV189" s="14" t="s">
        <v>84</v>
      </c>
      <c r="AW189" s="14" t="s">
        <v>32</v>
      </c>
      <c r="AX189" s="14" t="s">
        <v>82</v>
      </c>
      <c r="AY189" s="208" t="s">
        <v>235</v>
      </c>
    </row>
    <row r="190" s="2" customFormat="1" ht="33" customHeight="1">
      <c r="A190" s="38"/>
      <c r="B190" s="181"/>
      <c r="C190" s="182" t="s">
        <v>327</v>
      </c>
      <c r="D190" s="182" t="s">
        <v>237</v>
      </c>
      <c r="E190" s="183" t="s">
        <v>356</v>
      </c>
      <c r="F190" s="184" t="s">
        <v>357</v>
      </c>
      <c r="G190" s="185" t="s">
        <v>358</v>
      </c>
      <c r="H190" s="186">
        <v>473.209</v>
      </c>
      <c r="I190" s="187"/>
      <c r="J190" s="188">
        <f>ROUND(I190*H190,2)</f>
        <v>0</v>
      </c>
      <c r="K190" s="184" t="s">
        <v>246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96</v>
      </c>
      <c r="AT190" s="193" t="s">
        <v>237</v>
      </c>
      <c r="AU190" s="193" t="s">
        <v>84</v>
      </c>
      <c r="AY190" s="19" t="s">
        <v>235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96</v>
      </c>
      <c r="BM190" s="193" t="s">
        <v>359</v>
      </c>
    </row>
    <row r="191" s="2" customFormat="1">
      <c r="A191" s="38"/>
      <c r="B191" s="39"/>
      <c r="C191" s="38"/>
      <c r="D191" s="195" t="s">
        <v>242</v>
      </c>
      <c r="E191" s="38"/>
      <c r="F191" s="196" t="s">
        <v>360</v>
      </c>
      <c r="G191" s="38"/>
      <c r="H191" s="38"/>
      <c r="I191" s="197"/>
      <c r="J191" s="38"/>
      <c r="K191" s="38"/>
      <c r="L191" s="39"/>
      <c r="M191" s="198"/>
      <c r="N191" s="199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242</v>
      </c>
      <c r="AU191" s="19" t="s">
        <v>84</v>
      </c>
    </row>
    <row r="192" s="2" customFormat="1">
      <c r="A192" s="38"/>
      <c r="B192" s="39"/>
      <c r="C192" s="38"/>
      <c r="D192" s="195" t="s">
        <v>262</v>
      </c>
      <c r="E192" s="38"/>
      <c r="F192" s="223" t="s">
        <v>2311</v>
      </c>
      <c r="G192" s="38"/>
      <c r="H192" s="38"/>
      <c r="I192" s="197"/>
      <c r="J192" s="38"/>
      <c r="K192" s="38"/>
      <c r="L192" s="39"/>
      <c r="M192" s="198"/>
      <c r="N192" s="199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262</v>
      </c>
      <c r="AU192" s="19" t="s">
        <v>84</v>
      </c>
    </row>
    <row r="193" s="13" customFormat="1">
      <c r="A193" s="13"/>
      <c r="B193" s="200"/>
      <c r="C193" s="13"/>
      <c r="D193" s="195" t="s">
        <v>248</v>
      </c>
      <c r="E193" s="201" t="s">
        <v>1</v>
      </c>
      <c r="F193" s="202" t="s">
        <v>362</v>
      </c>
      <c r="G193" s="13"/>
      <c r="H193" s="201" t="s">
        <v>1</v>
      </c>
      <c r="I193" s="203"/>
      <c r="J193" s="13"/>
      <c r="K193" s="13"/>
      <c r="L193" s="200"/>
      <c r="M193" s="204"/>
      <c r="N193" s="205"/>
      <c r="O193" s="205"/>
      <c r="P193" s="205"/>
      <c r="Q193" s="205"/>
      <c r="R193" s="205"/>
      <c r="S193" s="205"/>
      <c r="T193" s="206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1" t="s">
        <v>248</v>
      </c>
      <c r="AU193" s="201" t="s">
        <v>84</v>
      </c>
      <c r="AV193" s="13" t="s">
        <v>82</v>
      </c>
      <c r="AW193" s="13" t="s">
        <v>32</v>
      </c>
      <c r="AX193" s="13" t="s">
        <v>75</v>
      </c>
      <c r="AY193" s="201" t="s">
        <v>235</v>
      </c>
    </row>
    <row r="194" s="14" customFormat="1">
      <c r="A194" s="14"/>
      <c r="B194" s="207"/>
      <c r="C194" s="14"/>
      <c r="D194" s="195" t="s">
        <v>248</v>
      </c>
      <c r="E194" s="208" t="s">
        <v>1</v>
      </c>
      <c r="F194" s="209" t="s">
        <v>2312</v>
      </c>
      <c r="G194" s="14"/>
      <c r="H194" s="210">
        <v>849.71299999999997</v>
      </c>
      <c r="I194" s="211"/>
      <c r="J194" s="14"/>
      <c r="K194" s="14"/>
      <c r="L194" s="207"/>
      <c r="M194" s="212"/>
      <c r="N194" s="213"/>
      <c r="O194" s="213"/>
      <c r="P194" s="213"/>
      <c r="Q194" s="213"/>
      <c r="R194" s="213"/>
      <c r="S194" s="213"/>
      <c r="T194" s="2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8" t="s">
        <v>248</v>
      </c>
      <c r="AU194" s="208" t="s">
        <v>84</v>
      </c>
      <c r="AV194" s="14" t="s">
        <v>84</v>
      </c>
      <c r="AW194" s="14" t="s">
        <v>32</v>
      </c>
      <c r="AX194" s="14" t="s">
        <v>75</v>
      </c>
      <c r="AY194" s="208" t="s">
        <v>235</v>
      </c>
    </row>
    <row r="195" s="13" customFormat="1">
      <c r="A195" s="13"/>
      <c r="B195" s="200"/>
      <c r="C195" s="13"/>
      <c r="D195" s="195" t="s">
        <v>248</v>
      </c>
      <c r="E195" s="201" t="s">
        <v>1</v>
      </c>
      <c r="F195" s="202" t="s">
        <v>1204</v>
      </c>
      <c r="G195" s="13"/>
      <c r="H195" s="201" t="s">
        <v>1</v>
      </c>
      <c r="I195" s="203"/>
      <c r="J195" s="13"/>
      <c r="K195" s="13"/>
      <c r="L195" s="200"/>
      <c r="M195" s="204"/>
      <c r="N195" s="205"/>
      <c r="O195" s="205"/>
      <c r="P195" s="205"/>
      <c r="Q195" s="205"/>
      <c r="R195" s="205"/>
      <c r="S195" s="205"/>
      <c r="T195" s="206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1" t="s">
        <v>248</v>
      </c>
      <c r="AU195" s="201" t="s">
        <v>84</v>
      </c>
      <c r="AV195" s="13" t="s">
        <v>82</v>
      </c>
      <c r="AW195" s="13" t="s">
        <v>32</v>
      </c>
      <c r="AX195" s="13" t="s">
        <v>75</v>
      </c>
      <c r="AY195" s="201" t="s">
        <v>235</v>
      </c>
    </row>
    <row r="196" s="14" customFormat="1">
      <c r="A196" s="14"/>
      <c r="B196" s="207"/>
      <c r="C196" s="14"/>
      <c r="D196" s="195" t="s">
        <v>248</v>
      </c>
      <c r="E196" s="208" t="s">
        <v>1</v>
      </c>
      <c r="F196" s="209" t="s">
        <v>2313</v>
      </c>
      <c r="G196" s="14"/>
      <c r="H196" s="210">
        <v>76.230000000000004</v>
      </c>
      <c r="I196" s="211"/>
      <c r="J196" s="14"/>
      <c r="K196" s="14"/>
      <c r="L196" s="207"/>
      <c r="M196" s="212"/>
      <c r="N196" s="213"/>
      <c r="O196" s="213"/>
      <c r="P196" s="213"/>
      <c r="Q196" s="213"/>
      <c r="R196" s="213"/>
      <c r="S196" s="213"/>
      <c r="T196" s="2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8" t="s">
        <v>248</v>
      </c>
      <c r="AU196" s="208" t="s">
        <v>84</v>
      </c>
      <c r="AV196" s="14" t="s">
        <v>84</v>
      </c>
      <c r="AW196" s="14" t="s">
        <v>32</v>
      </c>
      <c r="AX196" s="14" t="s">
        <v>75</v>
      </c>
      <c r="AY196" s="208" t="s">
        <v>235</v>
      </c>
    </row>
    <row r="197" s="13" customFormat="1">
      <c r="A197" s="13"/>
      <c r="B197" s="200"/>
      <c r="C197" s="13"/>
      <c r="D197" s="195" t="s">
        <v>248</v>
      </c>
      <c r="E197" s="201" t="s">
        <v>1</v>
      </c>
      <c r="F197" s="202" t="s">
        <v>2314</v>
      </c>
      <c r="G197" s="13"/>
      <c r="H197" s="201" t="s">
        <v>1</v>
      </c>
      <c r="I197" s="203"/>
      <c r="J197" s="13"/>
      <c r="K197" s="13"/>
      <c r="L197" s="200"/>
      <c r="M197" s="204"/>
      <c r="N197" s="205"/>
      <c r="O197" s="205"/>
      <c r="P197" s="205"/>
      <c r="Q197" s="205"/>
      <c r="R197" s="205"/>
      <c r="S197" s="205"/>
      <c r="T197" s="206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01" t="s">
        <v>248</v>
      </c>
      <c r="AU197" s="201" t="s">
        <v>84</v>
      </c>
      <c r="AV197" s="13" t="s">
        <v>82</v>
      </c>
      <c r="AW197" s="13" t="s">
        <v>32</v>
      </c>
      <c r="AX197" s="13" t="s">
        <v>75</v>
      </c>
      <c r="AY197" s="201" t="s">
        <v>235</v>
      </c>
    </row>
    <row r="198" s="14" customFormat="1">
      <c r="A198" s="14"/>
      <c r="B198" s="207"/>
      <c r="C198" s="14"/>
      <c r="D198" s="195" t="s">
        <v>248</v>
      </c>
      <c r="E198" s="208" t="s">
        <v>1</v>
      </c>
      <c r="F198" s="209" t="s">
        <v>2315</v>
      </c>
      <c r="G198" s="14"/>
      <c r="H198" s="210">
        <v>20.475000000000001</v>
      </c>
      <c r="I198" s="211"/>
      <c r="J198" s="14"/>
      <c r="K198" s="14"/>
      <c r="L198" s="207"/>
      <c r="M198" s="212"/>
      <c r="N198" s="213"/>
      <c r="O198" s="213"/>
      <c r="P198" s="213"/>
      <c r="Q198" s="213"/>
      <c r="R198" s="213"/>
      <c r="S198" s="213"/>
      <c r="T198" s="2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8" t="s">
        <v>248</v>
      </c>
      <c r="AU198" s="208" t="s">
        <v>84</v>
      </c>
      <c r="AV198" s="14" t="s">
        <v>84</v>
      </c>
      <c r="AW198" s="14" t="s">
        <v>32</v>
      </c>
      <c r="AX198" s="14" t="s">
        <v>75</v>
      </c>
      <c r="AY198" s="208" t="s">
        <v>235</v>
      </c>
    </row>
    <row r="199" s="16" customFormat="1">
      <c r="A199" s="16"/>
      <c r="B199" s="224"/>
      <c r="C199" s="16"/>
      <c r="D199" s="195" t="s">
        <v>248</v>
      </c>
      <c r="E199" s="225" t="s">
        <v>1</v>
      </c>
      <c r="F199" s="226" t="s">
        <v>373</v>
      </c>
      <c r="G199" s="16"/>
      <c r="H199" s="227">
        <v>946.41800000000001</v>
      </c>
      <c r="I199" s="228"/>
      <c r="J199" s="16"/>
      <c r="K199" s="16"/>
      <c r="L199" s="224"/>
      <c r="M199" s="229"/>
      <c r="N199" s="230"/>
      <c r="O199" s="230"/>
      <c r="P199" s="230"/>
      <c r="Q199" s="230"/>
      <c r="R199" s="230"/>
      <c r="S199" s="230"/>
      <c r="T199" s="231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T199" s="225" t="s">
        <v>248</v>
      </c>
      <c r="AU199" s="225" t="s">
        <v>84</v>
      </c>
      <c r="AV199" s="16" t="s">
        <v>91</v>
      </c>
      <c r="AW199" s="16" t="s">
        <v>32</v>
      </c>
      <c r="AX199" s="16" t="s">
        <v>75</v>
      </c>
      <c r="AY199" s="225" t="s">
        <v>235</v>
      </c>
    </row>
    <row r="200" s="14" customFormat="1">
      <c r="A200" s="14"/>
      <c r="B200" s="207"/>
      <c r="C200" s="14"/>
      <c r="D200" s="195" t="s">
        <v>248</v>
      </c>
      <c r="E200" s="208" t="s">
        <v>1</v>
      </c>
      <c r="F200" s="209" t="s">
        <v>2316</v>
      </c>
      <c r="G200" s="14"/>
      <c r="H200" s="210">
        <v>473.209</v>
      </c>
      <c r="I200" s="211"/>
      <c r="J200" s="14"/>
      <c r="K200" s="14"/>
      <c r="L200" s="207"/>
      <c r="M200" s="212"/>
      <c r="N200" s="213"/>
      <c r="O200" s="213"/>
      <c r="P200" s="213"/>
      <c r="Q200" s="213"/>
      <c r="R200" s="213"/>
      <c r="S200" s="213"/>
      <c r="T200" s="2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8" t="s">
        <v>248</v>
      </c>
      <c r="AU200" s="208" t="s">
        <v>84</v>
      </c>
      <c r="AV200" s="14" t="s">
        <v>84</v>
      </c>
      <c r="AW200" s="14" t="s">
        <v>32</v>
      </c>
      <c r="AX200" s="14" t="s">
        <v>82</v>
      </c>
      <c r="AY200" s="208" t="s">
        <v>235</v>
      </c>
    </row>
    <row r="201" s="2" customFormat="1" ht="33" customHeight="1">
      <c r="A201" s="38"/>
      <c r="B201" s="181"/>
      <c r="C201" s="182" t="s">
        <v>8</v>
      </c>
      <c r="D201" s="182" t="s">
        <v>237</v>
      </c>
      <c r="E201" s="183" t="s">
        <v>375</v>
      </c>
      <c r="F201" s="184" t="s">
        <v>376</v>
      </c>
      <c r="G201" s="185" t="s">
        <v>358</v>
      </c>
      <c r="H201" s="186">
        <v>473.209</v>
      </c>
      <c r="I201" s="187"/>
      <c r="J201" s="188">
        <f>ROUND(I201*H201,2)</f>
        <v>0</v>
      </c>
      <c r="K201" s="184" t="s">
        <v>246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96</v>
      </c>
      <c r="AT201" s="193" t="s">
        <v>237</v>
      </c>
      <c r="AU201" s="193" t="s">
        <v>84</v>
      </c>
      <c r="AY201" s="19" t="s">
        <v>235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96</v>
      </c>
      <c r="BM201" s="193" t="s">
        <v>377</v>
      </c>
    </row>
    <row r="202" s="2" customFormat="1">
      <c r="A202" s="38"/>
      <c r="B202" s="39"/>
      <c r="C202" s="38"/>
      <c r="D202" s="195" t="s">
        <v>242</v>
      </c>
      <c r="E202" s="38"/>
      <c r="F202" s="196" t="s">
        <v>378</v>
      </c>
      <c r="G202" s="38"/>
      <c r="H202" s="38"/>
      <c r="I202" s="197"/>
      <c r="J202" s="38"/>
      <c r="K202" s="38"/>
      <c r="L202" s="39"/>
      <c r="M202" s="198"/>
      <c r="N202" s="199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242</v>
      </c>
      <c r="AU202" s="19" t="s">
        <v>84</v>
      </c>
    </row>
    <row r="203" s="2" customFormat="1">
      <c r="A203" s="38"/>
      <c r="B203" s="39"/>
      <c r="C203" s="38"/>
      <c r="D203" s="195" t="s">
        <v>262</v>
      </c>
      <c r="E203" s="38"/>
      <c r="F203" s="223" t="s">
        <v>2311</v>
      </c>
      <c r="G203" s="38"/>
      <c r="H203" s="38"/>
      <c r="I203" s="197"/>
      <c r="J203" s="38"/>
      <c r="K203" s="38"/>
      <c r="L203" s="39"/>
      <c r="M203" s="198"/>
      <c r="N203" s="199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262</v>
      </c>
      <c r="AU203" s="19" t="s">
        <v>84</v>
      </c>
    </row>
    <row r="204" s="2" customFormat="1" ht="24.15" customHeight="1">
      <c r="A204" s="38"/>
      <c r="B204" s="181"/>
      <c r="C204" s="182" t="s">
        <v>338</v>
      </c>
      <c r="D204" s="182" t="s">
        <v>237</v>
      </c>
      <c r="E204" s="183" t="s">
        <v>379</v>
      </c>
      <c r="F204" s="184" t="s">
        <v>380</v>
      </c>
      <c r="G204" s="185" t="s">
        <v>358</v>
      </c>
      <c r="H204" s="186">
        <v>189.28399999999999</v>
      </c>
      <c r="I204" s="187"/>
      <c r="J204" s="188">
        <f>ROUND(I204*H204,2)</f>
        <v>0</v>
      </c>
      <c r="K204" s="184" t="s">
        <v>246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96</v>
      </c>
      <c r="AT204" s="193" t="s">
        <v>237</v>
      </c>
      <c r="AU204" s="193" t="s">
        <v>84</v>
      </c>
      <c r="AY204" s="19" t="s">
        <v>235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96</v>
      </c>
      <c r="BM204" s="193" t="s">
        <v>381</v>
      </c>
    </row>
    <row r="205" s="2" customFormat="1">
      <c r="A205" s="38"/>
      <c r="B205" s="39"/>
      <c r="C205" s="38"/>
      <c r="D205" s="195" t="s">
        <v>242</v>
      </c>
      <c r="E205" s="38"/>
      <c r="F205" s="196" t="s">
        <v>382</v>
      </c>
      <c r="G205" s="38"/>
      <c r="H205" s="38"/>
      <c r="I205" s="197"/>
      <c r="J205" s="38"/>
      <c r="K205" s="38"/>
      <c r="L205" s="39"/>
      <c r="M205" s="198"/>
      <c r="N205" s="199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242</v>
      </c>
      <c r="AU205" s="19" t="s">
        <v>84</v>
      </c>
    </row>
    <row r="206" s="13" customFormat="1">
      <c r="A206" s="13"/>
      <c r="B206" s="200"/>
      <c r="C206" s="13"/>
      <c r="D206" s="195" t="s">
        <v>248</v>
      </c>
      <c r="E206" s="201" t="s">
        <v>1</v>
      </c>
      <c r="F206" s="202" t="s">
        <v>906</v>
      </c>
      <c r="G206" s="13"/>
      <c r="H206" s="201" t="s">
        <v>1</v>
      </c>
      <c r="I206" s="203"/>
      <c r="J206" s="13"/>
      <c r="K206" s="13"/>
      <c r="L206" s="200"/>
      <c r="M206" s="204"/>
      <c r="N206" s="205"/>
      <c r="O206" s="205"/>
      <c r="P206" s="205"/>
      <c r="Q206" s="205"/>
      <c r="R206" s="205"/>
      <c r="S206" s="205"/>
      <c r="T206" s="206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1" t="s">
        <v>248</v>
      </c>
      <c r="AU206" s="201" t="s">
        <v>84</v>
      </c>
      <c r="AV206" s="13" t="s">
        <v>82</v>
      </c>
      <c r="AW206" s="13" t="s">
        <v>32</v>
      </c>
      <c r="AX206" s="13" t="s">
        <v>75</v>
      </c>
      <c r="AY206" s="201" t="s">
        <v>235</v>
      </c>
    </row>
    <row r="207" s="14" customFormat="1">
      <c r="A207" s="14"/>
      <c r="B207" s="207"/>
      <c r="C207" s="14"/>
      <c r="D207" s="195" t="s">
        <v>248</v>
      </c>
      <c r="E207" s="208" t="s">
        <v>1</v>
      </c>
      <c r="F207" s="209" t="s">
        <v>2317</v>
      </c>
      <c r="G207" s="14"/>
      <c r="H207" s="210">
        <v>189.28399999999999</v>
      </c>
      <c r="I207" s="211"/>
      <c r="J207" s="14"/>
      <c r="K207" s="14"/>
      <c r="L207" s="207"/>
      <c r="M207" s="212"/>
      <c r="N207" s="213"/>
      <c r="O207" s="213"/>
      <c r="P207" s="213"/>
      <c r="Q207" s="213"/>
      <c r="R207" s="213"/>
      <c r="S207" s="213"/>
      <c r="T207" s="2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8" t="s">
        <v>248</v>
      </c>
      <c r="AU207" s="208" t="s">
        <v>84</v>
      </c>
      <c r="AV207" s="14" t="s">
        <v>84</v>
      </c>
      <c r="AW207" s="14" t="s">
        <v>32</v>
      </c>
      <c r="AX207" s="14" t="s">
        <v>82</v>
      </c>
      <c r="AY207" s="208" t="s">
        <v>235</v>
      </c>
    </row>
    <row r="208" s="2" customFormat="1" ht="21.75" customHeight="1">
      <c r="A208" s="38"/>
      <c r="B208" s="181"/>
      <c r="C208" s="182" t="s">
        <v>344</v>
      </c>
      <c r="D208" s="182" t="s">
        <v>237</v>
      </c>
      <c r="E208" s="183" t="s">
        <v>386</v>
      </c>
      <c r="F208" s="184" t="s">
        <v>387</v>
      </c>
      <c r="G208" s="185" t="s">
        <v>240</v>
      </c>
      <c r="H208" s="186">
        <v>2643.96</v>
      </c>
      <c r="I208" s="187"/>
      <c r="J208" s="188">
        <f>ROUND(I208*H208,2)</f>
        <v>0</v>
      </c>
      <c r="K208" s="184" t="s">
        <v>246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0.00059000000000000003</v>
      </c>
      <c r="R208" s="191">
        <f>Q208*H208</f>
        <v>1.5599364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96</v>
      </c>
      <c r="AT208" s="193" t="s">
        <v>237</v>
      </c>
      <c r="AU208" s="193" t="s">
        <v>84</v>
      </c>
      <c r="AY208" s="19" t="s">
        <v>235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96</v>
      </c>
      <c r="BM208" s="193" t="s">
        <v>388</v>
      </c>
    </row>
    <row r="209" s="2" customFormat="1">
      <c r="A209" s="38"/>
      <c r="B209" s="39"/>
      <c r="C209" s="38"/>
      <c r="D209" s="195" t="s">
        <v>242</v>
      </c>
      <c r="E209" s="38"/>
      <c r="F209" s="196" t="s">
        <v>389</v>
      </c>
      <c r="G209" s="38"/>
      <c r="H209" s="38"/>
      <c r="I209" s="197"/>
      <c r="J209" s="38"/>
      <c r="K209" s="38"/>
      <c r="L209" s="39"/>
      <c r="M209" s="198"/>
      <c r="N209" s="199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242</v>
      </c>
      <c r="AU209" s="19" t="s">
        <v>84</v>
      </c>
    </row>
    <row r="210" s="2" customFormat="1">
      <c r="A210" s="38"/>
      <c r="B210" s="39"/>
      <c r="C210" s="38"/>
      <c r="D210" s="195" t="s">
        <v>262</v>
      </c>
      <c r="E210" s="38"/>
      <c r="F210" s="223" t="s">
        <v>2302</v>
      </c>
      <c r="G210" s="38"/>
      <c r="H210" s="38"/>
      <c r="I210" s="197"/>
      <c r="J210" s="38"/>
      <c r="K210" s="38"/>
      <c r="L210" s="39"/>
      <c r="M210" s="198"/>
      <c r="N210" s="199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262</v>
      </c>
      <c r="AU210" s="19" t="s">
        <v>84</v>
      </c>
    </row>
    <row r="211" s="14" customFormat="1">
      <c r="A211" s="14"/>
      <c r="B211" s="207"/>
      <c r="C211" s="14"/>
      <c r="D211" s="195" t="s">
        <v>248</v>
      </c>
      <c r="E211" s="208" t="s">
        <v>1</v>
      </c>
      <c r="F211" s="209" t="s">
        <v>2318</v>
      </c>
      <c r="G211" s="14"/>
      <c r="H211" s="210">
        <v>2643.96</v>
      </c>
      <c r="I211" s="211"/>
      <c r="J211" s="14"/>
      <c r="K211" s="14"/>
      <c r="L211" s="207"/>
      <c r="M211" s="212"/>
      <c r="N211" s="213"/>
      <c r="O211" s="213"/>
      <c r="P211" s="213"/>
      <c r="Q211" s="213"/>
      <c r="R211" s="213"/>
      <c r="S211" s="213"/>
      <c r="T211" s="2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8" t="s">
        <v>248</v>
      </c>
      <c r="AU211" s="208" t="s">
        <v>84</v>
      </c>
      <c r="AV211" s="14" t="s">
        <v>84</v>
      </c>
      <c r="AW211" s="14" t="s">
        <v>32</v>
      </c>
      <c r="AX211" s="14" t="s">
        <v>82</v>
      </c>
      <c r="AY211" s="208" t="s">
        <v>235</v>
      </c>
    </row>
    <row r="212" s="2" customFormat="1" ht="21.75" customHeight="1">
      <c r="A212" s="38"/>
      <c r="B212" s="181"/>
      <c r="C212" s="182" t="s">
        <v>348</v>
      </c>
      <c r="D212" s="182" t="s">
        <v>237</v>
      </c>
      <c r="E212" s="183" t="s">
        <v>392</v>
      </c>
      <c r="F212" s="184" t="s">
        <v>393</v>
      </c>
      <c r="G212" s="185" t="s">
        <v>240</v>
      </c>
      <c r="H212" s="186">
        <v>2643.96</v>
      </c>
      <c r="I212" s="187"/>
      <c r="J212" s="188">
        <f>ROUND(I212*H212,2)</f>
        <v>0</v>
      </c>
      <c r="K212" s="184" t="s">
        <v>246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96</v>
      </c>
      <c r="AT212" s="193" t="s">
        <v>237</v>
      </c>
      <c r="AU212" s="193" t="s">
        <v>84</v>
      </c>
      <c r="AY212" s="19" t="s">
        <v>235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96</v>
      </c>
      <c r="BM212" s="193" t="s">
        <v>394</v>
      </c>
    </row>
    <row r="213" s="2" customFormat="1">
      <c r="A213" s="38"/>
      <c r="B213" s="39"/>
      <c r="C213" s="38"/>
      <c r="D213" s="195" t="s">
        <v>242</v>
      </c>
      <c r="E213" s="38"/>
      <c r="F213" s="196" t="s">
        <v>395</v>
      </c>
      <c r="G213" s="38"/>
      <c r="H213" s="38"/>
      <c r="I213" s="197"/>
      <c r="J213" s="38"/>
      <c r="K213" s="38"/>
      <c r="L213" s="39"/>
      <c r="M213" s="198"/>
      <c r="N213" s="199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242</v>
      </c>
      <c r="AU213" s="19" t="s">
        <v>84</v>
      </c>
    </row>
    <row r="214" s="2" customFormat="1" ht="44.25" customHeight="1">
      <c r="A214" s="38"/>
      <c r="B214" s="181"/>
      <c r="C214" s="182" t="s">
        <v>355</v>
      </c>
      <c r="D214" s="182" t="s">
        <v>237</v>
      </c>
      <c r="E214" s="183" t="s">
        <v>397</v>
      </c>
      <c r="F214" s="184" t="s">
        <v>398</v>
      </c>
      <c r="G214" s="185" t="s">
        <v>358</v>
      </c>
      <c r="H214" s="186">
        <v>946.41800000000001</v>
      </c>
      <c r="I214" s="187"/>
      <c r="J214" s="188">
        <f>ROUND(I214*H214,2)</f>
        <v>0</v>
      </c>
      <c r="K214" s="184" t="s">
        <v>246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96</v>
      </c>
      <c r="AT214" s="193" t="s">
        <v>237</v>
      </c>
      <c r="AU214" s="193" t="s">
        <v>84</v>
      </c>
      <c r="AY214" s="19" t="s">
        <v>235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96</v>
      </c>
      <c r="BM214" s="193" t="s">
        <v>399</v>
      </c>
    </row>
    <row r="215" s="2" customFormat="1">
      <c r="A215" s="38"/>
      <c r="B215" s="39"/>
      <c r="C215" s="38"/>
      <c r="D215" s="195" t="s">
        <v>242</v>
      </c>
      <c r="E215" s="38"/>
      <c r="F215" s="196" t="s">
        <v>400</v>
      </c>
      <c r="G215" s="38"/>
      <c r="H215" s="38"/>
      <c r="I215" s="197"/>
      <c r="J215" s="38"/>
      <c r="K215" s="38"/>
      <c r="L215" s="39"/>
      <c r="M215" s="198"/>
      <c r="N215" s="199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242</v>
      </c>
      <c r="AU215" s="19" t="s">
        <v>84</v>
      </c>
    </row>
    <row r="216" s="13" customFormat="1">
      <c r="A216" s="13"/>
      <c r="B216" s="200"/>
      <c r="C216" s="13"/>
      <c r="D216" s="195" t="s">
        <v>248</v>
      </c>
      <c r="E216" s="201" t="s">
        <v>1</v>
      </c>
      <c r="F216" s="202" t="s">
        <v>928</v>
      </c>
      <c r="G216" s="13"/>
      <c r="H216" s="201" t="s">
        <v>1</v>
      </c>
      <c r="I216" s="203"/>
      <c r="J216" s="13"/>
      <c r="K216" s="13"/>
      <c r="L216" s="200"/>
      <c r="M216" s="204"/>
      <c r="N216" s="205"/>
      <c r="O216" s="205"/>
      <c r="P216" s="205"/>
      <c r="Q216" s="205"/>
      <c r="R216" s="205"/>
      <c r="S216" s="205"/>
      <c r="T216" s="206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1" t="s">
        <v>248</v>
      </c>
      <c r="AU216" s="201" t="s">
        <v>84</v>
      </c>
      <c r="AV216" s="13" t="s">
        <v>82</v>
      </c>
      <c r="AW216" s="13" t="s">
        <v>32</v>
      </c>
      <c r="AX216" s="13" t="s">
        <v>75</v>
      </c>
      <c r="AY216" s="201" t="s">
        <v>235</v>
      </c>
    </row>
    <row r="217" s="14" customFormat="1">
      <c r="A217" s="14"/>
      <c r="B217" s="207"/>
      <c r="C217" s="14"/>
      <c r="D217" s="195" t="s">
        <v>248</v>
      </c>
      <c r="E217" s="208" t="s">
        <v>1</v>
      </c>
      <c r="F217" s="209" t="s">
        <v>2319</v>
      </c>
      <c r="G217" s="14"/>
      <c r="H217" s="210">
        <v>946.41800000000001</v>
      </c>
      <c r="I217" s="211"/>
      <c r="J217" s="14"/>
      <c r="K217" s="14"/>
      <c r="L217" s="207"/>
      <c r="M217" s="212"/>
      <c r="N217" s="213"/>
      <c r="O217" s="213"/>
      <c r="P217" s="213"/>
      <c r="Q217" s="213"/>
      <c r="R217" s="213"/>
      <c r="S217" s="213"/>
      <c r="T217" s="2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8" t="s">
        <v>248</v>
      </c>
      <c r="AU217" s="208" t="s">
        <v>84</v>
      </c>
      <c r="AV217" s="14" t="s">
        <v>84</v>
      </c>
      <c r="AW217" s="14" t="s">
        <v>32</v>
      </c>
      <c r="AX217" s="14" t="s">
        <v>82</v>
      </c>
      <c r="AY217" s="208" t="s">
        <v>235</v>
      </c>
    </row>
    <row r="218" s="2" customFormat="1" ht="44.25" customHeight="1">
      <c r="A218" s="38"/>
      <c r="B218" s="181"/>
      <c r="C218" s="182" t="s">
        <v>306</v>
      </c>
      <c r="D218" s="182" t="s">
        <v>237</v>
      </c>
      <c r="E218" s="183" t="s">
        <v>410</v>
      </c>
      <c r="F218" s="184" t="s">
        <v>411</v>
      </c>
      <c r="G218" s="185" t="s">
        <v>358</v>
      </c>
      <c r="H218" s="186">
        <v>4732.0900000000001</v>
      </c>
      <c r="I218" s="187"/>
      <c r="J218" s="188">
        <f>ROUND(I218*H218,2)</f>
        <v>0</v>
      </c>
      <c r="K218" s="184" t="s">
        <v>246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96</v>
      </c>
      <c r="AT218" s="193" t="s">
        <v>237</v>
      </c>
      <c r="AU218" s="193" t="s">
        <v>84</v>
      </c>
      <c r="AY218" s="19" t="s">
        <v>235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96</v>
      </c>
      <c r="BM218" s="193" t="s">
        <v>412</v>
      </c>
    </row>
    <row r="219" s="2" customFormat="1">
      <c r="A219" s="38"/>
      <c r="B219" s="39"/>
      <c r="C219" s="38"/>
      <c r="D219" s="195" t="s">
        <v>242</v>
      </c>
      <c r="E219" s="38"/>
      <c r="F219" s="196" t="s">
        <v>413</v>
      </c>
      <c r="G219" s="38"/>
      <c r="H219" s="38"/>
      <c r="I219" s="197"/>
      <c r="J219" s="38"/>
      <c r="K219" s="38"/>
      <c r="L219" s="39"/>
      <c r="M219" s="198"/>
      <c r="N219" s="199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242</v>
      </c>
      <c r="AU219" s="19" t="s">
        <v>84</v>
      </c>
    </row>
    <row r="220" s="14" customFormat="1">
      <c r="A220" s="14"/>
      <c r="B220" s="207"/>
      <c r="C220" s="14"/>
      <c r="D220" s="195" t="s">
        <v>248</v>
      </c>
      <c r="E220" s="14"/>
      <c r="F220" s="209" t="s">
        <v>2320</v>
      </c>
      <c r="G220" s="14"/>
      <c r="H220" s="210">
        <v>4732.0900000000001</v>
      </c>
      <c r="I220" s="211"/>
      <c r="J220" s="14"/>
      <c r="K220" s="14"/>
      <c r="L220" s="207"/>
      <c r="M220" s="212"/>
      <c r="N220" s="213"/>
      <c r="O220" s="213"/>
      <c r="P220" s="213"/>
      <c r="Q220" s="213"/>
      <c r="R220" s="213"/>
      <c r="S220" s="213"/>
      <c r="T220" s="2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8" t="s">
        <v>248</v>
      </c>
      <c r="AU220" s="208" t="s">
        <v>84</v>
      </c>
      <c r="AV220" s="14" t="s">
        <v>84</v>
      </c>
      <c r="AW220" s="14" t="s">
        <v>3</v>
      </c>
      <c r="AX220" s="14" t="s">
        <v>82</v>
      </c>
      <c r="AY220" s="208" t="s">
        <v>235</v>
      </c>
    </row>
    <row r="221" s="2" customFormat="1" ht="24.15" customHeight="1">
      <c r="A221" s="38"/>
      <c r="B221" s="181"/>
      <c r="C221" s="182" t="s">
        <v>7</v>
      </c>
      <c r="D221" s="182" t="s">
        <v>237</v>
      </c>
      <c r="E221" s="183" t="s">
        <v>429</v>
      </c>
      <c r="F221" s="184" t="s">
        <v>430</v>
      </c>
      <c r="G221" s="185" t="s">
        <v>240</v>
      </c>
      <c r="H221" s="186">
        <v>540.80999999999995</v>
      </c>
      <c r="I221" s="187"/>
      <c r="J221" s="188">
        <f>ROUND(I221*H221,2)</f>
        <v>0</v>
      </c>
      <c r="K221" s="184" t="s">
        <v>246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96</v>
      </c>
      <c r="AT221" s="193" t="s">
        <v>237</v>
      </c>
      <c r="AU221" s="193" t="s">
        <v>84</v>
      </c>
      <c r="AY221" s="19" t="s">
        <v>235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96</v>
      </c>
      <c r="BM221" s="193" t="s">
        <v>431</v>
      </c>
    </row>
    <row r="222" s="2" customFormat="1">
      <c r="A222" s="38"/>
      <c r="B222" s="39"/>
      <c r="C222" s="38"/>
      <c r="D222" s="195" t="s">
        <v>242</v>
      </c>
      <c r="E222" s="38"/>
      <c r="F222" s="196" t="s">
        <v>432</v>
      </c>
      <c r="G222" s="38"/>
      <c r="H222" s="38"/>
      <c r="I222" s="197"/>
      <c r="J222" s="38"/>
      <c r="K222" s="38"/>
      <c r="L222" s="39"/>
      <c r="M222" s="198"/>
      <c r="N222" s="199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242</v>
      </c>
      <c r="AU222" s="19" t="s">
        <v>84</v>
      </c>
    </row>
    <row r="223" s="2" customFormat="1">
      <c r="A223" s="38"/>
      <c r="B223" s="39"/>
      <c r="C223" s="38"/>
      <c r="D223" s="195" t="s">
        <v>262</v>
      </c>
      <c r="E223" s="38"/>
      <c r="F223" s="223" t="s">
        <v>2302</v>
      </c>
      <c r="G223" s="38"/>
      <c r="H223" s="38"/>
      <c r="I223" s="197"/>
      <c r="J223" s="38"/>
      <c r="K223" s="38"/>
      <c r="L223" s="39"/>
      <c r="M223" s="198"/>
      <c r="N223" s="199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262</v>
      </c>
      <c r="AU223" s="19" t="s">
        <v>84</v>
      </c>
    </row>
    <row r="224" s="14" customFormat="1">
      <c r="A224" s="14"/>
      <c r="B224" s="207"/>
      <c r="C224" s="14"/>
      <c r="D224" s="195" t="s">
        <v>248</v>
      </c>
      <c r="E224" s="208" t="s">
        <v>1</v>
      </c>
      <c r="F224" s="209" t="s">
        <v>2321</v>
      </c>
      <c r="G224" s="14"/>
      <c r="H224" s="210">
        <v>540.80999999999995</v>
      </c>
      <c r="I224" s="211"/>
      <c r="J224" s="14"/>
      <c r="K224" s="14"/>
      <c r="L224" s="207"/>
      <c r="M224" s="212"/>
      <c r="N224" s="213"/>
      <c r="O224" s="213"/>
      <c r="P224" s="213"/>
      <c r="Q224" s="213"/>
      <c r="R224" s="213"/>
      <c r="S224" s="213"/>
      <c r="T224" s="2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8" t="s">
        <v>248</v>
      </c>
      <c r="AU224" s="208" t="s">
        <v>84</v>
      </c>
      <c r="AV224" s="14" t="s">
        <v>84</v>
      </c>
      <c r="AW224" s="14" t="s">
        <v>32</v>
      </c>
      <c r="AX224" s="14" t="s">
        <v>82</v>
      </c>
      <c r="AY224" s="208" t="s">
        <v>235</v>
      </c>
    </row>
    <row r="225" s="2" customFormat="1" ht="33" customHeight="1">
      <c r="A225" s="38"/>
      <c r="B225" s="181"/>
      <c r="C225" s="182" t="s">
        <v>385</v>
      </c>
      <c r="D225" s="182" t="s">
        <v>237</v>
      </c>
      <c r="E225" s="183" t="s">
        <v>436</v>
      </c>
      <c r="F225" s="184" t="s">
        <v>437</v>
      </c>
      <c r="G225" s="185" t="s">
        <v>438</v>
      </c>
      <c r="H225" s="186">
        <v>1703.5519999999999</v>
      </c>
      <c r="I225" s="187"/>
      <c r="J225" s="188">
        <f>ROUND(I225*H225,2)</f>
        <v>0</v>
      </c>
      <c r="K225" s="184" t="s">
        <v>246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96</v>
      </c>
      <c r="AT225" s="193" t="s">
        <v>237</v>
      </c>
      <c r="AU225" s="193" t="s">
        <v>84</v>
      </c>
      <c r="AY225" s="19" t="s">
        <v>235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96</v>
      </c>
      <c r="BM225" s="193" t="s">
        <v>439</v>
      </c>
    </row>
    <row r="226" s="2" customFormat="1">
      <c r="A226" s="38"/>
      <c r="B226" s="39"/>
      <c r="C226" s="38"/>
      <c r="D226" s="195" t="s">
        <v>242</v>
      </c>
      <c r="E226" s="38"/>
      <c r="F226" s="196" t="s">
        <v>440</v>
      </c>
      <c r="G226" s="38"/>
      <c r="H226" s="38"/>
      <c r="I226" s="197"/>
      <c r="J226" s="38"/>
      <c r="K226" s="38"/>
      <c r="L226" s="39"/>
      <c r="M226" s="198"/>
      <c r="N226" s="199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242</v>
      </c>
      <c r="AU226" s="19" t="s">
        <v>84</v>
      </c>
    </row>
    <row r="227" s="14" customFormat="1">
      <c r="A227" s="14"/>
      <c r="B227" s="207"/>
      <c r="C227" s="14"/>
      <c r="D227" s="195" t="s">
        <v>248</v>
      </c>
      <c r="E227" s="14"/>
      <c r="F227" s="209" t="s">
        <v>2322</v>
      </c>
      <c r="G227" s="14"/>
      <c r="H227" s="210">
        <v>1703.5519999999999</v>
      </c>
      <c r="I227" s="211"/>
      <c r="J227" s="14"/>
      <c r="K227" s="14"/>
      <c r="L227" s="207"/>
      <c r="M227" s="212"/>
      <c r="N227" s="213"/>
      <c r="O227" s="213"/>
      <c r="P227" s="213"/>
      <c r="Q227" s="213"/>
      <c r="R227" s="213"/>
      <c r="S227" s="213"/>
      <c r="T227" s="2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08" t="s">
        <v>248</v>
      </c>
      <c r="AU227" s="208" t="s">
        <v>84</v>
      </c>
      <c r="AV227" s="14" t="s">
        <v>84</v>
      </c>
      <c r="AW227" s="14" t="s">
        <v>3</v>
      </c>
      <c r="AX227" s="14" t="s">
        <v>82</v>
      </c>
      <c r="AY227" s="208" t="s">
        <v>235</v>
      </c>
    </row>
    <row r="228" s="2" customFormat="1" ht="24.15" customHeight="1">
      <c r="A228" s="38"/>
      <c r="B228" s="181"/>
      <c r="C228" s="182" t="s">
        <v>391</v>
      </c>
      <c r="D228" s="182" t="s">
        <v>237</v>
      </c>
      <c r="E228" s="183" t="s">
        <v>447</v>
      </c>
      <c r="F228" s="184" t="s">
        <v>448</v>
      </c>
      <c r="G228" s="185" t="s">
        <v>358</v>
      </c>
      <c r="H228" s="186">
        <v>790.11500000000001</v>
      </c>
      <c r="I228" s="187"/>
      <c r="J228" s="188">
        <f>ROUND(I228*H228,2)</f>
        <v>0</v>
      </c>
      <c r="K228" s="184" t="s">
        <v>246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96</v>
      </c>
      <c r="AT228" s="193" t="s">
        <v>237</v>
      </c>
      <c r="AU228" s="193" t="s">
        <v>84</v>
      </c>
      <c r="AY228" s="19" t="s">
        <v>235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96</v>
      </c>
      <c r="BM228" s="193" t="s">
        <v>449</v>
      </c>
    </row>
    <row r="229" s="2" customFormat="1">
      <c r="A229" s="38"/>
      <c r="B229" s="39"/>
      <c r="C229" s="38"/>
      <c r="D229" s="195" t="s">
        <v>242</v>
      </c>
      <c r="E229" s="38"/>
      <c r="F229" s="196" t="s">
        <v>450</v>
      </c>
      <c r="G229" s="38"/>
      <c r="H229" s="38"/>
      <c r="I229" s="197"/>
      <c r="J229" s="38"/>
      <c r="K229" s="38"/>
      <c r="L229" s="39"/>
      <c r="M229" s="198"/>
      <c r="N229" s="199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242</v>
      </c>
      <c r="AU229" s="19" t="s">
        <v>84</v>
      </c>
    </row>
    <row r="230" s="13" customFormat="1">
      <c r="A230" s="13"/>
      <c r="B230" s="200"/>
      <c r="C230" s="13"/>
      <c r="D230" s="195" t="s">
        <v>248</v>
      </c>
      <c r="E230" s="201" t="s">
        <v>1</v>
      </c>
      <c r="F230" s="202" t="s">
        <v>928</v>
      </c>
      <c r="G230" s="13"/>
      <c r="H230" s="201" t="s">
        <v>1</v>
      </c>
      <c r="I230" s="203"/>
      <c r="J230" s="13"/>
      <c r="K230" s="13"/>
      <c r="L230" s="200"/>
      <c r="M230" s="204"/>
      <c r="N230" s="205"/>
      <c r="O230" s="205"/>
      <c r="P230" s="205"/>
      <c r="Q230" s="205"/>
      <c r="R230" s="205"/>
      <c r="S230" s="205"/>
      <c r="T230" s="206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1" t="s">
        <v>248</v>
      </c>
      <c r="AU230" s="201" t="s">
        <v>84</v>
      </c>
      <c r="AV230" s="13" t="s">
        <v>82</v>
      </c>
      <c r="AW230" s="13" t="s">
        <v>32</v>
      </c>
      <c r="AX230" s="13" t="s">
        <v>75</v>
      </c>
      <c r="AY230" s="201" t="s">
        <v>235</v>
      </c>
    </row>
    <row r="231" s="14" customFormat="1">
      <c r="A231" s="14"/>
      <c r="B231" s="207"/>
      <c r="C231" s="14"/>
      <c r="D231" s="195" t="s">
        <v>248</v>
      </c>
      <c r="E231" s="208" t="s">
        <v>1</v>
      </c>
      <c r="F231" s="209" t="s">
        <v>2319</v>
      </c>
      <c r="G231" s="14"/>
      <c r="H231" s="210">
        <v>946.41800000000001</v>
      </c>
      <c r="I231" s="211"/>
      <c r="J231" s="14"/>
      <c r="K231" s="14"/>
      <c r="L231" s="207"/>
      <c r="M231" s="212"/>
      <c r="N231" s="213"/>
      <c r="O231" s="213"/>
      <c r="P231" s="213"/>
      <c r="Q231" s="213"/>
      <c r="R231" s="213"/>
      <c r="S231" s="213"/>
      <c r="T231" s="2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08" t="s">
        <v>248</v>
      </c>
      <c r="AU231" s="208" t="s">
        <v>84</v>
      </c>
      <c r="AV231" s="14" t="s">
        <v>84</v>
      </c>
      <c r="AW231" s="14" t="s">
        <v>32</v>
      </c>
      <c r="AX231" s="14" t="s">
        <v>75</v>
      </c>
      <c r="AY231" s="208" t="s">
        <v>235</v>
      </c>
    </row>
    <row r="232" s="13" customFormat="1">
      <c r="A232" s="13"/>
      <c r="B232" s="200"/>
      <c r="C232" s="13"/>
      <c r="D232" s="195" t="s">
        <v>248</v>
      </c>
      <c r="E232" s="201" t="s">
        <v>1</v>
      </c>
      <c r="F232" s="202" t="s">
        <v>452</v>
      </c>
      <c r="G232" s="13"/>
      <c r="H232" s="201" t="s">
        <v>1</v>
      </c>
      <c r="I232" s="203"/>
      <c r="J232" s="13"/>
      <c r="K232" s="13"/>
      <c r="L232" s="200"/>
      <c r="M232" s="204"/>
      <c r="N232" s="205"/>
      <c r="O232" s="205"/>
      <c r="P232" s="205"/>
      <c r="Q232" s="205"/>
      <c r="R232" s="205"/>
      <c r="S232" s="205"/>
      <c r="T232" s="206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1" t="s">
        <v>248</v>
      </c>
      <c r="AU232" s="201" t="s">
        <v>84</v>
      </c>
      <c r="AV232" s="13" t="s">
        <v>82</v>
      </c>
      <c r="AW232" s="13" t="s">
        <v>32</v>
      </c>
      <c r="AX232" s="13" t="s">
        <v>75</v>
      </c>
      <c r="AY232" s="201" t="s">
        <v>235</v>
      </c>
    </row>
    <row r="233" s="14" customFormat="1">
      <c r="A233" s="14"/>
      <c r="B233" s="207"/>
      <c r="C233" s="14"/>
      <c r="D233" s="195" t="s">
        <v>248</v>
      </c>
      <c r="E233" s="208" t="s">
        <v>1</v>
      </c>
      <c r="F233" s="209" t="s">
        <v>2323</v>
      </c>
      <c r="G233" s="14"/>
      <c r="H233" s="210">
        <v>-221.732</v>
      </c>
      <c r="I233" s="211"/>
      <c r="J233" s="14"/>
      <c r="K233" s="14"/>
      <c r="L233" s="207"/>
      <c r="M233" s="212"/>
      <c r="N233" s="213"/>
      <c r="O233" s="213"/>
      <c r="P233" s="213"/>
      <c r="Q233" s="213"/>
      <c r="R233" s="213"/>
      <c r="S233" s="213"/>
      <c r="T233" s="2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8" t="s">
        <v>248</v>
      </c>
      <c r="AU233" s="208" t="s">
        <v>84</v>
      </c>
      <c r="AV233" s="14" t="s">
        <v>84</v>
      </c>
      <c r="AW233" s="14" t="s">
        <v>32</v>
      </c>
      <c r="AX233" s="14" t="s">
        <v>75</v>
      </c>
      <c r="AY233" s="208" t="s">
        <v>235</v>
      </c>
    </row>
    <row r="234" s="13" customFormat="1">
      <c r="A234" s="13"/>
      <c r="B234" s="200"/>
      <c r="C234" s="13"/>
      <c r="D234" s="195" t="s">
        <v>248</v>
      </c>
      <c r="E234" s="201" t="s">
        <v>1</v>
      </c>
      <c r="F234" s="202" t="s">
        <v>454</v>
      </c>
      <c r="G234" s="13"/>
      <c r="H234" s="201" t="s">
        <v>1</v>
      </c>
      <c r="I234" s="203"/>
      <c r="J234" s="13"/>
      <c r="K234" s="13"/>
      <c r="L234" s="200"/>
      <c r="M234" s="204"/>
      <c r="N234" s="205"/>
      <c r="O234" s="205"/>
      <c r="P234" s="205"/>
      <c r="Q234" s="205"/>
      <c r="R234" s="205"/>
      <c r="S234" s="205"/>
      <c r="T234" s="206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1" t="s">
        <v>248</v>
      </c>
      <c r="AU234" s="201" t="s">
        <v>84</v>
      </c>
      <c r="AV234" s="13" t="s">
        <v>82</v>
      </c>
      <c r="AW234" s="13" t="s">
        <v>32</v>
      </c>
      <c r="AX234" s="13" t="s">
        <v>75</v>
      </c>
      <c r="AY234" s="201" t="s">
        <v>235</v>
      </c>
    </row>
    <row r="235" s="14" customFormat="1">
      <c r="A235" s="14"/>
      <c r="B235" s="207"/>
      <c r="C235" s="14"/>
      <c r="D235" s="195" t="s">
        <v>248</v>
      </c>
      <c r="E235" s="208" t="s">
        <v>1</v>
      </c>
      <c r="F235" s="209" t="s">
        <v>2324</v>
      </c>
      <c r="G235" s="14"/>
      <c r="H235" s="210">
        <v>-54.081000000000003</v>
      </c>
      <c r="I235" s="211"/>
      <c r="J235" s="14"/>
      <c r="K235" s="14"/>
      <c r="L235" s="207"/>
      <c r="M235" s="212"/>
      <c r="N235" s="213"/>
      <c r="O235" s="213"/>
      <c r="P235" s="213"/>
      <c r="Q235" s="213"/>
      <c r="R235" s="213"/>
      <c r="S235" s="213"/>
      <c r="T235" s="2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8" t="s">
        <v>248</v>
      </c>
      <c r="AU235" s="208" t="s">
        <v>84</v>
      </c>
      <c r="AV235" s="14" t="s">
        <v>84</v>
      </c>
      <c r="AW235" s="14" t="s">
        <v>32</v>
      </c>
      <c r="AX235" s="14" t="s">
        <v>75</v>
      </c>
      <c r="AY235" s="208" t="s">
        <v>235</v>
      </c>
    </row>
    <row r="236" s="13" customFormat="1">
      <c r="A236" s="13"/>
      <c r="B236" s="200"/>
      <c r="C236" s="13"/>
      <c r="D236" s="195" t="s">
        <v>248</v>
      </c>
      <c r="E236" s="201" t="s">
        <v>1</v>
      </c>
      <c r="F236" s="202" t="s">
        <v>2325</v>
      </c>
      <c r="G236" s="13"/>
      <c r="H236" s="201" t="s">
        <v>1</v>
      </c>
      <c r="I236" s="203"/>
      <c r="J236" s="13"/>
      <c r="K236" s="13"/>
      <c r="L236" s="200"/>
      <c r="M236" s="204"/>
      <c r="N236" s="205"/>
      <c r="O236" s="205"/>
      <c r="P236" s="205"/>
      <c r="Q236" s="205"/>
      <c r="R236" s="205"/>
      <c r="S236" s="205"/>
      <c r="T236" s="206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1" t="s">
        <v>248</v>
      </c>
      <c r="AU236" s="201" t="s">
        <v>84</v>
      </c>
      <c r="AV236" s="13" t="s">
        <v>82</v>
      </c>
      <c r="AW236" s="13" t="s">
        <v>32</v>
      </c>
      <c r="AX236" s="13" t="s">
        <v>75</v>
      </c>
      <c r="AY236" s="201" t="s">
        <v>235</v>
      </c>
    </row>
    <row r="237" s="14" customFormat="1">
      <c r="A237" s="14"/>
      <c r="B237" s="207"/>
      <c r="C237" s="14"/>
      <c r="D237" s="195" t="s">
        <v>248</v>
      </c>
      <c r="E237" s="208" t="s">
        <v>1</v>
      </c>
      <c r="F237" s="209" t="s">
        <v>2326</v>
      </c>
      <c r="G237" s="14"/>
      <c r="H237" s="210">
        <v>-0.38</v>
      </c>
      <c r="I237" s="211"/>
      <c r="J237" s="14"/>
      <c r="K237" s="14"/>
      <c r="L237" s="207"/>
      <c r="M237" s="212"/>
      <c r="N237" s="213"/>
      <c r="O237" s="213"/>
      <c r="P237" s="213"/>
      <c r="Q237" s="213"/>
      <c r="R237" s="213"/>
      <c r="S237" s="213"/>
      <c r="T237" s="2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08" t="s">
        <v>248</v>
      </c>
      <c r="AU237" s="208" t="s">
        <v>84</v>
      </c>
      <c r="AV237" s="14" t="s">
        <v>84</v>
      </c>
      <c r="AW237" s="14" t="s">
        <v>32</v>
      </c>
      <c r="AX237" s="14" t="s">
        <v>75</v>
      </c>
      <c r="AY237" s="208" t="s">
        <v>235</v>
      </c>
    </row>
    <row r="238" s="13" customFormat="1">
      <c r="A238" s="13"/>
      <c r="B238" s="200"/>
      <c r="C238" s="13"/>
      <c r="D238" s="195" t="s">
        <v>248</v>
      </c>
      <c r="E238" s="201" t="s">
        <v>1</v>
      </c>
      <c r="F238" s="202" t="s">
        <v>2327</v>
      </c>
      <c r="G238" s="13"/>
      <c r="H238" s="201" t="s">
        <v>1</v>
      </c>
      <c r="I238" s="203"/>
      <c r="J238" s="13"/>
      <c r="K238" s="13"/>
      <c r="L238" s="200"/>
      <c r="M238" s="204"/>
      <c r="N238" s="205"/>
      <c r="O238" s="205"/>
      <c r="P238" s="205"/>
      <c r="Q238" s="205"/>
      <c r="R238" s="205"/>
      <c r="S238" s="205"/>
      <c r="T238" s="206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1" t="s">
        <v>248</v>
      </c>
      <c r="AU238" s="201" t="s">
        <v>84</v>
      </c>
      <c r="AV238" s="13" t="s">
        <v>82</v>
      </c>
      <c r="AW238" s="13" t="s">
        <v>32</v>
      </c>
      <c r="AX238" s="13" t="s">
        <v>75</v>
      </c>
      <c r="AY238" s="201" t="s">
        <v>235</v>
      </c>
    </row>
    <row r="239" s="14" customFormat="1">
      <c r="A239" s="14"/>
      <c r="B239" s="207"/>
      <c r="C239" s="14"/>
      <c r="D239" s="195" t="s">
        <v>248</v>
      </c>
      <c r="E239" s="208" t="s">
        <v>1</v>
      </c>
      <c r="F239" s="209" t="s">
        <v>2328</v>
      </c>
      <c r="G239" s="14"/>
      <c r="H239" s="210">
        <v>97.109999999999999</v>
      </c>
      <c r="I239" s="211"/>
      <c r="J239" s="14"/>
      <c r="K239" s="14"/>
      <c r="L239" s="207"/>
      <c r="M239" s="212"/>
      <c r="N239" s="213"/>
      <c r="O239" s="213"/>
      <c r="P239" s="213"/>
      <c r="Q239" s="213"/>
      <c r="R239" s="213"/>
      <c r="S239" s="213"/>
      <c r="T239" s="2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08" t="s">
        <v>248</v>
      </c>
      <c r="AU239" s="208" t="s">
        <v>84</v>
      </c>
      <c r="AV239" s="14" t="s">
        <v>84</v>
      </c>
      <c r="AW239" s="14" t="s">
        <v>32</v>
      </c>
      <c r="AX239" s="14" t="s">
        <v>75</v>
      </c>
      <c r="AY239" s="208" t="s">
        <v>235</v>
      </c>
    </row>
    <row r="240" s="13" customFormat="1">
      <c r="A240" s="13"/>
      <c r="B240" s="200"/>
      <c r="C240" s="13"/>
      <c r="D240" s="195" t="s">
        <v>248</v>
      </c>
      <c r="E240" s="201" t="s">
        <v>1</v>
      </c>
      <c r="F240" s="202" t="s">
        <v>462</v>
      </c>
      <c r="G240" s="13"/>
      <c r="H240" s="201" t="s">
        <v>1</v>
      </c>
      <c r="I240" s="203"/>
      <c r="J240" s="13"/>
      <c r="K240" s="13"/>
      <c r="L240" s="200"/>
      <c r="M240" s="204"/>
      <c r="N240" s="205"/>
      <c r="O240" s="205"/>
      <c r="P240" s="205"/>
      <c r="Q240" s="205"/>
      <c r="R240" s="205"/>
      <c r="S240" s="205"/>
      <c r="T240" s="206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1" t="s">
        <v>248</v>
      </c>
      <c r="AU240" s="201" t="s">
        <v>84</v>
      </c>
      <c r="AV240" s="13" t="s">
        <v>82</v>
      </c>
      <c r="AW240" s="13" t="s">
        <v>32</v>
      </c>
      <c r="AX240" s="13" t="s">
        <v>75</v>
      </c>
      <c r="AY240" s="201" t="s">
        <v>235</v>
      </c>
    </row>
    <row r="241" s="14" customFormat="1">
      <c r="A241" s="14"/>
      <c r="B241" s="207"/>
      <c r="C241" s="14"/>
      <c r="D241" s="195" t="s">
        <v>248</v>
      </c>
      <c r="E241" s="208" t="s">
        <v>1</v>
      </c>
      <c r="F241" s="209" t="s">
        <v>2329</v>
      </c>
      <c r="G241" s="14"/>
      <c r="H241" s="210">
        <v>22.780000000000001</v>
      </c>
      <c r="I241" s="211"/>
      <c r="J241" s="14"/>
      <c r="K241" s="14"/>
      <c r="L241" s="207"/>
      <c r="M241" s="212"/>
      <c r="N241" s="213"/>
      <c r="O241" s="213"/>
      <c r="P241" s="213"/>
      <c r="Q241" s="213"/>
      <c r="R241" s="213"/>
      <c r="S241" s="213"/>
      <c r="T241" s="2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8" t="s">
        <v>248</v>
      </c>
      <c r="AU241" s="208" t="s">
        <v>84</v>
      </c>
      <c r="AV241" s="14" t="s">
        <v>84</v>
      </c>
      <c r="AW241" s="14" t="s">
        <v>32</v>
      </c>
      <c r="AX241" s="14" t="s">
        <v>75</v>
      </c>
      <c r="AY241" s="208" t="s">
        <v>235</v>
      </c>
    </row>
    <row r="242" s="15" customFormat="1">
      <c r="A242" s="15"/>
      <c r="B242" s="215"/>
      <c r="C242" s="15"/>
      <c r="D242" s="195" t="s">
        <v>248</v>
      </c>
      <c r="E242" s="216" t="s">
        <v>1</v>
      </c>
      <c r="F242" s="217" t="s">
        <v>253</v>
      </c>
      <c r="G242" s="15"/>
      <c r="H242" s="218">
        <v>790.11500000000001</v>
      </c>
      <c r="I242" s="219"/>
      <c r="J242" s="15"/>
      <c r="K242" s="15"/>
      <c r="L242" s="215"/>
      <c r="M242" s="220"/>
      <c r="N242" s="221"/>
      <c r="O242" s="221"/>
      <c r="P242" s="221"/>
      <c r="Q242" s="221"/>
      <c r="R242" s="221"/>
      <c r="S242" s="221"/>
      <c r="T242" s="222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6" t="s">
        <v>248</v>
      </c>
      <c r="AU242" s="216" t="s">
        <v>84</v>
      </c>
      <c r="AV242" s="15" t="s">
        <v>96</v>
      </c>
      <c r="AW242" s="15" t="s">
        <v>32</v>
      </c>
      <c r="AX242" s="15" t="s">
        <v>82</v>
      </c>
      <c r="AY242" s="216" t="s">
        <v>235</v>
      </c>
    </row>
    <row r="243" s="2" customFormat="1" ht="21.75" customHeight="1">
      <c r="A243" s="38"/>
      <c r="B243" s="181"/>
      <c r="C243" s="232" t="s">
        <v>396</v>
      </c>
      <c r="D243" s="232" t="s">
        <v>465</v>
      </c>
      <c r="E243" s="233" t="s">
        <v>466</v>
      </c>
      <c r="F243" s="234" t="s">
        <v>467</v>
      </c>
      <c r="G243" s="235" t="s">
        <v>438</v>
      </c>
      <c r="H243" s="236">
        <v>911.79600000000005</v>
      </c>
      <c r="I243" s="237"/>
      <c r="J243" s="238">
        <f>ROUND(I243*H243,2)</f>
        <v>0</v>
      </c>
      <c r="K243" s="234" t="s">
        <v>246</v>
      </c>
      <c r="L243" s="239"/>
      <c r="M243" s="240" t="s">
        <v>1</v>
      </c>
      <c r="N243" s="241" t="s">
        <v>40</v>
      </c>
      <c r="O243" s="77"/>
      <c r="P243" s="191">
        <f>O243*H243</f>
        <v>0</v>
      </c>
      <c r="Q243" s="191">
        <v>1</v>
      </c>
      <c r="R243" s="191">
        <f>Q243*H243</f>
        <v>911.79600000000005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291</v>
      </c>
      <c r="AT243" s="193" t="s">
        <v>465</v>
      </c>
      <c r="AU243" s="193" t="s">
        <v>84</v>
      </c>
      <c r="AY243" s="19" t="s">
        <v>235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96</v>
      </c>
      <c r="BM243" s="193" t="s">
        <v>2330</v>
      </c>
    </row>
    <row r="244" s="2" customFormat="1">
      <c r="A244" s="38"/>
      <c r="B244" s="39"/>
      <c r="C244" s="38"/>
      <c r="D244" s="195" t="s">
        <v>242</v>
      </c>
      <c r="E244" s="38"/>
      <c r="F244" s="196" t="s">
        <v>467</v>
      </c>
      <c r="G244" s="38"/>
      <c r="H244" s="38"/>
      <c r="I244" s="197"/>
      <c r="J244" s="38"/>
      <c r="K244" s="38"/>
      <c r="L244" s="39"/>
      <c r="M244" s="198"/>
      <c r="N244" s="199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242</v>
      </c>
      <c r="AU244" s="19" t="s">
        <v>84</v>
      </c>
    </row>
    <row r="245" s="2" customFormat="1">
      <c r="A245" s="38"/>
      <c r="B245" s="39"/>
      <c r="C245" s="38"/>
      <c r="D245" s="195" t="s">
        <v>262</v>
      </c>
      <c r="E245" s="38"/>
      <c r="F245" s="223" t="s">
        <v>469</v>
      </c>
      <c r="G245" s="38"/>
      <c r="H245" s="38"/>
      <c r="I245" s="197"/>
      <c r="J245" s="38"/>
      <c r="K245" s="38"/>
      <c r="L245" s="39"/>
      <c r="M245" s="198"/>
      <c r="N245" s="199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262</v>
      </c>
      <c r="AU245" s="19" t="s">
        <v>84</v>
      </c>
    </row>
    <row r="246" s="13" customFormat="1">
      <c r="A246" s="13"/>
      <c r="B246" s="200"/>
      <c r="C246" s="13"/>
      <c r="D246" s="195" t="s">
        <v>248</v>
      </c>
      <c r="E246" s="201" t="s">
        <v>1</v>
      </c>
      <c r="F246" s="202" t="s">
        <v>470</v>
      </c>
      <c r="G246" s="13"/>
      <c r="H246" s="201" t="s">
        <v>1</v>
      </c>
      <c r="I246" s="203"/>
      <c r="J246" s="13"/>
      <c r="K246" s="13"/>
      <c r="L246" s="200"/>
      <c r="M246" s="204"/>
      <c r="N246" s="205"/>
      <c r="O246" s="205"/>
      <c r="P246" s="205"/>
      <c r="Q246" s="205"/>
      <c r="R246" s="205"/>
      <c r="S246" s="205"/>
      <c r="T246" s="206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01" t="s">
        <v>248</v>
      </c>
      <c r="AU246" s="201" t="s">
        <v>84</v>
      </c>
      <c r="AV246" s="13" t="s">
        <v>82</v>
      </c>
      <c r="AW246" s="13" t="s">
        <v>32</v>
      </c>
      <c r="AX246" s="13" t="s">
        <v>75</v>
      </c>
      <c r="AY246" s="201" t="s">
        <v>235</v>
      </c>
    </row>
    <row r="247" s="14" customFormat="1">
      <c r="A247" s="14"/>
      <c r="B247" s="207"/>
      <c r="C247" s="14"/>
      <c r="D247" s="195" t="s">
        <v>248</v>
      </c>
      <c r="E247" s="208" t="s">
        <v>1</v>
      </c>
      <c r="F247" s="209" t="s">
        <v>1675</v>
      </c>
      <c r="G247" s="14"/>
      <c r="H247" s="210">
        <v>736.17499999999995</v>
      </c>
      <c r="I247" s="211"/>
      <c r="J247" s="14"/>
      <c r="K247" s="14"/>
      <c r="L247" s="207"/>
      <c r="M247" s="212"/>
      <c r="N247" s="213"/>
      <c r="O247" s="213"/>
      <c r="P247" s="213"/>
      <c r="Q247" s="213"/>
      <c r="R247" s="213"/>
      <c r="S247" s="213"/>
      <c r="T247" s="2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8" t="s">
        <v>248</v>
      </c>
      <c r="AU247" s="208" t="s">
        <v>84</v>
      </c>
      <c r="AV247" s="14" t="s">
        <v>84</v>
      </c>
      <c r="AW247" s="14" t="s">
        <v>32</v>
      </c>
      <c r="AX247" s="14" t="s">
        <v>75</v>
      </c>
      <c r="AY247" s="208" t="s">
        <v>235</v>
      </c>
    </row>
    <row r="248" s="16" customFormat="1">
      <c r="A248" s="16"/>
      <c r="B248" s="224"/>
      <c r="C248" s="16"/>
      <c r="D248" s="195" t="s">
        <v>248</v>
      </c>
      <c r="E248" s="225" t="s">
        <v>1</v>
      </c>
      <c r="F248" s="226" t="s">
        <v>373</v>
      </c>
      <c r="G248" s="16"/>
      <c r="H248" s="227">
        <v>736.17499999999995</v>
      </c>
      <c r="I248" s="228"/>
      <c r="J248" s="16"/>
      <c r="K248" s="16"/>
      <c r="L248" s="224"/>
      <c r="M248" s="229"/>
      <c r="N248" s="230"/>
      <c r="O248" s="230"/>
      <c r="P248" s="230"/>
      <c r="Q248" s="230"/>
      <c r="R248" s="230"/>
      <c r="S248" s="230"/>
      <c r="T248" s="231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T248" s="225" t="s">
        <v>248</v>
      </c>
      <c r="AU248" s="225" t="s">
        <v>84</v>
      </c>
      <c r="AV248" s="16" t="s">
        <v>91</v>
      </c>
      <c r="AW248" s="16" t="s">
        <v>32</v>
      </c>
      <c r="AX248" s="16" t="s">
        <v>75</v>
      </c>
      <c r="AY248" s="225" t="s">
        <v>235</v>
      </c>
    </row>
    <row r="249" s="13" customFormat="1">
      <c r="A249" s="13"/>
      <c r="B249" s="200"/>
      <c r="C249" s="13"/>
      <c r="D249" s="195" t="s">
        <v>248</v>
      </c>
      <c r="E249" s="201" t="s">
        <v>1</v>
      </c>
      <c r="F249" s="202" t="s">
        <v>425</v>
      </c>
      <c r="G249" s="13"/>
      <c r="H249" s="201" t="s">
        <v>1</v>
      </c>
      <c r="I249" s="203"/>
      <c r="J249" s="13"/>
      <c r="K249" s="13"/>
      <c r="L249" s="200"/>
      <c r="M249" s="204"/>
      <c r="N249" s="205"/>
      <c r="O249" s="205"/>
      <c r="P249" s="205"/>
      <c r="Q249" s="205"/>
      <c r="R249" s="205"/>
      <c r="S249" s="205"/>
      <c r="T249" s="206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1" t="s">
        <v>248</v>
      </c>
      <c r="AU249" s="201" t="s">
        <v>84</v>
      </c>
      <c r="AV249" s="13" t="s">
        <v>82</v>
      </c>
      <c r="AW249" s="13" t="s">
        <v>32</v>
      </c>
      <c r="AX249" s="13" t="s">
        <v>75</v>
      </c>
      <c r="AY249" s="201" t="s">
        <v>235</v>
      </c>
    </row>
    <row r="250" s="14" customFormat="1">
      <c r="A250" s="14"/>
      <c r="B250" s="207"/>
      <c r="C250" s="14"/>
      <c r="D250" s="195" t="s">
        <v>248</v>
      </c>
      <c r="E250" s="208" t="s">
        <v>1</v>
      </c>
      <c r="F250" s="209" t="s">
        <v>1655</v>
      </c>
      <c r="G250" s="14"/>
      <c r="H250" s="210">
        <v>290.69299999999998</v>
      </c>
      <c r="I250" s="211"/>
      <c r="J250" s="14"/>
      <c r="K250" s="14"/>
      <c r="L250" s="207"/>
      <c r="M250" s="212"/>
      <c r="N250" s="213"/>
      <c r="O250" s="213"/>
      <c r="P250" s="213"/>
      <c r="Q250" s="213"/>
      <c r="R250" s="213"/>
      <c r="S250" s="213"/>
      <c r="T250" s="2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8" t="s">
        <v>248</v>
      </c>
      <c r="AU250" s="208" t="s">
        <v>84</v>
      </c>
      <c r="AV250" s="14" t="s">
        <v>84</v>
      </c>
      <c r="AW250" s="14" t="s">
        <v>32</v>
      </c>
      <c r="AX250" s="14" t="s">
        <v>75</v>
      </c>
      <c r="AY250" s="208" t="s">
        <v>235</v>
      </c>
    </row>
    <row r="251" s="14" customFormat="1">
      <c r="A251" s="14"/>
      <c r="B251" s="207"/>
      <c r="C251" s="14"/>
      <c r="D251" s="195" t="s">
        <v>248</v>
      </c>
      <c r="E251" s="208" t="s">
        <v>1</v>
      </c>
      <c r="F251" s="209" t="s">
        <v>1656</v>
      </c>
      <c r="G251" s="14"/>
      <c r="H251" s="210">
        <v>-9.0530000000000008</v>
      </c>
      <c r="I251" s="211"/>
      <c r="J251" s="14"/>
      <c r="K251" s="14"/>
      <c r="L251" s="207"/>
      <c r="M251" s="212"/>
      <c r="N251" s="213"/>
      <c r="O251" s="213"/>
      <c r="P251" s="213"/>
      <c r="Q251" s="213"/>
      <c r="R251" s="213"/>
      <c r="S251" s="213"/>
      <c r="T251" s="2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08" t="s">
        <v>248</v>
      </c>
      <c r="AU251" s="208" t="s">
        <v>84</v>
      </c>
      <c r="AV251" s="14" t="s">
        <v>84</v>
      </c>
      <c r="AW251" s="14" t="s">
        <v>32</v>
      </c>
      <c r="AX251" s="14" t="s">
        <v>75</v>
      </c>
      <c r="AY251" s="208" t="s">
        <v>235</v>
      </c>
    </row>
    <row r="252" s="14" customFormat="1">
      <c r="A252" s="14"/>
      <c r="B252" s="207"/>
      <c r="C252" s="14"/>
      <c r="D252" s="195" t="s">
        <v>248</v>
      </c>
      <c r="E252" s="208" t="s">
        <v>1</v>
      </c>
      <c r="F252" s="209" t="s">
        <v>1657</v>
      </c>
      <c r="G252" s="14"/>
      <c r="H252" s="210">
        <v>-1.413</v>
      </c>
      <c r="I252" s="211"/>
      <c r="J252" s="14"/>
      <c r="K252" s="14"/>
      <c r="L252" s="207"/>
      <c r="M252" s="212"/>
      <c r="N252" s="213"/>
      <c r="O252" s="213"/>
      <c r="P252" s="213"/>
      <c r="Q252" s="213"/>
      <c r="R252" s="213"/>
      <c r="S252" s="213"/>
      <c r="T252" s="2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08" t="s">
        <v>248</v>
      </c>
      <c r="AU252" s="208" t="s">
        <v>84</v>
      </c>
      <c r="AV252" s="14" t="s">
        <v>84</v>
      </c>
      <c r="AW252" s="14" t="s">
        <v>32</v>
      </c>
      <c r="AX252" s="14" t="s">
        <v>75</v>
      </c>
      <c r="AY252" s="208" t="s">
        <v>235</v>
      </c>
    </row>
    <row r="253" s="16" customFormat="1">
      <c r="A253" s="16"/>
      <c r="B253" s="224"/>
      <c r="C253" s="16"/>
      <c r="D253" s="195" t="s">
        <v>248</v>
      </c>
      <c r="E253" s="225" t="s">
        <v>1</v>
      </c>
      <c r="F253" s="226" t="s">
        <v>373</v>
      </c>
      <c r="G253" s="16"/>
      <c r="H253" s="227">
        <v>280.22699999999998</v>
      </c>
      <c r="I253" s="228"/>
      <c r="J253" s="16"/>
      <c r="K253" s="16"/>
      <c r="L253" s="224"/>
      <c r="M253" s="229"/>
      <c r="N253" s="230"/>
      <c r="O253" s="230"/>
      <c r="P253" s="230"/>
      <c r="Q253" s="230"/>
      <c r="R253" s="230"/>
      <c r="S253" s="230"/>
      <c r="T253" s="231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25" t="s">
        <v>248</v>
      </c>
      <c r="AU253" s="225" t="s">
        <v>84</v>
      </c>
      <c r="AV253" s="16" t="s">
        <v>91</v>
      </c>
      <c r="AW253" s="16" t="s">
        <v>32</v>
      </c>
      <c r="AX253" s="16" t="s">
        <v>75</v>
      </c>
      <c r="AY253" s="225" t="s">
        <v>235</v>
      </c>
    </row>
    <row r="254" s="14" customFormat="1">
      <c r="A254" s="14"/>
      <c r="B254" s="207"/>
      <c r="C254" s="14"/>
      <c r="D254" s="195" t="s">
        <v>248</v>
      </c>
      <c r="E254" s="208" t="s">
        <v>1</v>
      </c>
      <c r="F254" s="209" t="s">
        <v>1676</v>
      </c>
      <c r="G254" s="14"/>
      <c r="H254" s="210">
        <v>455.89800000000002</v>
      </c>
      <c r="I254" s="211"/>
      <c r="J254" s="14"/>
      <c r="K254" s="14"/>
      <c r="L254" s="207"/>
      <c r="M254" s="212"/>
      <c r="N254" s="213"/>
      <c r="O254" s="213"/>
      <c r="P254" s="213"/>
      <c r="Q254" s="213"/>
      <c r="R254" s="213"/>
      <c r="S254" s="213"/>
      <c r="T254" s="2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8" t="s">
        <v>248</v>
      </c>
      <c r="AU254" s="208" t="s">
        <v>84</v>
      </c>
      <c r="AV254" s="14" t="s">
        <v>84</v>
      </c>
      <c r="AW254" s="14" t="s">
        <v>32</v>
      </c>
      <c r="AX254" s="14" t="s">
        <v>82</v>
      </c>
      <c r="AY254" s="208" t="s">
        <v>235</v>
      </c>
    </row>
    <row r="255" s="14" customFormat="1">
      <c r="A255" s="14"/>
      <c r="B255" s="207"/>
      <c r="C255" s="14"/>
      <c r="D255" s="195" t="s">
        <v>248</v>
      </c>
      <c r="E255" s="14"/>
      <c r="F255" s="209" t="s">
        <v>1677</v>
      </c>
      <c r="G255" s="14"/>
      <c r="H255" s="210">
        <v>911.79600000000005</v>
      </c>
      <c r="I255" s="211"/>
      <c r="J255" s="14"/>
      <c r="K255" s="14"/>
      <c r="L255" s="207"/>
      <c r="M255" s="212"/>
      <c r="N255" s="213"/>
      <c r="O255" s="213"/>
      <c r="P255" s="213"/>
      <c r="Q255" s="213"/>
      <c r="R255" s="213"/>
      <c r="S255" s="213"/>
      <c r="T255" s="2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08" t="s">
        <v>248</v>
      </c>
      <c r="AU255" s="208" t="s">
        <v>84</v>
      </c>
      <c r="AV255" s="14" t="s">
        <v>84</v>
      </c>
      <c r="AW255" s="14" t="s">
        <v>3</v>
      </c>
      <c r="AX255" s="14" t="s">
        <v>82</v>
      </c>
      <c r="AY255" s="208" t="s">
        <v>235</v>
      </c>
    </row>
    <row r="256" s="2" customFormat="1" ht="24.15" customHeight="1">
      <c r="A256" s="38"/>
      <c r="B256" s="181"/>
      <c r="C256" s="182" t="s">
        <v>405</v>
      </c>
      <c r="D256" s="182" t="s">
        <v>237</v>
      </c>
      <c r="E256" s="183" t="s">
        <v>475</v>
      </c>
      <c r="F256" s="184" t="s">
        <v>476</v>
      </c>
      <c r="G256" s="185" t="s">
        <v>358</v>
      </c>
      <c r="H256" s="186">
        <v>221.732</v>
      </c>
      <c r="I256" s="187"/>
      <c r="J256" s="188">
        <f>ROUND(I256*H256,2)</f>
        <v>0</v>
      </c>
      <c r="K256" s="184" t="s">
        <v>246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96</v>
      </c>
      <c r="AT256" s="193" t="s">
        <v>237</v>
      </c>
      <c r="AU256" s="193" t="s">
        <v>84</v>
      </c>
      <c r="AY256" s="19" t="s">
        <v>235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96</v>
      </c>
      <c r="BM256" s="193" t="s">
        <v>477</v>
      </c>
    </row>
    <row r="257" s="2" customFormat="1">
      <c r="A257" s="38"/>
      <c r="B257" s="39"/>
      <c r="C257" s="38"/>
      <c r="D257" s="195" t="s">
        <v>242</v>
      </c>
      <c r="E257" s="38"/>
      <c r="F257" s="196" t="s">
        <v>478</v>
      </c>
      <c r="G257" s="38"/>
      <c r="H257" s="38"/>
      <c r="I257" s="197"/>
      <c r="J257" s="38"/>
      <c r="K257" s="38"/>
      <c r="L257" s="39"/>
      <c r="M257" s="198"/>
      <c r="N257" s="199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242</v>
      </c>
      <c r="AU257" s="19" t="s">
        <v>84</v>
      </c>
    </row>
    <row r="258" s="2" customFormat="1">
      <c r="A258" s="38"/>
      <c r="B258" s="39"/>
      <c r="C258" s="38"/>
      <c r="D258" s="195" t="s">
        <v>262</v>
      </c>
      <c r="E258" s="38"/>
      <c r="F258" s="223" t="s">
        <v>2302</v>
      </c>
      <c r="G258" s="38"/>
      <c r="H258" s="38"/>
      <c r="I258" s="197"/>
      <c r="J258" s="38"/>
      <c r="K258" s="38"/>
      <c r="L258" s="39"/>
      <c r="M258" s="198"/>
      <c r="N258" s="199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262</v>
      </c>
      <c r="AU258" s="19" t="s">
        <v>84</v>
      </c>
    </row>
    <row r="259" s="14" customFormat="1">
      <c r="A259" s="14"/>
      <c r="B259" s="207"/>
      <c r="C259" s="14"/>
      <c r="D259" s="195" t="s">
        <v>248</v>
      </c>
      <c r="E259" s="208" t="s">
        <v>1</v>
      </c>
      <c r="F259" s="209" t="s">
        <v>2331</v>
      </c>
      <c r="G259" s="14"/>
      <c r="H259" s="210">
        <v>221.732</v>
      </c>
      <c r="I259" s="211"/>
      <c r="J259" s="14"/>
      <c r="K259" s="14"/>
      <c r="L259" s="207"/>
      <c r="M259" s="212"/>
      <c r="N259" s="213"/>
      <c r="O259" s="213"/>
      <c r="P259" s="213"/>
      <c r="Q259" s="213"/>
      <c r="R259" s="213"/>
      <c r="S259" s="213"/>
      <c r="T259" s="2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08" t="s">
        <v>248</v>
      </c>
      <c r="AU259" s="208" t="s">
        <v>84</v>
      </c>
      <c r="AV259" s="14" t="s">
        <v>84</v>
      </c>
      <c r="AW259" s="14" t="s">
        <v>32</v>
      </c>
      <c r="AX259" s="14" t="s">
        <v>82</v>
      </c>
      <c r="AY259" s="208" t="s">
        <v>235</v>
      </c>
    </row>
    <row r="260" s="2" customFormat="1" ht="16.5" customHeight="1">
      <c r="A260" s="38"/>
      <c r="B260" s="181"/>
      <c r="C260" s="232" t="s">
        <v>409</v>
      </c>
      <c r="D260" s="232" t="s">
        <v>465</v>
      </c>
      <c r="E260" s="233" t="s">
        <v>482</v>
      </c>
      <c r="F260" s="234" t="s">
        <v>483</v>
      </c>
      <c r="G260" s="235" t="s">
        <v>438</v>
      </c>
      <c r="H260" s="236">
        <v>443.464</v>
      </c>
      <c r="I260" s="237"/>
      <c r="J260" s="238">
        <f>ROUND(I260*H260,2)</f>
        <v>0</v>
      </c>
      <c r="K260" s="234" t="s">
        <v>246</v>
      </c>
      <c r="L260" s="239"/>
      <c r="M260" s="240" t="s">
        <v>1</v>
      </c>
      <c r="N260" s="241" t="s">
        <v>40</v>
      </c>
      <c r="O260" s="77"/>
      <c r="P260" s="191">
        <f>O260*H260</f>
        <v>0</v>
      </c>
      <c r="Q260" s="191">
        <v>1</v>
      </c>
      <c r="R260" s="191">
        <f>Q260*H260</f>
        <v>443.464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291</v>
      </c>
      <c r="AT260" s="193" t="s">
        <v>465</v>
      </c>
      <c r="AU260" s="193" t="s">
        <v>84</v>
      </c>
      <c r="AY260" s="19" t="s">
        <v>235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96</v>
      </c>
      <c r="BM260" s="193" t="s">
        <v>484</v>
      </c>
    </row>
    <row r="261" s="2" customFormat="1">
      <c r="A261" s="38"/>
      <c r="B261" s="39"/>
      <c r="C261" s="38"/>
      <c r="D261" s="195" t="s">
        <v>242</v>
      </c>
      <c r="E261" s="38"/>
      <c r="F261" s="196" t="s">
        <v>483</v>
      </c>
      <c r="G261" s="38"/>
      <c r="H261" s="38"/>
      <c r="I261" s="197"/>
      <c r="J261" s="38"/>
      <c r="K261" s="38"/>
      <c r="L261" s="39"/>
      <c r="M261" s="198"/>
      <c r="N261" s="199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242</v>
      </c>
      <c r="AU261" s="19" t="s">
        <v>84</v>
      </c>
    </row>
    <row r="262" s="14" customFormat="1">
      <c r="A262" s="14"/>
      <c r="B262" s="207"/>
      <c r="C262" s="14"/>
      <c r="D262" s="195" t="s">
        <v>248</v>
      </c>
      <c r="E262" s="14"/>
      <c r="F262" s="209" t="s">
        <v>2332</v>
      </c>
      <c r="G262" s="14"/>
      <c r="H262" s="210">
        <v>443.464</v>
      </c>
      <c r="I262" s="211"/>
      <c r="J262" s="14"/>
      <c r="K262" s="14"/>
      <c r="L262" s="207"/>
      <c r="M262" s="212"/>
      <c r="N262" s="213"/>
      <c r="O262" s="213"/>
      <c r="P262" s="213"/>
      <c r="Q262" s="213"/>
      <c r="R262" s="213"/>
      <c r="S262" s="213"/>
      <c r="T262" s="2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8" t="s">
        <v>248</v>
      </c>
      <c r="AU262" s="208" t="s">
        <v>84</v>
      </c>
      <c r="AV262" s="14" t="s">
        <v>84</v>
      </c>
      <c r="AW262" s="14" t="s">
        <v>3</v>
      </c>
      <c r="AX262" s="14" t="s">
        <v>82</v>
      </c>
      <c r="AY262" s="208" t="s">
        <v>235</v>
      </c>
    </row>
    <row r="263" s="2" customFormat="1" ht="33" customHeight="1">
      <c r="A263" s="38"/>
      <c r="B263" s="181"/>
      <c r="C263" s="182" t="s">
        <v>415</v>
      </c>
      <c r="D263" s="182" t="s">
        <v>237</v>
      </c>
      <c r="E263" s="183" t="s">
        <v>496</v>
      </c>
      <c r="F263" s="184" t="s">
        <v>497</v>
      </c>
      <c r="G263" s="185" t="s">
        <v>438</v>
      </c>
      <c r="H263" s="186">
        <v>2023.694</v>
      </c>
      <c r="I263" s="187"/>
      <c r="J263" s="188">
        <f>ROUND(I263*H263,2)</f>
        <v>0</v>
      </c>
      <c r="K263" s="184" t="s">
        <v>246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96</v>
      </c>
      <c r="AT263" s="193" t="s">
        <v>237</v>
      </c>
      <c r="AU263" s="193" t="s">
        <v>84</v>
      </c>
      <c r="AY263" s="19" t="s">
        <v>235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96</v>
      </c>
      <c r="BM263" s="193" t="s">
        <v>498</v>
      </c>
    </row>
    <row r="264" s="2" customFormat="1">
      <c r="A264" s="38"/>
      <c r="B264" s="39"/>
      <c r="C264" s="38"/>
      <c r="D264" s="195" t="s">
        <v>242</v>
      </c>
      <c r="E264" s="38"/>
      <c r="F264" s="196" t="s">
        <v>499</v>
      </c>
      <c r="G264" s="38"/>
      <c r="H264" s="38"/>
      <c r="I264" s="197"/>
      <c r="J264" s="38"/>
      <c r="K264" s="38"/>
      <c r="L264" s="39"/>
      <c r="M264" s="198"/>
      <c r="N264" s="199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242</v>
      </c>
      <c r="AU264" s="19" t="s">
        <v>84</v>
      </c>
    </row>
    <row r="265" s="14" customFormat="1">
      <c r="A265" s="14"/>
      <c r="B265" s="207"/>
      <c r="C265" s="14"/>
      <c r="D265" s="195" t="s">
        <v>248</v>
      </c>
      <c r="E265" s="208" t="s">
        <v>1</v>
      </c>
      <c r="F265" s="209" t="s">
        <v>2333</v>
      </c>
      <c r="G265" s="14"/>
      <c r="H265" s="210">
        <v>2023.694</v>
      </c>
      <c r="I265" s="211"/>
      <c r="J265" s="14"/>
      <c r="K265" s="14"/>
      <c r="L265" s="207"/>
      <c r="M265" s="212"/>
      <c r="N265" s="213"/>
      <c r="O265" s="213"/>
      <c r="P265" s="213"/>
      <c r="Q265" s="213"/>
      <c r="R265" s="213"/>
      <c r="S265" s="213"/>
      <c r="T265" s="2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08" t="s">
        <v>248</v>
      </c>
      <c r="AU265" s="208" t="s">
        <v>84</v>
      </c>
      <c r="AV265" s="14" t="s">
        <v>84</v>
      </c>
      <c r="AW265" s="14" t="s">
        <v>32</v>
      </c>
      <c r="AX265" s="14" t="s">
        <v>82</v>
      </c>
      <c r="AY265" s="208" t="s">
        <v>235</v>
      </c>
    </row>
    <row r="266" s="12" customFormat="1" ht="22.8" customHeight="1">
      <c r="A266" s="12"/>
      <c r="B266" s="168"/>
      <c r="C266" s="12"/>
      <c r="D266" s="169" t="s">
        <v>74</v>
      </c>
      <c r="E266" s="179" t="s">
        <v>84</v>
      </c>
      <c r="F266" s="179" t="s">
        <v>501</v>
      </c>
      <c r="G266" s="12"/>
      <c r="H266" s="12"/>
      <c r="I266" s="171"/>
      <c r="J266" s="180">
        <f>BK266</f>
        <v>0</v>
      </c>
      <c r="K266" s="12"/>
      <c r="L266" s="168"/>
      <c r="M266" s="173"/>
      <c r="N266" s="174"/>
      <c r="O266" s="174"/>
      <c r="P266" s="175">
        <f>SUM(P267:P270)</f>
        <v>0</v>
      </c>
      <c r="Q266" s="174"/>
      <c r="R266" s="175">
        <f>SUM(R267:R270)</f>
        <v>122.998221</v>
      </c>
      <c r="S266" s="174"/>
      <c r="T266" s="176">
        <f>SUM(T267:T270)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169" t="s">
        <v>82</v>
      </c>
      <c r="AT266" s="177" t="s">
        <v>74</v>
      </c>
      <c r="AU266" s="177" t="s">
        <v>82</v>
      </c>
      <c r="AY266" s="169" t="s">
        <v>235</v>
      </c>
      <c r="BK266" s="178">
        <f>SUM(BK267:BK270)</f>
        <v>0</v>
      </c>
    </row>
    <row r="267" s="2" customFormat="1" ht="44.25" customHeight="1">
      <c r="A267" s="38"/>
      <c r="B267" s="181"/>
      <c r="C267" s="182" t="s">
        <v>420</v>
      </c>
      <c r="D267" s="182" t="s">
        <v>237</v>
      </c>
      <c r="E267" s="183" t="s">
        <v>503</v>
      </c>
      <c r="F267" s="184" t="s">
        <v>504</v>
      </c>
      <c r="G267" s="185" t="s">
        <v>323</v>
      </c>
      <c r="H267" s="186">
        <v>600.89999999999998</v>
      </c>
      <c r="I267" s="187"/>
      <c r="J267" s="188">
        <f>ROUND(I267*H267,2)</f>
        <v>0</v>
      </c>
      <c r="K267" s="184" t="s">
        <v>246</v>
      </c>
      <c r="L267" s="39"/>
      <c r="M267" s="189" t="s">
        <v>1</v>
      </c>
      <c r="N267" s="190" t="s">
        <v>40</v>
      </c>
      <c r="O267" s="77"/>
      <c r="P267" s="191">
        <f>O267*H267</f>
        <v>0</v>
      </c>
      <c r="Q267" s="191">
        <v>0.20469000000000001</v>
      </c>
      <c r="R267" s="191">
        <f>Q267*H267</f>
        <v>122.998221</v>
      </c>
      <c r="S267" s="191">
        <v>0</v>
      </c>
      <c r="T267" s="192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3" t="s">
        <v>96</v>
      </c>
      <c r="AT267" s="193" t="s">
        <v>237</v>
      </c>
      <c r="AU267" s="193" t="s">
        <v>84</v>
      </c>
      <c r="AY267" s="19" t="s">
        <v>235</v>
      </c>
      <c r="BE267" s="194">
        <f>IF(N267="základní",J267,0)</f>
        <v>0</v>
      </c>
      <c r="BF267" s="194">
        <f>IF(N267="snížená",J267,0)</f>
        <v>0</v>
      </c>
      <c r="BG267" s="194">
        <f>IF(N267="zákl. přenesená",J267,0)</f>
        <v>0</v>
      </c>
      <c r="BH267" s="194">
        <f>IF(N267="sníž. přenesená",J267,0)</f>
        <v>0</v>
      </c>
      <c r="BI267" s="194">
        <f>IF(N267="nulová",J267,0)</f>
        <v>0</v>
      </c>
      <c r="BJ267" s="19" t="s">
        <v>82</v>
      </c>
      <c r="BK267" s="194">
        <f>ROUND(I267*H267,2)</f>
        <v>0</v>
      </c>
      <c r="BL267" s="19" t="s">
        <v>96</v>
      </c>
      <c r="BM267" s="193" t="s">
        <v>505</v>
      </c>
    </row>
    <row r="268" s="2" customFormat="1">
      <c r="A268" s="38"/>
      <c r="B268" s="39"/>
      <c r="C268" s="38"/>
      <c r="D268" s="195" t="s">
        <v>242</v>
      </c>
      <c r="E268" s="38"/>
      <c r="F268" s="196" t="s">
        <v>506</v>
      </c>
      <c r="G268" s="38"/>
      <c r="H268" s="38"/>
      <c r="I268" s="197"/>
      <c r="J268" s="38"/>
      <c r="K268" s="38"/>
      <c r="L268" s="39"/>
      <c r="M268" s="198"/>
      <c r="N268" s="199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242</v>
      </c>
      <c r="AU268" s="19" t="s">
        <v>84</v>
      </c>
    </row>
    <row r="269" s="2" customFormat="1">
      <c r="A269" s="38"/>
      <c r="B269" s="39"/>
      <c r="C269" s="38"/>
      <c r="D269" s="195" t="s">
        <v>262</v>
      </c>
      <c r="E269" s="38"/>
      <c r="F269" s="223" t="s">
        <v>2302</v>
      </c>
      <c r="G269" s="38"/>
      <c r="H269" s="38"/>
      <c r="I269" s="197"/>
      <c r="J269" s="38"/>
      <c r="K269" s="38"/>
      <c r="L269" s="39"/>
      <c r="M269" s="198"/>
      <c r="N269" s="199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262</v>
      </c>
      <c r="AU269" s="19" t="s">
        <v>84</v>
      </c>
    </row>
    <row r="270" s="14" customFormat="1">
      <c r="A270" s="14"/>
      <c r="B270" s="207"/>
      <c r="C270" s="14"/>
      <c r="D270" s="195" t="s">
        <v>248</v>
      </c>
      <c r="E270" s="208" t="s">
        <v>1</v>
      </c>
      <c r="F270" s="209" t="s">
        <v>2334</v>
      </c>
      <c r="G270" s="14"/>
      <c r="H270" s="210">
        <v>600.89999999999998</v>
      </c>
      <c r="I270" s="211"/>
      <c r="J270" s="14"/>
      <c r="K270" s="14"/>
      <c r="L270" s="207"/>
      <c r="M270" s="212"/>
      <c r="N270" s="213"/>
      <c r="O270" s="213"/>
      <c r="P270" s="213"/>
      <c r="Q270" s="213"/>
      <c r="R270" s="213"/>
      <c r="S270" s="213"/>
      <c r="T270" s="2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8" t="s">
        <v>248</v>
      </c>
      <c r="AU270" s="208" t="s">
        <v>84</v>
      </c>
      <c r="AV270" s="14" t="s">
        <v>84</v>
      </c>
      <c r="AW270" s="14" t="s">
        <v>32</v>
      </c>
      <c r="AX270" s="14" t="s">
        <v>82</v>
      </c>
      <c r="AY270" s="208" t="s">
        <v>235</v>
      </c>
    </row>
    <row r="271" s="12" customFormat="1" ht="22.8" customHeight="1">
      <c r="A271" s="12"/>
      <c r="B271" s="168"/>
      <c r="C271" s="12"/>
      <c r="D271" s="169" t="s">
        <v>74</v>
      </c>
      <c r="E271" s="179" t="s">
        <v>96</v>
      </c>
      <c r="F271" s="179" t="s">
        <v>508</v>
      </c>
      <c r="G271" s="12"/>
      <c r="H271" s="12"/>
      <c r="I271" s="171"/>
      <c r="J271" s="180">
        <f>BK271</f>
        <v>0</v>
      </c>
      <c r="K271" s="12"/>
      <c r="L271" s="168"/>
      <c r="M271" s="173"/>
      <c r="N271" s="174"/>
      <c r="O271" s="174"/>
      <c r="P271" s="175">
        <f>SUM(P272:P279)</f>
        <v>0</v>
      </c>
      <c r="Q271" s="174"/>
      <c r="R271" s="175">
        <f>SUM(R272:R279)</f>
        <v>0</v>
      </c>
      <c r="S271" s="174"/>
      <c r="T271" s="176">
        <f>SUM(T272:T279)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169" t="s">
        <v>82</v>
      </c>
      <c r="AT271" s="177" t="s">
        <v>74</v>
      </c>
      <c r="AU271" s="177" t="s">
        <v>82</v>
      </c>
      <c r="AY271" s="169" t="s">
        <v>235</v>
      </c>
      <c r="BK271" s="178">
        <f>SUM(BK272:BK279)</f>
        <v>0</v>
      </c>
    </row>
    <row r="272" s="2" customFormat="1" ht="21.75" customHeight="1">
      <c r="A272" s="38"/>
      <c r="B272" s="181"/>
      <c r="C272" s="182" t="s">
        <v>428</v>
      </c>
      <c r="D272" s="182" t="s">
        <v>237</v>
      </c>
      <c r="E272" s="183" t="s">
        <v>510</v>
      </c>
      <c r="F272" s="184" t="s">
        <v>511</v>
      </c>
      <c r="G272" s="185" t="s">
        <v>358</v>
      </c>
      <c r="H272" s="186">
        <v>54.081000000000003</v>
      </c>
      <c r="I272" s="187"/>
      <c r="J272" s="188">
        <f>ROUND(I272*H272,2)</f>
        <v>0</v>
      </c>
      <c r="K272" s="184" t="s">
        <v>246</v>
      </c>
      <c r="L272" s="39"/>
      <c r="M272" s="189" t="s">
        <v>1</v>
      </c>
      <c r="N272" s="190" t="s">
        <v>40</v>
      </c>
      <c r="O272" s="77"/>
      <c r="P272" s="191">
        <f>O272*H272</f>
        <v>0</v>
      </c>
      <c r="Q272" s="191">
        <v>0</v>
      </c>
      <c r="R272" s="191">
        <f>Q272*H272</f>
        <v>0</v>
      </c>
      <c r="S272" s="191">
        <v>0</v>
      </c>
      <c r="T272" s="19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3" t="s">
        <v>96</v>
      </c>
      <c r="AT272" s="193" t="s">
        <v>237</v>
      </c>
      <c r="AU272" s="193" t="s">
        <v>84</v>
      </c>
      <c r="AY272" s="19" t="s">
        <v>235</v>
      </c>
      <c r="BE272" s="194">
        <f>IF(N272="základní",J272,0)</f>
        <v>0</v>
      </c>
      <c r="BF272" s="194">
        <f>IF(N272="snížená",J272,0)</f>
        <v>0</v>
      </c>
      <c r="BG272" s="194">
        <f>IF(N272="zákl. přenesená",J272,0)</f>
        <v>0</v>
      </c>
      <c r="BH272" s="194">
        <f>IF(N272="sníž. přenesená",J272,0)</f>
        <v>0</v>
      </c>
      <c r="BI272" s="194">
        <f>IF(N272="nulová",J272,0)</f>
        <v>0</v>
      </c>
      <c r="BJ272" s="19" t="s">
        <v>82</v>
      </c>
      <c r="BK272" s="194">
        <f>ROUND(I272*H272,2)</f>
        <v>0</v>
      </c>
      <c r="BL272" s="19" t="s">
        <v>96</v>
      </c>
      <c r="BM272" s="193" t="s">
        <v>512</v>
      </c>
    </row>
    <row r="273" s="2" customFormat="1">
      <c r="A273" s="38"/>
      <c r="B273" s="39"/>
      <c r="C273" s="38"/>
      <c r="D273" s="195" t="s">
        <v>242</v>
      </c>
      <c r="E273" s="38"/>
      <c r="F273" s="196" t="s">
        <v>513</v>
      </c>
      <c r="G273" s="38"/>
      <c r="H273" s="38"/>
      <c r="I273" s="197"/>
      <c r="J273" s="38"/>
      <c r="K273" s="38"/>
      <c r="L273" s="39"/>
      <c r="M273" s="198"/>
      <c r="N273" s="199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242</v>
      </c>
      <c r="AU273" s="19" t="s">
        <v>84</v>
      </c>
    </row>
    <row r="274" s="2" customFormat="1">
      <c r="A274" s="38"/>
      <c r="B274" s="39"/>
      <c r="C274" s="38"/>
      <c r="D274" s="195" t="s">
        <v>262</v>
      </c>
      <c r="E274" s="38"/>
      <c r="F274" s="223" t="s">
        <v>2302</v>
      </c>
      <c r="G274" s="38"/>
      <c r="H274" s="38"/>
      <c r="I274" s="197"/>
      <c r="J274" s="38"/>
      <c r="K274" s="38"/>
      <c r="L274" s="39"/>
      <c r="M274" s="198"/>
      <c r="N274" s="199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262</v>
      </c>
      <c r="AU274" s="19" t="s">
        <v>84</v>
      </c>
    </row>
    <row r="275" s="14" customFormat="1">
      <c r="A275" s="14"/>
      <c r="B275" s="207"/>
      <c r="C275" s="14"/>
      <c r="D275" s="195" t="s">
        <v>248</v>
      </c>
      <c r="E275" s="208" t="s">
        <v>1</v>
      </c>
      <c r="F275" s="209" t="s">
        <v>2335</v>
      </c>
      <c r="G275" s="14"/>
      <c r="H275" s="210">
        <v>54.081000000000003</v>
      </c>
      <c r="I275" s="211"/>
      <c r="J275" s="14"/>
      <c r="K275" s="14"/>
      <c r="L275" s="207"/>
      <c r="M275" s="212"/>
      <c r="N275" s="213"/>
      <c r="O275" s="213"/>
      <c r="P275" s="213"/>
      <c r="Q275" s="213"/>
      <c r="R275" s="213"/>
      <c r="S275" s="213"/>
      <c r="T275" s="2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08" t="s">
        <v>248</v>
      </c>
      <c r="AU275" s="208" t="s">
        <v>84</v>
      </c>
      <c r="AV275" s="14" t="s">
        <v>84</v>
      </c>
      <c r="AW275" s="14" t="s">
        <v>32</v>
      </c>
      <c r="AX275" s="14" t="s">
        <v>82</v>
      </c>
      <c r="AY275" s="208" t="s">
        <v>235</v>
      </c>
    </row>
    <row r="276" s="2" customFormat="1" ht="24.15" customHeight="1">
      <c r="A276" s="38"/>
      <c r="B276" s="181"/>
      <c r="C276" s="182" t="s">
        <v>435</v>
      </c>
      <c r="D276" s="182" t="s">
        <v>237</v>
      </c>
      <c r="E276" s="183" t="s">
        <v>2336</v>
      </c>
      <c r="F276" s="184" t="s">
        <v>2337</v>
      </c>
      <c r="G276" s="185" t="s">
        <v>358</v>
      </c>
      <c r="H276" s="186">
        <v>0.38</v>
      </c>
      <c r="I276" s="187"/>
      <c r="J276" s="188">
        <f>ROUND(I276*H276,2)</f>
        <v>0</v>
      </c>
      <c r="K276" s="184" t="s">
        <v>246</v>
      </c>
      <c r="L276" s="39"/>
      <c r="M276" s="189" t="s">
        <v>1</v>
      </c>
      <c r="N276" s="190" t="s">
        <v>40</v>
      </c>
      <c r="O276" s="77"/>
      <c r="P276" s="191">
        <f>O276*H276</f>
        <v>0</v>
      </c>
      <c r="Q276" s="191">
        <v>0</v>
      </c>
      <c r="R276" s="191">
        <f>Q276*H276</f>
        <v>0</v>
      </c>
      <c r="S276" s="191">
        <v>0</v>
      </c>
      <c r="T276" s="19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3" t="s">
        <v>96</v>
      </c>
      <c r="AT276" s="193" t="s">
        <v>237</v>
      </c>
      <c r="AU276" s="193" t="s">
        <v>84</v>
      </c>
      <c r="AY276" s="19" t="s">
        <v>235</v>
      </c>
      <c r="BE276" s="194">
        <f>IF(N276="základní",J276,0)</f>
        <v>0</v>
      </c>
      <c r="BF276" s="194">
        <f>IF(N276="snížená",J276,0)</f>
        <v>0</v>
      </c>
      <c r="BG276" s="194">
        <f>IF(N276="zákl. přenesená",J276,0)</f>
        <v>0</v>
      </c>
      <c r="BH276" s="194">
        <f>IF(N276="sníž. přenesená",J276,0)</f>
        <v>0</v>
      </c>
      <c r="BI276" s="194">
        <f>IF(N276="nulová",J276,0)</f>
        <v>0</v>
      </c>
      <c r="BJ276" s="19" t="s">
        <v>82</v>
      </c>
      <c r="BK276" s="194">
        <f>ROUND(I276*H276,2)</f>
        <v>0</v>
      </c>
      <c r="BL276" s="19" t="s">
        <v>96</v>
      </c>
      <c r="BM276" s="193" t="s">
        <v>2338</v>
      </c>
    </row>
    <row r="277" s="2" customFormat="1">
      <c r="A277" s="38"/>
      <c r="B277" s="39"/>
      <c r="C277" s="38"/>
      <c r="D277" s="195" t="s">
        <v>242</v>
      </c>
      <c r="E277" s="38"/>
      <c r="F277" s="196" t="s">
        <v>2339</v>
      </c>
      <c r="G277" s="38"/>
      <c r="H277" s="38"/>
      <c r="I277" s="197"/>
      <c r="J277" s="38"/>
      <c r="K277" s="38"/>
      <c r="L277" s="39"/>
      <c r="M277" s="198"/>
      <c r="N277" s="199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242</v>
      </c>
      <c r="AU277" s="19" t="s">
        <v>84</v>
      </c>
    </row>
    <row r="278" s="2" customFormat="1">
      <c r="A278" s="38"/>
      <c r="B278" s="39"/>
      <c r="C278" s="38"/>
      <c r="D278" s="195" t="s">
        <v>262</v>
      </c>
      <c r="E278" s="38"/>
      <c r="F278" s="223" t="s">
        <v>2302</v>
      </c>
      <c r="G278" s="38"/>
      <c r="H278" s="38"/>
      <c r="I278" s="197"/>
      <c r="J278" s="38"/>
      <c r="K278" s="38"/>
      <c r="L278" s="39"/>
      <c r="M278" s="198"/>
      <c r="N278" s="199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262</v>
      </c>
      <c r="AU278" s="19" t="s">
        <v>84</v>
      </c>
    </row>
    <row r="279" s="14" customFormat="1">
      <c r="A279" s="14"/>
      <c r="B279" s="207"/>
      <c r="C279" s="14"/>
      <c r="D279" s="195" t="s">
        <v>248</v>
      </c>
      <c r="E279" s="208" t="s">
        <v>1</v>
      </c>
      <c r="F279" s="209" t="s">
        <v>2340</v>
      </c>
      <c r="G279" s="14"/>
      <c r="H279" s="210">
        <v>0.38</v>
      </c>
      <c r="I279" s="211"/>
      <c r="J279" s="14"/>
      <c r="K279" s="14"/>
      <c r="L279" s="207"/>
      <c r="M279" s="212"/>
      <c r="N279" s="213"/>
      <c r="O279" s="213"/>
      <c r="P279" s="213"/>
      <c r="Q279" s="213"/>
      <c r="R279" s="213"/>
      <c r="S279" s="213"/>
      <c r="T279" s="2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08" t="s">
        <v>248</v>
      </c>
      <c r="AU279" s="208" t="s">
        <v>84</v>
      </c>
      <c r="AV279" s="14" t="s">
        <v>84</v>
      </c>
      <c r="AW279" s="14" t="s">
        <v>32</v>
      </c>
      <c r="AX279" s="14" t="s">
        <v>82</v>
      </c>
      <c r="AY279" s="208" t="s">
        <v>235</v>
      </c>
    </row>
    <row r="280" s="12" customFormat="1" ht="22.8" customHeight="1">
      <c r="A280" s="12"/>
      <c r="B280" s="168"/>
      <c r="C280" s="12"/>
      <c r="D280" s="169" t="s">
        <v>74</v>
      </c>
      <c r="E280" s="179" t="s">
        <v>269</v>
      </c>
      <c r="F280" s="179" t="s">
        <v>562</v>
      </c>
      <c r="G280" s="12"/>
      <c r="H280" s="12"/>
      <c r="I280" s="171"/>
      <c r="J280" s="180">
        <f>BK280</f>
        <v>0</v>
      </c>
      <c r="K280" s="12"/>
      <c r="L280" s="168"/>
      <c r="M280" s="173"/>
      <c r="N280" s="174"/>
      <c r="O280" s="174"/>
      <c r="P280" s="175">
        <f>SUM(P281:P313)</f>
        <v>0</v>
      </c>
      <c r="Q280" s="174"/>
      <c r="R280" s="175">
        <f>SUM(R281:R313)</f>
        <v>0</v>
      </c>
      <c r="S280" s="174"/>
      <c r="T280" s="176">
        <f>SUM(T281:T313)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169" t="s">
        <v>82</v>
      </c>
      <c r="AT280" s="177" t="s">
        <v>74</v>
      </c>
      <c r="AU280" s="177" t="s">
        <v>82</v>
      </c>
      <c r="AY280" s="169" t="s">
        <v>235</v>
      </c>
      <c r="BK280" s="178">
        <f>SUM(BK281:BK313)</f>
        <v>0</v>
      </c>
    </row>
    <row r="281" s="2" customFormat="1" ht="24.15" customHeight="1">
      <c r="A281" s="38"/>
      <c r="B281" s="181"/>
      <c r="C281" s="182" t="s">
        <v>446</v>
      </c>
      <c r="D281" s="182" t="s">
        <v>237</v>
      </c>
      <c r="E281" s="183" t="s">
        <v>564</v>
      </c>
      <c r="F281" s="184" t="s">
        <v>565</v>
      </c>
      <c r="G281" s="185" t="s">
        <v>240</v>
      </c>
      <c r="H281" s="186">
        <v>45.560000000000002</v>
      </c>
      <c r="I281" s="187"/>
      <c r="J281" s="188">
        <f>ROUND(I281*H281,2)</f>
        <v>0</v>
      </c>
      <c r="K281" s="184" t="s">
        <v>246</v>
      </c>
      <c r="L281" s="39"/>
      <c r="M281" s="189" t="s">
        <v>1</v>
      </c>
      <c r="N281" s="190" t="s">
        <v>40</v>
      </c>
      <c r="O281" s="77"/>
      <c r="P281" s="191">
        <f>O281*H281</f>
        <v>0</v>
      </c>
      <c r="Q281" s="191">
        <v>0</v>
      </c>
      <c r="R281" s="191">
        <f>Q281*H281</f>
        <v>0</v>
      </c>
      <c r="S281" s="191">
        <v>0</v>
      </c>
      <c r="T281" s="19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3" t="s">
        <v>96</v>
      </c>
      <c r="AT281" s="193" t="s">
        <v>237</v>
      </c>
      <c r="AU281" s="193" t="s">
        <v>84</v>
      </c>
      <c r="AY281" s="19" t="s">
        <v>235</v>
      </c>
      <c r="BE281" s="194">
        <f>IF(N281="základní",J281,0)</f>
        <v>0</v>
      </c>
      <c r="BF281" s="194">
        <f>IF(N281="snížená",J281,0)</f>
        <v>0</v>
      </c>
      <c r="BG281" s="194">
        <f>IF(N281="zákl. přenesená",J281,0)</f>
        <v>0</v>
      </c>
      <c r="BH281" s="194">
        <f>IF(N281="sníž. přenesená",J281,0)</f>
        <v>0</v>
      </c>
      <c r="BI281" s="194">
        <f>IF(N281="nulová",J281,0)</f>
        <v>0</v>
      </c>
      <c r="BJ281" s="19" t="s">
        <v>82</v>
      </c>
      <c r="BK281" s="194">
        <f>ROUND(I281*H281,2)</f>
        <v>0</v>
      </c>
      <c r="BL281" s="19" t="s">
        <v>96</v>
      </c>
      <c r="BM281" s="193" t="s">
        <v>2341</v>
      </c>
    </row>
    <row r="282" s="2" customFormat="1">
      <c r="A282" s="38"/>
      <c r="B282" s="39"/>
      <c r="C282" s="38"/>
      <c r="D282" s="195" t="s">
        <v>242</v>
      </c>
      <c r="E282" s="38"/>
      <c r="F282" s="196" t="s">
        <v>567</v>
      </c>
      <c r="G282" s="38"/>
      <c r="H282" s="38"/>
      <c r="I282" s="197"/>
      <c r="J282" s="38"/>
      <c r="K282" s="38"/>
      <c r="L282" s="39"/>
      <c r="M282" s="198"/>
      <c r="N282" s="199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242</v>
      </c>
      <c r="AU282" s="19" t="s">
        <v>84</v>
      </c>
    </row>
    <row r="283" s="2" customFormat="1" ht="21.75" customHeight="1">
      <c r="A283" s="38"/>
      <c r="B283" s="181"/>
      <c r="C283" s="182" t="s">
        <v>464</v>
      </c>
      <c r="D283" s="182" t="s">
        <v>237</v>
      </c>
      <c r="E283" s="183" t="s">
        <v>569</v>
      </c>
      <c r="F283" s="184" t="s">
        <v>570</v>
      </c>
      <c r="G283" s="185" t="s">
        <v>240</v>
      </c>
      <c r="H283" s="186">
        <v>45.560000000000002</v>
      </c>
      <c r="I283" s="187"/>
      <c r="J283" s="188">
        <f>ROUND(I283*H283,2)</f>
        <v>0</v>
      </c>
      <c r="K283" s="184" t="s">
        <v>1</v>
      </c>
      <c r="L283" s="39"/>
      <c r="M283" s="189" t="s">
        <v>1</v>
      </c>
      <c r="N283" s="190" t="s">
        <v>40</v>
      </c>
      <c r="O283" s="77"/>
      <c r="P283" s="191">
        <f>O283*H283</f>
        <v>0</v>
      </c>
      <c r="Q283" s="191">
        <v>0</v>
      </c>
      <c r="R283" s="191">
        <f>Q283*H283</f>
        <v>0</v>
      </c>
      <c r="S283" s="191">
        <v>0</v>
      </c>
      <c r="T283" s="192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3" t="s">
        <v>96</v>
      </c>
      <c r="AT283" s="193" t="s">
        <v>237</v>
      </c>
      <c r="AU283" s="193" t="s">
        <v>84</v>
      </c>
      <c r="AY283" s="19" t="s">
        <v>235</v>
      </c>
      <c r="BE283" s="194">
        <f>IF(N283="základní",J283,0)</f>
        <v>0</v>
      </c>
      <c r="BF283" s="194">
        <f>IF(N283="snížená",J283,0)</f>
        <v>0</v>
      </c>
      <c r="BG283" s="194">
        <f>IF(N283="zákl. přenesená",J283,0)</f>
        <v>0</v>
      </c>
      <c r="BH283" s="194">
        <f>IF(N283="sníž. přenesená",J283,0)</f>
        <v>0</v>
      </c>
      <c r="BI283" s="194">
        <f>IF(N283="nulová",J283,0)</f>
        <v>0</v>
      </c>
      <c r="BJ283" s="19" t="s">
        <v>82</v>
      </c>
      <c r="BK283" s="194">
        <f>ROUND(I283*H283,2)</f>
        <v>0</v>
      </c>
      <c r="BL283" s="19" t="s">
        <v>96</v>
      </c>
      <c r="BM283" s="193" t="s">
        <v>2342</v>
      </c>
    </row>
    <row r="284" s="2" customFormat="1">
      <c r="A284" s="38"/>
      <c r="B284" s="39"/>
      <c r="C284" s="38"/>
      <c r="D284" s="195" t="s">
        <v>242</v>
      </c>
      <c r="E284" s="38"/>
      <c r="F284" s="196" t="s">
        <v>572</v>
      </c>
      <c r="G284" s="38"/>
      <c r="H284" s="38"/>
      <c r="I284" s="197"/>
      <c r="J284" s="38"/>
      <c r="K284" s="38"/>
      <c r="L284" s="39"/>
      <c r="M284" s="198"/>
      <c r="N284" s="199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242</v>
      </c>
      <c r="AU284" s="19" t="s">
        <v>84</v>
      </c>
    </row>
    <row r="285" s="2" customFormat="1" ht="24.15" customHeight="1">
      <c r="A285" s="38"/>
      <c r="B285" s="181"/>
      <c r="C285" s="182" t="s">
        <v>474</v>
      </c>
      <c r="D285" s="182" t="s">
        <v>237</v>
      </c>
      <c r="E285" s="183" t="s">
        <v>574</v>
      </c>
      <c r="F285" s="184" t="s">
        <v>575</v>
      </c>
      <c r="G285" s="185" t="s">
        <v>240</v>
      </c>
      <c r="H285" s="186">
        <v>45.560000000000002</v>
      </c>
      <c r="I285" s="187"/>
      <c r="J285" s="188">
        <f>ROUND(I285*H285,2)</f>
        <v>0</v>
      </c>
      <c r="K285" s="184" t="s">
        <v>1</v>
      </c>
      <c r="L285" s="39"/>
      <c r="M285" s="189" t="s">
        <v>1</v>
      </c>
      <c r="N285" s="190" t="s">
        <v>40</v>
      </c>
      <c r="O285" s="77"/>
      <c r="P285" s="191">
        <f>O285*H285</f>
        <v>0</v>
      </c>
      <c r="Q285" s="191">
        <v>0</v>
      </c>
      <c r="R285" s="191">
        <f>Q285*H285</f>
        <v>0</v>
      </c>
      <c r="S285" s="191">
        <v>0</v>
      </c>
      <c r="T285" s="192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93" t="s">
        <v>96</v>
      </c>
      <c r="AT285" s="193" t="s">
        <v>237</v>
      </c>
      <c r="AU285" s="193" t="s">
        <v>84</v>
      </c>
      <c r="AY285" s="19" t="s">
        <v>235</v>
      </c>
      <c r="BE285" s="194">
        <f>IF(N285="základní",J285,0)</f>
        <v>0</v>
      </c>
      <c r="BF285" s="194">
        <f>IF(N285="snížená",J285,0)</f>
        <v>0</v>
      </c>
      <c r="BG285" s="194">
        <f>IF(N285="zákl. přenesená",J285,0)</f>
        <v>0</v>
      </c>
      <c r="BH285" s="194">
        <f>IF(N285="sníž. přenesená",J285,0)</f>
        <v>0</v>
      </c>
      <c r="BI285" s="194">
        <f>IF(N285="nulová",J285,0)</f>
        <v>0</v>
      </c>
      <c r="BJ285" s="19" t="s">
        <v>82</v>
      </c>
      <c r="BK285" s="194">
        <f>ROUND(I285*H285,2)</f>
        <v>0</v>
      </c>
      <c r="BL285" s="19" t="s">
        <v>96</v>
      </c>
      <c r="BM285" s="193" t="s">
        <v>2343</v>
      </c>
    </row>
    <row r="286" s="2" customFormat="1">
      <c r="A286" s="38"/>
      <c r="B286" s="39"/>
      <c r="C286" s="38"/>
      <c r="D286" s="195" t="s">
        <v>242</v>
      </c>
      <c r="E286" s="38"/>
      <c r="F286" s="196" t="s">
        <v>577</v>
      </c>
      <c r="G286" s="38"/>
      <c r="H286" s="38"/>
      <c r="I286" s="197"/>
      <c r="J286" s="38"/>
      <c r="K286" s="38"/>
      <c r="L286" s="39"/>
      <c r="M286" s="198"/>
      <c r="N286" s="199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242</v>
      </c>
      <c r="AU286" s="19" t="s">
        <v>84</v>
      </c>
    </row>
    <row r="287" s="2" customFormat="1" ht="33" customHeight="1">
      <c r="A287" s="38"/>
      <c r="B287" s="181"/>
      <c r="C287" s="182" t="s">
        <v>481</v>
      </c>
      <c r="D287" s="182" t="s">
        <v>237</v>
      </c>
      <c r="E287" s="183" t="s">
        <v>579</v>
      </c>
      <c r="F287" s="184" t="s">
        <v>580</v>
      </c>
      <c r="G287" s="185" t="s">
        <v>240</v>
      </c>
      <c r="H287" s="186">
        <v>45.560000000000002</v>
      </c>
      <c r="I287" s="187"/>
      <c r="J287" s="188">
        <f>ROUND(I287*H287,2)</f>
        <v>0</v>
      </c>
      <c r="K287" s="184" t="s">
        <v>246</v>
      </c>
      <c r="L287" s="39"/>
      <c r="M287" s="189" t="s">
        <v>1</v>
      </c>
      <c r="N287" s="190" t="s">
        <v>40</v>
      </c>
      <c r="O287" s="77"/>
      <c r="P287" s="191">
        <f>O287*H287</f>
        <v>0</v>
      </c>
      <c r="Q287" s="191">
        <v>0</v>
      </c>
      <c r="R287" s="191">
        <f>Q287*H287</f>
        <v>0</v>
      </c>
      <c r="S287" s="191">
        <v>0</v>
      </c>
      <c r="T287" s="19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3" t="s">
        <v>96</v>
      </c>
      <c r="AT287" s="193" t="s">
        <v>237</v>
      </c>
      <c r="AU287" s="193" t="s">
        <v>84</v>
      </c>
      <c r="AY287" s="19" t="s">
        <v>235</v>
      </c>
      <c r="BE287" s="194">
        <f>IF(N287="základní",J287,0)</f>
        <v>0</v>
      </c>
      <c r="BF287" s="194">
        <f>IF(N287="snížená",J287,0)</f>
        <v>0</v>
      </c>
      <c r="BG287" s="194">
        <f>IF(N287="zákl. přenesená",J287,0)</f>
        <v>0</v>
      </c>
      <c r="BH287" s="194">
        <f>IF(N287="sníž. přenesená",J287,0)</f>
        <v>0</v>
      </c>
      <c r="BI287" s="194">
        <f>IF(N287="nulová",J287,0)</f>
        <v>0</v>
      </c>
      <c r="BJ287" s="19" t="s">
        <v>82</v>
      </c>
      <c r="BK287" s="194">
        <f>ROUND(I287*H287,2)</f>
        <v>0</v>
      </c>
      <c r="BL287" s="19" t="s">
        <v>96</v>
      </c>
      <c r="BM287" s="193" t="s">
        <v>2344</v>
      </c>
    </row>
    <row r="288" s="2" customFormat="1">
      <c r="A288" s="38"/>
      <c r="B288" s="39"/>
      <c r="C288" s="38"/>
      <c r="D288" s="195" t="s">
        <v>242</v>
      </c>
      <c r="E288" s="38"/>
      <c r="F288" s="196" t="s">
        <v>582</v>
      </c>
      <c r="G288" s="38"/>
      <c r="H288" s="38"/>
      <c r="I288" s="197"/>
      <c r="J288" s="38"/>
      <c r="K288" s="38"/>
      <c r="L288" s="39"/>
      <c r="M288" s="198"/>
      <c r="N288" s="199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242</v>
      </c>
      <c r="AU288" s="19" t="s">
        <v>84</v>
      </c>
    </row>
    <row r="289" s="2" customFormat="1">
      <c r="A289" s="38"/>
      <c r="B289" s="39"/>
      <c r="C289" s="38"/>
      <c r="D289" s="195" t="s">
        <v>262</v>
      </c>
      <c r="E289" s="38"/>
      <c r="F289" s="223" t="s">
        <v>2302</v>
      </c>
      <c r="G289" s="38"/>
      <c r="H289" s="38"/>
      <c r="I289" s="197"/>
      <c r="J289" s="38"/>
      <c r="K289" s="38"/>
      <c r="L289" s="39"/>
      <c r="M289" s="198"/>
      <c r="N289" s="199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262</v>
      </c>
      <c r="AU289" s="19" t="s">
        <v>84</v>
      </c>
    </row>
    <row r="290" s="13" customFormat="1">
      <c r="A290" s="13"/>
      <c r="B290" s="200"/>
      <c r="C290" s="13"/>
      <c r="D290" s="195" t="s">
        <v>248</v>
      </c>
      <c r="E290" s="201" t="s">
        <v>1</v>
      </c>
      <c r="F290" s="202" t="s">
        <v>583</v>
      </c>
      <c r="G290" s="13"/>
      <c r="H290" s="201" t="s">
        <v>1</v>
      </c>
      <c r="I290" s="203"/>
      <c r="J290" s="13"/>
      <c r="K290" s="13"/>
      <c r="L290" s="200"/>
      <c r="M290" s="204"/>
      <c r="N290" s="205"/>
      <c r="O290" s="205"/>
      <c r="P290" s="205"/>
      <c r="Q290" s="205"/>
      <c r="R290" s="205"/>
      <c r="S290" s="205"/>
      <c r="T290" s="206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1" t="s">
        <v>248</v>
      </c>
      <c r="AU290" s="201" t="s">
        <v>84</v>
      </c>
      <c r="AV290" s="13" t="s">
        <v>82</v>
      </c>
      <c r="AW290" s="13" t="s">
        <v>32</v>
      </c>
      <c r="AX290" s="13" t="s">
        <v>75</v>
      </c>
      <c r="AY290" s="201" t="s">
        <v>235</v>
      </c>
    </row>
    <row r="291" s="14" customFormat="1">
      <c r="A291" s="14"/>
      <c r="B291" s="207"/>
      <c r="C291" s="14"/>
      <c r="D291" s="195" t="s">
        <v>248</v>
      </c>
      <c r="E291" s="208" t="s">
        <v>1</v>
      </c>
      <c r="F291" s="209" t="s">
        <v>2345</v>
      </c>
      <c r="G291" s="14"/>
      <c r="H291" s="210">
        <v>45.560000000000002</v>
      </c>
      <c r="I291" s="211"/>
      <c r="J291" s="14"/>
      <c r="K291" s="14"/>
      <c r="L291" s="207"/>
      <c r="M291" s="212"/>
      <c r="N291" s="213"/>
      <c r="O291" s="213"/>
      <c r="P291" s="213"/>
      <c r="Q291" s="213"/>
      <c r="R291" s="213"/>
      <c r="S291" s="213"/>
      <c r="T291" s="2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08" t="s">
        <v>248</v>
      </c>
      <c r="AU291" s="208" t="s">
        <v>84</v>
      </c>
      <c r="AV291" s="14" t="s">
        <v>84</v>
      </c>
      <c r="AW291" s="14" t="s">
        <v>32</v>
      </c>
      <c r="AX291" s="14" t="s">
        <v>82</v>
      </c>
      <c r="AY291" s="208" t="s">
        <v>235</v>
      </c>
    </row>
    <row r="292" s="2" customFormat="1" ht="21.75" customHeight="1">
      <c r="A292" s="38"/>
      <c r="B292" s="181"/>
      <c r="C292" s="182" t="s">
        <v>486</v>
      </c>
      <c r="D292" s="182" t="s">
        <v>237</v>
      </c>
      <c r="E292" s="183" t="s">
        <v>585</v>
      </c>
      <c r="F292" s="184" t="s">
        <v>586</v>
      </c>
      <c r="G292" s="185" t="s">
        <v>240</v>
      </c>
      <c r="H292" s="186">
        <v>169.40000000000001</v>
      </c>
      <c r="I292" s="187"/>
      <c r="J292" s="188">
        <f>ROUND(I292*H292,2)</f>
        <v>0</v>
      </c>
      <c r="K292" s="184" t="s">
        <v>1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</v>
      </c>
      <c r="R292" s="191">
        <f>Q292*H292</f>
        <v>0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96</v>
      </c>
      <c r="AT292" s="193" t="s">
        <v>237</v>
      </c>
      <c r="AU292" s="193" t="s">
        <v>84</v>
      </c>
      <c r="AY292" s="19" t="s">
        <v>235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96</v>
      </c>
      <c r="BM292" s="193" t="s">
        <v>2346</v>
      </c>
    </row>
    <row r="293" s="2" customFormat="1">
      <c r="A293" s="38"/>
      <c r="B293" s="39"/>
      <c r="C293" s="38"/>
      <c r="D293" s="195" t="s">
        <v>242</v>
      </c>
      <c r="E293" s="38"/>
      <c r="F293" s="196" t="s">
        <v>588</v>
      </c>
      <c r="G293" s="38"/>
      <c r="H293" s="38"/>
      <c r="I293" s="197"/>
      <c r="J293" s="38"/>
      <c r="K293" s="38"/>
      <c r="L293" s="39"/>
      <c r="M293" s="198"/>
      <c r="N293" s="199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242</v>
      </c>
      <c r="AU293" s="19" t="s">
        <v>84</v>
      </c>
    </row>
    <row r="294" s="2" customFormat="1" ht="24.15" customHeight="1">
      <c r="A294" s="38"/>
      <c r="B294" s="181"/>
      <c r="C294" s="182" t="s">
        <v>490</v>
      </c>
      <c r="D294" s="182" t="s">
        <v>237</v>
      </c>
      <c r="E294" s="183" t="s">
        <v>590</v>
      </c>
      <c r="F294" s="184" t="s">
        <v>591</v>
      </c>
      <c r="G294" s="185" t="s">
        <v>240</v>
      </c>
      <c r="H294" s="186">
        <v>169.40000000000001</v>
      </c>
      <c r="I294" s="187"/>
      <c r="J294" s="188">
        <f>ROUND(I294*H294,2)</f>
        <v>0</v>
      </c>
      <c r="K294" s="184" t="s">
        <v>246</v>
      </c>
      <c r="L294" s="39"/>
      <c r="M294" s="189" t="s">
        <v>1</v>
      </c>
      <c r="N294" s="190" t="s">
        <v>40</v>
      </c>
      <c r="O294" s="77"/>
      <c r="P294" s="191">
        <f>O294*H294</f>
        <v>0</v>
      </c>
      <c r="Q294" s="191">
        <v>0</v>
      </c>
      <c r="R294" s="191">
        <f>Q294*H294</f>
        <v>0</v>
      </c>
      <c r="S294" s="191">
        <v>0</v>
      </c>
      <c r="T294" s="19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3" t="s">
        <v>96</v>
      </c>
      <c r="AT294" s="193" t="s">
        <v>237</v>
      </c>
      <c r="AU294" s="193" t="s">
        <v>84</v>
      </c>
      <c r="AY294" s="19" t="s">
        <v>235</v>
      </c>
      <c r="BE294" s="194">
        <f>IF(N294="základní",J294,0)</f>
        <v>0</v>
      </c>
      <c r="BF294" s="194">
        <f>IF(N294="snížená",J294,0)</f>
        <v>0</v>
      </c>
      <c r="BG294" s="194">
        <f>IF(N294="zákl. přenesená",J294,0)</f>
        <v>0</v>
      </c>
      <c r="BH294" s="194">
        <f>IF(N294="sníž. přenesená",J294,0)</f>
        <v>0</v>
      </c>
      <c r="BI294" s="194">
        <f>IF(N294="nulová",J294,0)</f>
        <v>0</v>
      </c>
      <c r="BJ294" s="19" t="s">
        <v>82</v>
      </c>
      <c r="BK294" s="194">
        <f>ROUND(I294*H294,2)</f>
        <v>0</v>
      </c>
      <c r="BL294" s="19" t="s">
        <v>96</v>
      </c>
      <c r="BM294" s="193" t="s">
        <v>2347</v>
      </c>
    </row>
    <row r="295" s="2" customFormat="1">
      <c r="A295" s="38"/>
      <c r="B295" s="39"/>
      <c r="C295" s="38"/>
      <c r="D295" s="195" t="s">
        <v>242</v>
      </c>
      <c r="E295" s="38"/>
      <c r="F295" s="196" t="s">
        <v>593</v>
      </c>
      <c r="G295" s="38"/>
      <c r="H295" s="38"/>
      <c r="I295" s="197"/>
      <c r="J295" s="38"/>
      <c r="K295" s="38"/>
      <c r="L295" s="39"/>
      <c r="M295" s="198"/>
      <c r="N295" s="199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242</v>
      </c>
      <c r="AU295" s="19" t="s">
        <v>84</v>
      </c>
    </row>
    <row r="296" s="2" customFormat="1" ht="21.75" customHeight="1">
      <c r="A296" s="38"/>
      <c r="B296" s="181"/>
      <c r="C296" s="182" t="s">
        <v>495</v>
      </c>
      <c r="D296" s="182" t="s">
        <v>237</v>
      </c>
      <c r="E296" s="183" t="s">
        <v>595</v>
      </c>
      <c r="F296" s="184" t="s">
        <v>586</v>
      </c>
      <c r="G296" s="185" t="s">
        <v>240</v>
      </c>
      <c r="H296" s="186">
        <v>169.40000000000001</v>
      </c>
      <c r="I296" s="187"/>
      <c r="J296" s="188">
        <f>ROUND(I296*H296,2)</f>
        <v>0</v>
      </c>
      <c r="K296" s="184" t="s">
        <v>1</v>
      </c>
      <c r="L296" s="39"/>
      <c r="M296" s="189" t="s">
        <v>1</v>
      </c>
      <c r="N296" s="190" t="s">
        <v>40</v>
      </c>
      <c r="O296" s="77"/>
      <c r="P296" s="191">
        <f>O296*H296</f>
        <v>0</v>
      </c>
      <c r="Q296" s="191">
        <v>0</v>
      </c>
      <c r="R296" s="191">
        <f>Q296*H296</f>
        <v>0</v>
      </c>
      <c r="S296" s="191">
        <v>0</v>
      </c>
      <c r="T296" s="19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3" t="s">
        <v>96</v>
      </c>
      <c r="AT296" s="193" t="s">
        <v>237</v>
      </c>
      <c r="AU296" s="193" t="s">
        <v>84</v>
      </c>
      <c r="AY296" s="19" t="s">
        <v>235</v>
      </c>
      <c r="BE296" s="194">
        <f>IF(N296="základní",J296,0)</f>
        <v>0</v>
      </c>
      <c r="BF296" s="194">
        <f>IF(N296="snížená",J296,0)</f>
        <v>0</v>
      </c>
      <c r="BG296" s="194">
        <f>IF(N296="zákl. přenesená",J296,0)</f>
        <v>0</v>
      </c>
      <c r="BH296" s="194">
        <f>IF(N296="sníž. přenesená",J296,0)</f>
        <v>0</v>
      </c>
      <c r="BI296" s="194">
        <f>IF(N296="nulová",J296,0)</f>
        <v>0</v>
      </c>
      <c r="BJ296" s="19" t="s">
        <v>82</v>
      </c>
      <c r="BK296" s="194">
        <f>ROUND(I296*H296,2)</f>
        <v>0</v>
      </c>
      <c r="BL296" s="19" t="s">
        <v>96</v>
      </c>
      <c r="BM296" s="193" t="s">
        <v>2348</v>
      </c>
    </row>
    <row r="297" s="2" customFormat="1">
      <c r="A297" s="38"/>
      <c r="B297" s="39"/>
      <c r="C297" s="38"/>
      <c r="D297" s="195" t="s">
        <v>242</v>
      </c>
      <c r="E297" s="38"/>
      <c r="F297" s="196" t="s">
        <v>588</v>
      </c>
      <c r="G297" s="38"/>
      <c r="H297" s="38"/>
      <c r="I297" s="197"/>
      <c r="J297" s="38"/>
      <c r="K297" s="38"/>
      <c r="L297" s="39"/>
      <c r="M297" s="198"/>
      <c r="N297" s="199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242</v>
      </c>
      <c r="AU297" s="19" t="s">
        <v>84</v>
      </c>
    </row>
    <row r="298" s="2" customFormat="1" ht="33" customHeight="1">
      <c r="A298" s="38"/>
      <c r="B298" s="181"/>
      <c r="C298" s="182" t="s">
        <v>502</v>
      </c>
      <c r="D298" s="182" t="s">
        <v>237</v>
      </c>
      <c r="E298" s="183" t="s">
        <v>598</v>
      </c>
      <c r="F298" s="184" t="s">
        <v>599</v>
      </c>
      <c r="G298" s="185" t="s">
        <v>240</v>
      </c>
      <c r="H298" s="186">
        <v>169.40000000000001</v>
      </c>
      <c r="I298" s="187"/>
      <c r="J298" s="188">
        <f>ROUND(I298*H298,2)</f>
        <v>0</v>
      </c>
      <c r="K298" s="184" t="s">
        <v>1</v>
      </c>
      <c r="L298" s="39"/>
      <c r="M298" s="189" t="s">
        <v>1</v>
      </c>
      <c r="N298" s="190" t="s">
        <v>40</v>
      </c>
      <c r="O298" s="77"/>
      <c r="P298" s="191">
        <f>O298*H298</f>
        <v>0</v>
      </c>
      <c r="Q298" s="191">
        <v>0</v>
      </c>
      <c r="R298" s="191">
        <f>Q298*H298</f>
        <v>0</v>
      </c>
      <c r="S298" s="191">
        <v>0</v>
      </c>
      <c r="T298" s="19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3" t="s">
        <v>96</v>
      </c>
      <c r="AT298" s="193" t="s">
        <v>237</v>
      </c>
      <c r="AU298" s="193" t="s">
        <v>84</v>
      </c>
      <c r="AY298" s="19" t="s">
        <v>235</v>
      </c>
      <c r="BE298" s="194">
        <f>IF(N298="základní",J298,0)</f>
        <v>0</v>
      </c>
      <c r="BF298" s="194">
        <f>IF(N298="snížená",J298,0)</f>
        <v>0</v>
      </c>
      <c r="BG298" s="194">
        <f>IF(N298="zákl. přenesená",J298,0)</f>
        <v>0</v>
      </c>
      <c r="BH298" s="194">
        <f>IF(N298="sníž. přenesená",J298,0)</f>
        <v>0</v>
      </c>
      <c r="BI298" s="194">
        <f>IF(N298="nulová",J298,0)</f>
        <v>0</v>
      </c>
      <c r="BJ298" s="19" t="s">
        <v>82</v>
      </c>
      <c r="BK298" s="194">
        <f>ROUND(I298*H298,2)</f>
        <v>0</v>
      </c>
      <c r="BL298" s="19" t="s">
        <v>96</v>
      </c>
      <c r="BM298" s="193" t="s">
        <v>2349</v>
      </c>
    </row>
    <row r="299" s="2" customFormat="1">
      <c r="A299" s="38"/>
      <c r="B299" s="39"/>
      <c r="C299" s="38"/>
      <c r="D299" s="195" t="s">
        <v>242</v>
      </c>
      <c r="E299" s="38"/>
      <c r="F299" s="196" t="s">
        <v>601</v>
      </c>
      <c r="G299" s="38"/>
      <c r="H299" s="38"/>
      <c r="I299" s="197"/>
      <c r="J299" s="38"/>
      <c r="K299" s="38"/>
      <c r="L299" s="39"/>
      <c r="M299" s="198"/>
      <c r="N299" s="199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242</v>
      </c>
      <c r="AU299" s="19" t="s">
        <v>84</v>
      </c>
    </row>
    <row r="300" s="2" customFormat="1">
      <c r="A300" s="38"/>
      <c r="B300" s="39"/>
      <c r="C300" s="38"/>
      <c r="D300" s="195" t="s">
        <v>262</v>
      </c>
      <c r="E300" s="38"/>
      <c r="F300" s="223" t="s">
        <v>2302</v>
      </c>
      <c r="G300" s="38"/>
      <c r="H300" s="38"/>
      <c r="I300" s="197"/>
      <c r="J300" s="38"/>
      <c r="K300" s="38"/>
      <c r="L300" s="39"/>
      <c r="M300" s="198"/>
      <c r="N300" s="199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262</v>
      </c>
      <c r="AU300" s="19" t="s">
        <v>84</v>
      </c>
    </row>
    <row r="301" s="13" customFormat="1">
      <c r="A301" s="13"/>
      <c r="B301" s="200"/>
      <c r="C301" s="13"/>
      <c r="D301" s="195" t="s">
        <v>248</v>
      </c>
      <c r="E301" s="201" t="s">
        <v>1</v>
      </c>
      <c r="F301" s="202" t="s">
        <v>602</v>
      </c>
      <c r="G301" s="13"/>
      <c r="H301" s="201" t="s">
        <v>1</v>
      </c>
      <c r="I301" s="203"/>
      <c r="J301" s="13"/>
      <c r="K301" s="13"/>
      <c r="L301" s="200"/>
      <c r="M301" s="204"/>
      <c r="N301" s="205"/>
      <c r="O301" s="205"/>
      <c r="P301" s="205"/>
      <c r="Q301" s="205"/>
      <c r="R301" s="205"/>
      <c r="S301" s="205"/>
      <c r="T301" s="206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1" t="s">
        <v>248</v>
      </c>
      <c r="AU301" s="201" t="s">
        <v>84</v>
      </c>
      <c r="AV301" s="13" t="s">
        <v>82</v>
      </c>
      <c r="AW301" s="13" t="s">
        <v>32</v>
      </c>
      <c r="AX301" s="13" t="s">
        <v>75</v>
      </c>
      <c r="AY301" s="201" t="s">
        <v>235</v>
      </c>
    </row>
    <row r="302" s="14" customFormat="1">
      <c r="A302" s="14"/>
      <c r="B302" s="207"/>
      <c r="C302" s="14"/>
      <c r="D302" s="195" t="s">
        <v>248</v>
      </c>
      <c r="E302" s="208" t="s">
        <v>1</v>
      </c>
      <c r="F302" s="209" t="s">
        <v>2350</v>
      </c>
      <c r="G302" s="14"/>
      <c r="H302" s="210">
        <v>169.40000000000001</v>
      </c>
      <c r="I302" s="211"/>
      <c r="J302" s="14"/>
      <c r="K302" s="14"/>
      <c r="L302" s="207"/>
      <c r="M302" s="212"/>
      <c r="N302" s="213"/>
      <c r="O302" s="213"/>
      <c r="P302" s="213"/>
      <c r="Q302" s="213"/>
      <c r="R302" s="213"/>
      <c r="S302" s="213"/>
      <c r="T302" s="2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8" t="s">
        <v>248</v>
      </c>
      <c r="AU302" s="208" t="s">
        <v>84</v>
      </c>
      <c r="AV302" s="14" t="s">
        <v>84</v>
      </c>
      <c r="AW302" s="14" t="s">
        <v>32</v>
      </c>
      <c r="AX302" s="14" t="s">
        <v>82</v>
      </c>
      <c r="AY302" s="208" t="s">
        <v>235</v>
      </c>
    </row>
    <row r="303" s="2" customFormat="1" ht="24.15" customHeight="1">
      <c r="A303" s="38"/>
      <c r="B303" s="181"/>
      <c r="C303" s="182" t="s">
        <v>509</v>
      </c>
      <c r="D303" s="182" t="s">
        <v>237</v>
      </c>
      <c r="E303" s="183" t="s">
        <v>605</v>
      </c>
      <c r="F303" s="184" t="s">
        <v>606</v>
      </c>
      <c r="G303" s="185" t="s">
        <v>240</v>
      </c>
      <c r="H303" s="186">
        <v>269.75</v>
      </c>
      <c r="I303" s="187"/>
      <c r="J303" s="188">
        <f>ROUND(I303*H303,2)</f>
        <v>0</v>
      </c>
      <c r="K303" s="184" t="s">
        <v>246</v>
      </c>
      <c r="L303" s="39"/>
      <c r="M303" s="189" t="s">
        <v>1</v>
      </c>
      <c r="N303" s="190" t="s">
        <v>40</v>
      </c>
      <c r="O303" s="77"/>
      <c r="P303" s="191">
        <f>O303*H303</f>
        <v>0</v>
      </c>
      <c r="Q303" s="191">
        <v>0</v>
      </c>
      <c r="R303" s="191">
        <f>Q303*H303</f>
        <v>0</v>
      </c>
      <c r="S303" s="191">
        <v>0</v>
      </c>
      <c r="T303" s="192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3" t="s">
        <v>96</v>
      </c>
      <c r="AT303" s="193" t="s">
        <v>237</v>
      </c>
      <c r="AU303" s="193" t="s">
        <v>84</v>
      </c>
      <c r="AY303" s="19" t="s">
        <v>235</v>
      </c>
      <c r="BE303" s="194">
        <f>IF(N303="základní",J303,0)</f>
        <v>0</v>
      </c>
      <c r="BF303" s="194">
        <f>IF(N303="snížená",J303,0)</f>
        <v>0</v>
      </c>
      <c r="BG303" s="194">
        <f>IF(N303="zákl. přenesená",J303,0)</f>
        <v>0</v>
      </c>
      <c r="BH303" s="194">
        <f>IF(N303="sníž. přenesená",J303,0)</f>
        <v>0</v>
      </c>
      <c r="BI303" s="194">
        <f>IF(N303="nulová",J303,0)</f>
        <v>0</v>
      </c>
      <c r="BJ303" s="19" t="s">
        <v>82</v>
      </c>
      <c r="BK303" s="194">
        <f>ROUND(I303*H303,2)</f>
        <v>0</v>
      </c>
      <c r="BL303" s="19" t="s">
        <v>96</v>
      </c>
      <c r="BM303" s="193" t="s">
        <v>2351</v>
      </c>
    </row>
    <row r="304" s="2" customFormat="1">
      <c r="A304" s="38"/>
      <c r="B304" s="39"/>
      <c r="C304" s="38"/>
      <c r="D304" s="195" t="s">
        <v>242</v>
      </c>
      <c r="E304" s="38"/>
      <c r="F304" s="196" t="s">
        <v>608</v>
      </c>
      <c r="G304" s="38"/>
      <c r="H304" s="38"/>
      <c r="I304" s="197"/>
      <c r="J304" s="38"/>
      <c r="K304" s="38"/>
      <c r="L304" s="39"/>
      <c r="M304" s="198"/>
      <c r="N304" s="199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242</v>
      </c>
      <c r="AU304" s="19" t="s">
        <v>84</v>
      </c>
    </row>
    <row r="305" s="2" customFormat="1" ht="21.75" customHeight="1">
      <c r="A305" s="38"/>
      <c r="B305" s="181"/>
      <c r="C305" s="182" t="s">
        <v>516</v>
      </c>
      <c r="D305" s="182" t="s">
        <v>237</v>
      </c>
      <c r="E305" s="183" t="s">
        <v>610</v>
      </c>
      <c r="F305" s="184" t="s">
        <v>570</v>
      </c>
      <c r="G305" s="185" t="s">
        <v>240</v>
      </c>
      <c r="H305" s="186">
        <v>269.75</v>
      </c>
      <c r="I305" s="187"/>
      <c r="J305" s="188">
        <f>ROUND(I305*H305,2)</f>
        <v>0</v>
      </c>
      <c r="K305" s="184" t="s">
        <v>246</v>
      </c>
      <c r="L305" s="39"/>
      <c r="M305" s="189" t="s">
        <v>1</v>
      </c>
      <c r="N305" s="190" t="s">
        <v>40</v>
      </c>
      <c r="O305" s="77"/>
      <c r="P305" s="191">
        <f>O305*H305</f>
        <v>0</v>
      </c>
      <c r="Q305" s="191">
        <v>0</v>
      </c>
      <c r="R305" s="191">
        <f>Q305*H305</f>
        <v>0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96</v>
      </c>
      <c r="AT305" s="193" t="s">
        <v>237</v>
      </c>
      <c r="AU305" s="193" t="s">
        <v>84</v>
      </c>
      <c r="AY305" s="19" t="s">
        <v>235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96</v>
      </c>
      <c r="BM305" s="193" t="s">
        <v>2352</v>
      </c>
    </row>
    <row r="306" s="2" customFormat="1">
      <c r="A306" s="38"/>
      <c r="B306" s="39"/>
      <c r="C306" s="38"/>
      <c r="D306" s="195" t="s">
        <v>242</v>
      </c>
      <c r="E306" s="38"/>
      <c r="F306" s="196" t="s">
        <v>572</v>
      </c>
      <c r="G306" s="38"/>
      <c r="H306" s="38"/>
      <c r="I306" s="197"/>
      <c r="J306" s="38"/>
      <c r="K306" s="38"/>
      <c r="L306" s="39"/>
      <c r="M306" s="198"/>
      <c r="N306" s="199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242</v>
      </c>
      <c r="AU306" s="19" t="s">
        <v>84</v>
      </c>
    </row>
    <row r="307" s="2" customFormat="1" ht="24.15" customHeight="1">
      <c r="A307" s="38"/>
      <c r="B307" s="181"/>
      <c r="C307" s="182" t="s">
        <v>524</v>
      </c>
      <c r="D307" s="182" t="s">
        <v>237</v>
      </c>
      <c r="E307" s="183" t="s">
        <v>613</v>
      </c>
      <c r="F307" s="184" t="s">
        <v>575</v>
      </c>
      <c r="G307" s="185" t="s">
        <v>240</v>
      </c>
      <c r="H307" s="186">
        <v>269.75</v>
      </c>
      <c r="I307" s="187"/>
      <c r="J307" s="188">
        <f>ROUND(I307*H307,2)</f>
        <v>0</v>
      </c>
      <c r="K307" s="184" t="s">
        <v>246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</v>
      </c>
      <c r="R307" s="191">
        <f>Q307*H307</f>
        <v>0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96</v>
      </c>
      <c r="AT307" s="193" t="s">
        <v>237</v>
      </c>
      <c r="AU307" s="193" t="s">
        <v>84</v>
      </c>
      <c r="AY307" s="19" t="s">
        <v>235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96</v>
      </c>
      <c r="BM307" s="193" t="s">
        <v>2353</v>
      </c>
    </row>
    <row r="308" s="2" customFormat="1">
      <c r="A308" s="38"/>
      <c r="B308" s="39"/>
      <c r="C308" s="38"/>
      <c r="D308" s="195" t="s">
        <v>242</v>
      </c>
      <c r="E308" s="38"/>
      <c r="F308" s="196" t="s">
        <v>577</v>
      </c>
      <c r="G308" s="38"/>
      <c r="H308" s="38"/>
      <c r="I308" s="197"/>
      <c r="J308" s="38"/>
      <c r="K308" s="38"/>
      <c r="L308" s="39"/>
      <c r="M308" s="198"/>
      <c r="N308" s="199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242</v>
      </c>
      <c r="AU308" s="19" t="s">
        <v>84</v>
      </c>
    </row>
    <row r="309" s="2" customFormat="1" ht="33" customHeight="1">
      <c r="A309" s="38"/>
      <c r="B309" s="181"/>
      <c r="C309" s="182" t="s">
        <v>531</v>
      </c>
      <c r="D309" s="182" t="s">
        <v>237</v>
      </c>
      <c r="E309" s="183" t="s">
        <v>616</v>
      </c>
      <c r="F309" s="184" t="s">
        <v>995</v>
      </c>
      <c r="G309" s="185" t="s">
        <v>240</v>
      </c>
      <c r="H309" s="186">
        <v>269.75</v>
      </c>
      <c r="I309" s="187"/>
      <c r="J309" s="188">
        <f>ROUND(I309*H309,2)</f>
        <v>0</v>
      </c>
      <c r="K309" s="184" t="s">
        <v>246</v>
      </c>
      <c r="L309" s="39"/>
      <c r="M309" s="189" t="s">
        <v>1</v>
      </c>
      <c r="N309" s="190" t="s">
        <v>40</v>
      </c>
      <c r="O309" s="77"/>
      <c r="P309" s="191">
        <f>O309*H309</f>
        <v>0</v>
      </c>
      <c r="Q309" s="191">
        <v>0</v>
      </c>
      <c r="R309" s="191">
        <f>Q309*H309</f>
        <v>0</v>
      </c>
      <c r="S309" s="191">
        <v>0</v>
      </c>
      <c r="T309" s="192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3" t="s">
        <v>96</v>
      </c>
      <c r="AT309" s="193" t="s">
        <v>237</v>
      </c>
      <c r="AU309" s="193" t="s">
        <v>84</v>
      </c>
      <c r="AY309" s="19" t="s">
        <v>235</v>
      </c>
      <c r="BE309" s="194">
        <f>IF(N309="základní",J309,0)</f>
        <v>0</v>
      </c>
      <c r="BF309" s="194">
        <f>IF(N309="snížená",J309,0)</f>
        <v>0</v>
      </c>
      <c r="BG309" s="194">
        <f>IF(N309="zákl. přenesená",J309,0)</f>
        <v>0</v>
      </c>
      <c r="BH309" s="194">
        <f>IF(N309="sníž. přenesená",J309,0)</f>
        <v>0</v>
      </c>
      <c r="BI309" s="194">
        <f>IF(N309="nulová",J309,0)</f>
        <v>0</v>
      </c>
      <c r="BJ309" s="19" t="s">
        <v>82</v>
      </c>
      <c r="BK309" s="194">
        <f>ROUND(I309*H309,2)</f>
        <v>0</v>
      </c>
      <c r="BL309" s="19" t="s">
        <v>96</v>
      </c>
      <c r="BM309" s="193" t="s">
        <v>2354</v>
      </c>
    </row>
    <row r="310" s="2" customFormat="1">
      <c r="A310" s="38"/>
      <c r="B310" s="39"/>
      <c r="C310" s="38"/>
      <c r="D310" s="195" t="s">
        <v>242</v>
      </c>
      <c r="E310" s="38"/>
      <c r="F310" s="196" t="s">
        <v>619</v>
      </c>
      <c r="G310" s="38"/>
      <c r="H310" s="38"/>
      <c r="I310" s="197"/>
      <c r="J310" s="38"/>
      <c r="K310" s="38"/>
      <c r="L310" s="39"/>
      <c r="M310" s="198"/>
      <c r="N310" s="199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242</v>
      </c>
      <c r="AU310" s="19" t="s">
        <v>84</v>
      </c>
    </row>
    <row r="311" s="2" customFormat="1">
      <c r="A311" s="38"/>
      <c r="B311" s="39"/>
      <c r="C311" s="38"/>
      <c r="D311" s="195" t="s">
        <v>262</v>
      </c>
      <c r="E311" s="38"/>
      <c r="F311" s="223" t="s">
        <v>2302</v>
      </c>
      <c r="G311" s="38"/>
      <c r="H311" s="38"/>
      <c r="I311" s="197"/>
      <c r="J311" s="38"/>
      <c r="K311" s="38"/>
      <c r="L311" s="39"/>
      <c r="M311" s="198"/>
      <c r="N311" s="199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262</v>
      </c>
      <c r="AU311" s="19" t="s">
        <v>84</v>
      </c>
    </row>
    <row r="312" s="13" customFormat="1">
      <c r="A312" s="13"/>
      <c r="B312" s="200"/>
      <c r="C312" s="13"/>
      <c r="D312" s="195" t="s">
        <v>248</v>
      </c>
      <c r="E312" s="201" t="s">
        <v>1</v>
      </c>
      <c r="F312" s="202" t="s">
        <v>996</v>
      </c>
      <c r="G312" s="13"/>
      <c r="H312" s="201" t="s">
        <v>1</v>
      </c>
      <c r="I312" s="203"/>
      <c r="J312" s="13"/>
      <c r="K312" s="13"/>
      <c r="L312" s="200"/>
      <c r="M312" s="204"/>
      <c r="N312" s="205"/>
      <c r="O312" s="205"/>
      <c r="P312" s="205"/>
      <c r="Q312" s="205"/>
      <c r="R312" s="205"/>
      <c r="S312" s="205"/>
      <c r="T312" s="206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01" t="s">
        <v>248</v>
      </c>
      <c r="AU312" s="201" t="s">
        <v>84</v>
      </c>
      <c r="AV312" s="13" t="s">
        <v>82</v>
      </c>
      <c r="AW312" s="13" t="s">
        <v>32</v>
      </c>
      <c r="AX312" s="13" t="s">
        <v>75</v>
      </c>
      <c r="AY312" s="201" t="s">
        <v>235</v>
      </c>
    </row>
    <row r="313" s="14" customFormat="1">
      <c r="A313" s="14"/>
      <c r="B313" s="207"/>
      <c r="C313" s="14"/>
      <c r="D313" s="195" t="s">
        <v>248</v>
      </c>
      <c r="E313" s="208" t="s">
        <v>1</v>
      </c>
      <c r="F313" s="209" t="s">
        <v>2296</v>
      </c>
      <c r="G313" s="14"/>
      <c r="H313" s="210">
        <v>269.75</v>
      </c>
      <c r="I313" s="211"/>
      <c r="J313" s="14"/>
      <c r="K313" s="14"/>
      <c r="L313" s="207"/>
      <c r="M313" s="212"/>
      <c r="N313" s="213"/>
      <c r="O313" s="213"/>
      <c r="P313" s="213"/>
      <c r="Q313" s="213"/>
      <c r="R313" s="213"/>
      <c r="S313" s="213"/>
      <c r="T313" s="2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08" t="s">
        <v>248</v>
      </c>
      <c r="AU313" s="208" t="s">
        <v>84</v>
      </c>
      <c r="AV313" s="14" t="s">
        <v>84</v>
      </c>
      <c r="AW313" s="14" t="s">
        <v>32</v>
      </c>
      <c r="AX313" s="14" t="s">
        <v>82</v>
      </c>
      <c r="AY313" s="208" t="s">
        <v>235</v>
      </c>
    </row>
    <row r="314" s="12" customFormat="1" ht="22.8" customHeight="1">
      <c r="A314" s="12"/>
      <c r="B314" s="168"/>
      <c r="C314" s="12"/>
      <c r="D314" s="169" t="s">
        <v>74</v>
      </c>
      <c r="E314" s="179" t="s">
        <v>291</v>
      </c>
      <c r="F314" s="179" t="s">
        <v>629</v>
      </c>
      <c r="G314" s="12"/>
      <c r="H314" s="12"/>
      <c r="I314" s="171"/>
      <c r="J314" s="180">
        <f>BK314</f>
        <v>0</v>
      </c>
      <c r="K314" s="12"/>
      <c r="L314" s="168"/>
      <c r="M314" s="173"/>
      <c r="N314" s="174"/>
      <c r="O314" s="174"/>
      <c r="P314" s="175">
        <f>SUM(P315:P358)</f>
        <v>0</v>
      </c>
      <c r="Q314" s="174"/>
      <c r="R314" s="175">
        <f>SUM(R315:R358)</f>
        <v>2.1965751000000004</v>
      </c>
      <c r="S314" s="174"/>
      <c r="T314" s="176">
        <f>SUM(T315:T358)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169" t="s">
        <v>82</v>
      </c>
      <c r="AT314" s="177" t="s">
        <v>74</v>
      </c>
      <c r="AU314" s="177" t="s">
        <v>82</v>
      </c>
      <c r="AY314" s="169" t="s">
        <v>235</v>
      </c>
      <c r="BK314" s="178">
        <f>SUM(BK315:BK358)</f>
        <v>0</v>
      </c>
    </row>
    <row r="315" s="2" customFormat="1" ht="37.8" customHeight="1">
      <c r="A315" s="38"/>
      <c r="B315" s="181"/>
      <c r="C315" s="182" t="s">
        <v>535</v>
      </c>
      <c r="D315" s="182" t="s">
        <v>237</v>
      </c>
      <c r="E315" s="183" t="s">
        <v>2355</v>
      </c>
      <c r="F315" s="184" t="s">
        <v>2356</v>
      </c>
      <c r="G315" s="185" t="s">
        <v>323</v>
      </c>
      <c r="H315" s="186">
        <v>600.89999999999998</v>
      </c>
      <c r="I315" s="187"/>
      <c r="J315" s="188">
        <f>ROUND(I315*H315,2)</f>
        <v>0</v>
      </c>
      <c r="K315" s="184" t="s">
        <v>246</v>
      </c>
      <c r="L315" s="39"/>
      <c r="M315" s="189" t="s">
        <v>1</v>
      </c>
      <c r="N315" s="190" t="s">
        <v>40</v>
      </c>
      <c r="O315" s="77"/>
      <c r="P315" s="191">
        <f>O315*H315</f>
        <v>0</v>
      </c>
      <c r="Q315" s="191">
        <v>0</v>
      </c>
      <c r="R315" s="191">
        <f>Q315*H315</f>
        <v>0</v>
      </c>
      <c r="S315" s="191">
        <v>0</v>
      </c>
      <c r="T315" s="192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93" t="s">
        <v>96</v>
      </c>
      <c r="AT315" s="193" t="s">
        <v>237</v>
      </c>
      <c r="AU315" s="193" t="s">
        <v>84</v>
      </c>
      <c r="AY315" s="19" t="s">
        <v>235</v>
      </c>
      <c r="BE315" s="194">
        <f>IF(N315="základní",J315,0)</f>
        <v>0</v>
      </c>
      <c r="BF315" s="194">
        <f>IF(N315="snížená",J315,0)</f>
        <v>0</v>
      </c>
      <c r="BG315" s="194">
        <f>IF(N315="zákl. přenesená",J315,0)</f>
        <v>0</v>
      </c>
      <c r="BH315" s="194">
        <f>IF(N315="sníž. přenesená",J315,0)</f>
        <v>0</v>
      </c>
      <c r="BI315" s="194">
        <f>IF(N315="nulová",J315,0)</f>
        <v>0</v>
      </c>
      <c r="BJ315" s="19" t="s">
        <v>82</v>
      </c>
      <c r="BK315" s="194">
        <f>ROUND(I315*H315,2)</f>
        <v>0</v>
      </c>
      <c r="BL315" s="19" t="s">
        <v>96</v>
      </c>
      <c r="BM315" s="193" t="s">
        <v>2357</v>
      </c>
    </row>
    <row r="316" s="2" customFormat="1">
      <c r="A316" s="38"/>
      <c r="B316" s="39"/>
      <c r="C316" s="38"/>
      <c r="D316" s="195" t="s">
        <v>242</v>
      </c>
      <c r="E316" s="38"/>
      <c r="F316" s="196" t="s">
        <v>2358</v>
      </c>
      <c r="G316" s="38"/>
      <c r="H316" s="38"/>
      <c r="I316" s="197"/>
      <c r="J316" s="38"/>
      <c r="K316" s="38"/>
      <c r="L316" s="39"/>
      <c r="M316" s="198"/>
      <c r="N316" s="199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242</v>
      </c>
      <c r="AU316" s="19" t="s">
        <v>84</v>
      </c>
    </row>
    <row r="317" s="2" customFormat="1">
      <c r="A317" s="38"/>
      <c r="B317" s="39"/>
      <c r="C317" s="38"/>
      <c r="D317" s="195" t="s">
        <v>262</v>
      </c>
      <c r="E317" s="38"/>
      <c r="F317" s="223" t="s">
        <v>2302</v>
      </c>
      <c r="G317" s="38"/>
      <c r="H317" s="38"/>
      <c r="I317" s="197"/>
      <c r="J317" s="38"/>
      <c r="K317" s="38"/>
      <c r="L317" s="39"/>
      <c r="M317" s="198"/>
      <c r="N317" s="199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262</v>
      </c>
      <c r="AU317" s="19" t="s">
        <v>84</v>
      </c>
    </row>
    <row r="318" s="14" customFormat="1">
      <c r="A318" s="14"/>
      <c r="B318" s="207"/>
      <c r="C318" s="14"/>
      <c r="D318" s="195" t="s">
        <v>248</v>
      </c>
      <c r="E318" s="208" t="s">
        <v>1</v>
      </c>
      <c r="F318" s="209" t="s">
        <v>2334</v>
      </c>
      <c r="G318" s="14"/>
      <c r="H318" s="210">
        <v>600.89999999999998</v>
      </c>
      <c r="I318" s="211"/>
      <c r="J318" s="14"/>
      <c r="K318" s="14"/>
      <c r="L318" s="207"/>
      <c r="M318" s="212"/>
      <c r="N318" s="213"/>
      <c r="O318" s="213"/>
      <c r="P318" s="213"/>
      <c r="Q318" s="213"/>
      <c r="R318" s="213"/>
      <c r="S318" s="213"/>
      <c r="T318" s="2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08" t="s">
        <v>248</v>
      </c>
      <c r="AU318" s="208" t="s">
        <v>84</v>
      </c>
      <c r="AV318" s="14" t="s">
        <v>84</v>
      </c>
      <c r="AW318" s="14" t="s">
        <v>32</v>
      </c>
      <c r="AX318" s="14" t="s">
        <v>82</v>
      </c>
      <c r="AY318" s="208" t="s">
        <v>235</v>
      </c>
    </row>
    <row r="319" s="2" customFormat="1" ht="24.15" customHeight="1">
      <c r="A319" s="38"/>
      <c r="B319" s="181"/>
      <c r="C319" s="232" t="s">
        <v>539</v>
      </c>
      <c r="D319" s="232" t="s">
        <v>465</v>
      </c>
      <c r="E319" s="233" t="s">
        <v>2359</v>
      </c>
      <c r="F319" s="234" t="s">
        <v>2360</v>
      </c>
      <c r="G319" s="235" t="s">
        <v>323</v>
      </c>
      <c r="H319" s="236">
        <v>630.94500000000005</v>
      </c>
      <c r="I319" s="237"/>
      <c r="J319" s="238">
        <f>ROUND(I319*H319,2)</f>
        <v>0</v>
      </c>
      <c r="K319" s="234" t="s">
        <v>246</v>
      </c>
      <c r="L319" s="239"/>
      <c r="M319" s="240" t="s">
        <v>1</v>
      </c>
      <c r="N319" s="241" t="s">
        <v>40</v>
      </c>
      <c r="O319" s="77"/>
      <c r="P319" s="191">
        <f>O319*H319</f>
        <v>0</v>
      </c>
      <c r="Q319" s="191">
        <v>0.0031800000000000001</v>
      </c>
      <c r="R319" s="191">
        <f>Q319*H319</f>
        <v>2.0064051000000003</v>
      </c>
      <c r="S319" s="191">
        <v>0</v>
      </c>
      <c r="T319" s="192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93" t="s">
        <v>291</v>
      </c>
      <c r="AT319" s="193" t="s">
        <v>465</v>
      </c>
      <c r="AU319" s="193" t="s">
        <v>84</v>
      </c>
      <c r="AY319" s="19" t="s">
        <v>235</v>
      </c>
      <c r="BE319" s="194">
        <f>IF(N319="základní",J319,0)</f>
        <v>0</v>
      </c>
      <c r="BF319" s="194">
        <f>IF(N319="snížená",J319,0)</f>
        <v>0</v>
      </c>
      <c r="BG319" s="194">
        <f>IF(N319="zákl. přenesená",J319,0)</f>
        <v>0</v>
      </c>
      <c r="BH319" s="194">
        <f>IF(N319="sníž. přenesená",J319,0)</f>
        <v>0</v>
      </c>
      <c r="BI319" s="194">
        <f>IF(N319="nulová",J319,0)</f>
        <v>0</v>
      </c>
      <c r="BJ319" s="19" t="s">
        <v>82</v>
      </c>
      <c r="BK319" s="194">
        <f>ROUND(I319*H319,2)</f>
        <v>0</v>
      </c>
      <c r="BL319" s="19" t="s">
        <v>96</v>
      </c>
      <c r="BM319" s="193" t="s">
        <v>2361</v>
      </c>
    </row>
    <row r="320" s="2" customFormat="1">
      <c r="A320" s="38"/>
      <c r="B320" s="39"/>
      <c r="C320" s="38"/>
      <c r="D320" s="195" t="s">
        <v>242</v>
      </c>
      <c r="E320" s="38"/>
      <c r="F320" s="196" t="s">
        <v>2360</v>
      </c>
      <c r="G320" s="38"/>
      <c r="H320" s="38"/>
      <c r="I320" s="197"/>
      <c r="J320" s="38"/>
      <c r="K320" s="38"/>
      <c r="L320" s="39"/>
      <c r="M320" s="198"/>
      <c r="N320" s="199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242</v>
      </c>
      <c r="AU320" s="19" t="s">
        <v>84</v>
      </c>
    </row>
    <row r="321" s="14" customFormat="1">
      <c r="A321" s="14"/>
      <c r="B321" s="207"/>
      <c r="C321" s="14"/>
      <c r="D321" s="195" t="s">
        <v>248</v>
      </c>
      <c r="E321" s="14"/>
      <c r="F321" s="209" t="s">
        <v>2362</v>
      </c>
      <c r="G321" s="14"/>
      <c r="H321" s="210">
        <v>630.94500000000005</v>
      </c>
      <c r="I321" s="211"/>
      <c r="J321" s="14"/>
      <c r="K321" s="14"/>
      <c r="L321" s="207"/>
      <c r="M321" s="212"/>
      <c r="N321" s="213"/>
      <c r="O321" s="213"/>
      <c r="P321" s="213"/>
      <c r="Q321" s="213"/>
      <c r="R321" s="213"/>
      <c r="S321" s="213"/>
      <c r="T321" s="2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08" t="s">
        <v>248</v>
      </c>
      <c r="AU321" s="208" t="s">
        <v>84</v>
      </c>
      <c r="AV321" s="14" t="s">
        <v>84</v>
      </c>
      <c r="AW321" s="14" t="s">
        <v>3</v>
      </c>
      <c r="AX321" s="14" t="s">
        <v>82</v>
      </c>
      <c r="AY321" s="208" t="s">
        <v>235</v>
      </c>
    </row>
    <row r="322" s="2" customFormat="1" ht="24.15" customHeight="1">
      <c r="A322" s="38"/>
      <c r="B322" s="181"/>
      <c r="C322" s="182" t="s">
        <v>543</v>
      </c>
      <c r="D322" s="182" t="s">
        <v>237</v>
      </c>
      <c r="E322" s="183" t="s">
        <v>2363</v>
      </c>
      <c r="F322" s="184" t="s">
        <v>2364</v>
      </c>
      <c r="G322" s="185" t="s">
        <v>527</v>
      </c>
      <c r="H322" s="186">
        <v>11</v>
      </c>
      <c r="I322" s="187"/>
      <c r="J322" s="188">
        <f>ROUND(I322*H322,2)</f>
        <v>0</v>
      </c>
      <c r="K322" s="184" t="s">
        <v>246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96</v>
      </c>
      <c r="AT322" s="193" t="s">
        <v>237</v>
      </c>
      <c r="AU322" s="193" t="s">
        <v>84</v>
      </c>
      <c r="AY322" s="19" t="s">
        <v>235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96</v>
      </c>
      <c r="BM322" s="193" t="s">
        <v>2365</v>
      </c>
    </row>
    <row r="323" s="2" customFormat="1">
      <c r="A323" s="38"/>
      <c r="B323" s="39"/>
      <c r="C323" s="38"/>
      <c r="D323" s="195" t="s">
        <v>242</v>
      </c>
      <c r="E323" s="38"/>
      <c r="F323" s="196" t="s">
        <v>2366</v>
      </c>
      <c r="G323" s="38"/>
      <c r="H323" s="38"/>
      <c r="I323" s="197"/>
      <c r="J323" s="38"/>
      <c r="K323" s="38"/>
      <c r="L323" s="39"/>
      <c r="M323" s="198"/>
      <c r="N323" s="199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242</v>
      </c>
      <c r="AU323" s="19" t="s">
        <v>84</v>
      </c>
    </row>
    <row r="324" s="2" customFormat="1">
      <c r="A324" s="38"/>
      <c r="B324" s="39"/>
      <c r="C324" s="38"/>
      <c r="D324" s="195" t="s">
        <v>262</v>
      </c>
      <c r="E324" s="38"/>
      <c r="F324" s="223" t="s">
        <v>2302</v>
      </c>
      <c r="G324" s="38"/>
      <c r="H324" s="38"/>
      <c r="I324" s="197"/>
      <c r="J324" s="38"/>
      <c r="K324" s="38"/>
      <c r="L324" s="39"/>
      <c r="M324" s="198"/>
      <c r="N324" s="199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262</v>
      </c>
      <c r="AU324" s="19" t="s">
        <v>84</v>
      </c>
    </row>
    <row r="325" s="14" customFormat="1">
      <c r="A325" s="14"/>
      <c r="B325" s="207"/>
      <c r="C325" s="14"/>
      <c r="D325" s="195" t="s">
        <v>248</v>
      </c>
      <c r="E325" s="208" t="s">
        <v>1</v>
      </c>
      <c r="F325" s="209" t="s">
        <v>2367</v>
      </c>
      <c r="G325" s="14"/>
      <c r="H325" s="210">
        <v>11</v>
      </c>
      <c r="I325" s="211"/>
      <c r="J325" s="14"/>
      <c r="K325" s="14"/>
      <c r="L325" s="207"/>
      <c r="M325" s="212"/>
      <c r="N325" s="213"/>
      <c r="O325" s="213"/>
      <c r="P325" s="213"/>
      <c r="Q325" s="213"/>
      <c r="R325" s="213"/>
      <c r="S325" s="213"/>
      <c r="T325" s="2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08" t="s">
        <v>248</v>
      </c>
      <c r="AU325" s="208" t="s">
        <v>84</v>
      </c>
      <c r="AV325" s="14" t="s">
        <v>84</v>
      </c>
      <c r="AW325" s="14" t="s">
        <v>32</v>
      </c>
      <c r="AX325" s="14" t="s">
        <v>82</v>
      </c>
      <c r="AY325" s="208" t="s">
        <v>235</v>
      </c>
    </row>
    <row r="326" s="2" customFormat="1" ht="16.5" customHeight="1">
      <c r="A326" s="38"/>
      <c r="B326" s="181"/>
      <c r="C326" s="232" t="s">
        <v>547</v>
      </c>
      <c r="D326" s="232" t="s">
        <v>465</v>
      </c>
      <c r="E326" s="233" t="s">
        <v>2368</v>
      </c>
      <c r="F326" s="234" t="s">
        <v>2369</v>
      </c>
      <c r="G326" s="235" t="s">
        <v>527</v>
      </c>
      <c r="H326" s="236">
        <v>7</v>
      </c>
      <c r="I326" s="237"/>
      <c r="J326" s="238">
        <f>ROUND(I326*H326,2)</f>
        <v>0</v>
      </c>
      <c r="K326" s="234" t="s">
        <v>246</v>
      </c>
      <c r="L326" s="239"/>
      <c r="M326" s="240" t="s">
        <v>1</v>
      </c>
      <c r="N326" s="241" t="s">
        <v>40</v>
      </c>
      <c r="O326" s="77"/>
      <c r="P326" s="191">
        <f>O326*H326</f>
        <v>0</v>
      </c>
      <c r="Q326" s="191">
        <v>0.00072000000000000005</v>
      </c>
      <c r="R326" s="191">
        <f>Q326*H326</f>
        <v>0.0050400000000000002</v>
      </c>
      <c r="S326" s="191">
        <v>0</v>
      </c>
      <c r="T326" s="19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3" t="s">
        <v>291</v>
      </c>
      <c r="AT326" s="193" t="s">
        <v>465</v>
      </c>
      <c r="AU326" s="193" t="s">
        <v>84</v>
      </c>
      <c r="AY326" s="19" t="s">
        <v>235</v>
      </c>
      <c r="BE326" s="194">
        <f>IF(N326="základní",J326,0)</f>
        <v>0</v>
      </c>
      <c r="BF326" s="194">
        <f>IF(N326="snížená",J326,0)</f>
        <v>0</v>
      </c>
      <c r="BG326" s="194">
        <f>IF(N326="zákl. přenesená",J326,0)</f>
        <v>0</v>
      </c>
      <c r="BH326" s="194">
        <f>IF(N326="sníž. přenesená",J326,0)</f>
        <v>0</v>
      </c>
      <c r="BI326" s="194">
        <f>IF(N326="nulová",J326,0)</f>
        <v>0</v>
      </c>
      <c r="BJ326" s="19" t="s">
        <v>82</v>
      </c>
      <c r="BK326" s="194">
        <f>ROUND(I326*H326,2)</f>
        <v>0</v>
      </c>
      <c r="BL326" s="19" t="s">
        <v>96</v>
      </c>
      <c r="BM326" s="193" t="s">
        <v>2370</v>
      </c>
    </row>
    <row r="327" s="2" customFormat="1">
      <c r="A327" s="38"/>
      <c r="B327" s="39"/>
      <c r="C327" s="38"/>
      <c r="D327" s="195" t="s">
        <v>242</v>
      </c>
      <c r="E327" s="38"/>
      <c r="F327" s="196" t="s">
        <v>2369</v>
      </c>
      <c r="G327" s="38"/>
      <c r="H327" s="38"/>
      <c r="I327" s="197"/>
      <c r="J327" s="38"/>
      <c r="K327" s="38"/>
      <c r="L327" s="39"/>
      <c r="M327" s="198"/>
      <c r="N327" s="199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242</v>
      </c>
      <c r="AU327" s="19" t="s">
        <v>84</v>
      </c>
    </row>
    <row r="328" s="2" customFormat="1" ht="16.5" customHeight="1">
      <c r="A328" s="38"/>
      <c r="B328" s="181"/>
      <c r="C328" s="232" t="s">
        <v>552</v>
      </c>
      <c r="D328" s="232" t="s">
        <v>465</v>
      </c>
      <c r="E328" s="233" t="s">
        <v>2371</v>
      </c>
      <c r="F328" s="234" t="s">
        <v>2372</v>
      </c>
      <c r="G328" s="235" t="s">
        <v>527</v>
      </c>
      <c r="H328" s="236">
        <v>2</v>
      </c>
      <c r="I328" s="237"/>
      <c r="J328" s="238">
        <f>ROUND(I328*H328,2)</f>
        <v>0</v>
      </c>
      <c r="K328" s="234" t="s">
        <v>1</v>
      </c>
      <c r="L328" s="239"/>
      <c r="M328" s="240" t="s">
        <v>1</v>
      </c>
      <c r="N328" s="241" t="s">
        <v>40</v>
      </c>
      <c r="O328" s="77"/>
      <c r="P328" s="191">
        <f>O328*H328</f>
        <v>0</v>
      </c>
      <c r="Q328" s="191">
        <v>0.0014</v>
      </c>
      <c r="R328" s="191">
        <f>Q328*H328</f>
        <v>0.0028</v>
      </c>
      <c r="S328" s="191">
        <v>0</v>
      </c>
      <c r="T328" s="19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3" t="s">
        <v>291</v>
      </c>
      <c r="AT328" s="193" t="s">
        <v>465</v>
      </c>
      <c r="AU328" s="193" t="s">
        <v>84</v>
      </c>
      <c r="AY328" s="19" t="s">
        <v>235</v>
      </c>
      <c r="BE328" s="194">
        <f>IF(N328="základní",J328,0)</f>
        <v>0</v>
      </c>
      <c r="BF328" s="194">
        <f>IF(N328="snížená",J328,0)</f>
        <v>0</v>
      </c>
      <c r="BG328" s="194">
        <f>IF(N328="zákl. přenesená",J328,0)</f>
        <v>0</v>
      </c>
      <c r="BH328" s="194">
        <f>IF(N328="sníž. přenesená",J328,0)</f>
        <v>0</v>
      </c>
      <c r="BI328" s="194">
        <f>IF(N328="nulová",J328,0)</f>
        <v>0</v>
      </c>
      <c r="BJ328" s="19" t="s">
        <v>82</v>
      </c>
      <c r="BK328" s="194">
        <f>ROUND(I328*H328,2)</f>
        <v>0</v>
      </c>
      <c r="BL328" s="19" t="s">
        <v>96</v>
      </c>
      <c r="BM328" s="193" t="s">
        <v>2373</v>
      </c>
    </row>
    <row r="329" s="2" customFormat="1">
      <c r="A329" s="38"/>
      <c r="B329" s="39"/>
      <c r="C329" s="38"/>
      <c r="D329" s="195" t="s">
        <v>242</v>
      </c>
      <c r="E329" s="38"/>
      <c r="F329" s="196" t="s">
        <v>2372</v>
      </c>
      <c r="G329" s="38"/>
      <c r="H329" s="38"/>
      <c r="I329" s="197"/>
      <c r="J329" s="38"/>
      <c r="K329" s="38"/>
      <c r="L329" s="39"/>
      <c r="M329" s="198"/>
      <c r="N329" s="199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242</v>
      </c>
      <c r="AU329" s="19" t="s">
        <v>84</v>
      </c>
    </row>
    <row r="330" s="2" customFormat="1" ht="16.5" customHeight="1">
      <c r="A330" s="38"/>
      <c r="B330" s="181"/>
      <c r="C330" s="232" t="s">
        <v>556</v>
      </c>
      <c r="D330" s="232" t="s">
        <v>465</v>
      </c>
      <c r="E330" s="233" t="s">
        <v>2374</v>
      </c>
      <c r="F330" s="234" t="s">
        <v>2375</v>
      </c>
      <c r="G330" s="235" t="s">
        <v>527</v>
      </c>
      <c r="H330" s="236">
        <v>1</v>
      </c>
      <c r="I330" s="237"/>
      <c r="J330" s="238">
        <f>ROUND(I330*H330,2)</f>
        <v>0</v>
      </c>
      <c r="K330" s="234" t="s">
        <v>1</v>
      </c>
      <c r="L330" s="239"/>
      <c r="M330" s="240" t="s">
        <v>1</v>
      </c>
      <c r="N330" s="241" t="s">
        <v>40</v>
      </c>
      <c r="O330" s="77"/>
      <c r="P330" s="191">
        <f>O330*H330</f>
        <v>0</v>
      </c>
      <c r="Q330" s="191">
        <v>0.0014</v>
      </c>
      <c r="R330" s="191">
        <f>Q330*H330</f>
        <v>0.0014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291</v>
      </c>
      <c r="AT330" s="193" t="s">
        <v>465</v>
      </c>
      <c r="AU330" s="193" t="s">
        <v>84</v>
      </c>
      <c r="AY330" s="19" t="s">
        <v>235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96</v>
      </c>
      <c r="BM330" s="193" t="s">
        <v>2376</v>
      </c>
    </row>
    <row r="331" s="2" customFormat="1">
      <c r="A331" s="38"/>
      <c r="B331" s="39"/>
      <c r="C331" s="38"/>
      <c r="D331" s="195" t="s">
        <v>242</v>
      </c>
      <c r="E331" s="38"/>
      <c r="F331" s="196" t="s">
        <v>2375</v>
      </c>
      <c r="G331" s="38"/>
      <c r="H331" s="38"/>
      <c r="I331" s="197"/>
      <c r="J331" s="38"/>
      <c r="K331" s="38"/>
      <c r="L331" s="39"/>
      <c r="M331" s="198"/>
      <c r="N331" s="199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242</v>
      </c>
      <c r="AU331" s="19" t="s">
        <v>84</v>
      </c>
    </row>
    <row r="332" s="2" customFormat="1" ht="16.5" customHeight="1">
      <c r="A332" s="38"/>
      <c r="B332" s="181"/>
      <c r="C332" s="232" t="s">
        <v>563</v>
      </c>
      <c r="D332" s="232" t="s">
        <v>465</v>
      </c>
      <c r="E332" s="233" t="s">
        <v>2377</v>
      </c>
      <c r="F332" s="234" t="s">
        <v>2378</v>
      </c>
      <c r="G332" s="235" t="s">
        <v>527</v>
      </c>
      <c r="H332" s="236">
        <v>1</v>
      </c>
      <c r="I332" s="237"/>
      <c r="J332" s="238">
        <f>ROUND(I332*H332,2)</f>
        <v>0</v>
      </c>
      <c r="K332" s="234" t="s">
        <v>246</v>
      </c>
      <c r="L332" s="239"/>
      <c r="M332" s="240" t="s">
        <v>1</v>
      </c>
      <c r="N332" s="241" t="s">
        <v>40</v>
      </c>
      <c r="O332" s="77"/>
      <c r="P332" s="191">
        <f>O332*H332</f>
        <v>0</v>
      </c>
      <c r="Q332" s="191">
        <v>0.00072000000000000005</v>
      </c>
      <c r="R332" s="191">
        <f>Q332*H332</f>
        <v>0.00072000000000000005</v>
      </c>
      <c r="S332" s="191">
        <v>0</v>
      </c>
      <c r="T332" s="19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3" t="s">
        <v>291</v>
      </c>
      <c r="AT332" s="193" t="s">
        <v>465</v>
      </c>
      <c r="AU332" s="193" t="s">
        <v>84</v>
      </c>
      <c r="AY332" s="19" t="s">
        <v>235</v>
      </c>
      <c r="BE332" s="194">
        <f>IF(N332="základní",J332,0)</f>
        <v>0</v>
      </c>
      <c r="BF332" s="194">
        <f>IF(N332="snížená",J332,0)</f>
        <v>0</v>
      </c>
      <c r="BG332" s="194">
        <f>IF(N332="zákl. přenesená",J332,0)</f>
        <v>0</v>
      </c>
      <c r="BH332" s="194">
        <f>IF(N332="sníž. přenesená",J332,0)</f>
        <v>0</v>
      </c>
      <c r="BI332" s="194">
        <f>IF(N332="nulová",J332,0)</f>
        <v>0</v>
      </c>
      <c r="BJ332" s="19" t="s">
        <v>82</v>
      </c>
      <c r="BK332" s="194">
        <f>ROUND(I332*H332,2)</f>
        <v>0</v>
      </c>
      <c r="BL332" s="19" t="s">
        <v>96</v>
      </c>
      <c r="BM332" s="193" t="s">
        <v>2379</v>
      </c>
    </row>
    <row r="333" s="2" customFormat="1">
      <c r="A333" s="38"/>
      <c r="B333" s="39"/>
      <c r="C333" s="38"/>
      <c r="D333" s="195" t="s">
        <v>242</v>
      </c>
      <c r="E333" s="38"/>
      <c r="F333" s="196" t="s">
        <v>2378</v>
      </c>
      <c r="G333" s="38"/>
      <c r="H333" s="38"/>
      <c r="I333" s="197"/>
      <c r="J333" s="38"/>
      <c r="K333" s="38"/>
      <c r="L333" s="39"/>
      <c r="M333" s="198"/>
      <c r="N333" s="199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242</v>
      </c>
      <c r="AU333" s="19" t="s">
        <v>84</v>
      </c>
    </row>
    <row r="334" s="2" customFormat="1" ht="24.15" customHeight="1">
      <c r="A334" s="38"/>
      <c r="B334" s="181"/>
      <c r="C334" s="232" t="s">
        <v>568</v>
      </c>
      <c r="D334" s="232" t="s">
        <v>465</v>
      </c>
      <c r="E334" s="233" t="s">
        <v>2380</v>
      </c>
      <c r="F334" s="234" t="s">
        <v>2381</v>
      </c>
      <c r="G334" s="235" t="s">
        <v>527</v>
      </c>
      <c r="H334" s="236">
        <v>1</v>
      </c>
      <c r="I334" s="237"/>
      <c r="J334" s="238">
        <f>ROUND(I334*H334,2)</f>
        <v>0</v>
      </c>
      <c r="K334" s="234" t="s">
        <v>246</v>
      </c>
      <c r="L334" s="239"/>
      <c r="M334" s="240" t="s">
        <v>1</v>
      </c>
      <c r="N334" s="241" t="s">
        <v>40</v>
      </c>
      <c r="O334" s="77"/>
      <c r="P334" s="191">
        <f>O334*H334</f>
        <v>0</v>
      </c>
      <c r="Q334" s="191">
        <v>0.0040000000000000001</v>
      </c>
      <c r="R334" s="191">
        <f>Q334*H334</f>
        <v>0.0040000000000000001</v>
      </c>
      <c r="S334" s="191">
        <v>0</v>
      </c>
      <c r="T334" s="19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3" t="s">
        <v>291</v>
      </c>
      <c r="AT334" s="193" t="s">
        <v>465</v>
      </c>
      <c r="AU334" s="193" t="s">
        <v>84</v>
      </c>
      <c r="AY334" s="19" t="s">
        <v>235</v>
      </c>
      <c r="BE334" s="194">
        <f>IF(N334="základní",J334,0)</f>
        <v>0</v>
      </c>
      <c r="BF334" s="194">
        <f>IF(N334="snížená",J334,0)</f>
        <v>0</v>
      </c>
      <c r="BG334" s="194">
        <f>IF(N334="zákl. přenesená",J334,0)</f>
        <v>0</v>
      </c>
      <c r="BH334" s="194">
        <f>IF(N334="sníž. přenesená",J334,0)</f>
        <v>0</v>
      </c>
      <c r="BI334" s="194">
        <f>IF(N334="nulová",J334,0)</f>
        <v>0</v>
      </c>
      <c r="BJ334" s="19" t="s">
        <v>82</v>
      </c>
      <c r="BK334" s="194">
        <f>ROUND(I334*H334,2)</f>
        <v>0</v>
      </c>
      <c r="BL334" s="19" t="s">
        <v>96</v>
      </c>
      <c r="BM334" s="193" t="s">
        <v>2382</v>
      </c>
    </row>
    <row r="335" s="2" customFormat="1">
      <c r="A335" s="38"/>
      <c r="B335" s="39"/>
      <c r="C335" s="38"/>
      <c r="D335" s="195" t="s">
        <v>242</v>
      </c>
      <c r="E335" s="38"/>
      <c r="F335" s="196" t="s">
        <v>2383</v>
      </c>
      <c r="G335" s="38"/>
      <c r="H335" s="38"/>
      <c r="I335" s="197"/>
      <c r="J335" s="38"/>
      <c r="K335" s="38"/>
      <c r="L335" s="39"/>
      <c r="M335" s="198"/>
      <c r="N335" s="199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242</v>
      </c>
      <c r="AU335" s="19" t="s">
        <v>84</v>
      </c>
    </row>
    <row r="336" s="2" customFormat="1" ht="24.15" customHeight="1">
      <c r="A336" s="38"/>
      <c r="B336" s="181"/>
      <c r="C336" s="182" t="s">
        <v>573</v>
      </c>
      <c r="D336" s="182" t="s">
        <v>237</v>
      </c>
      <c r="E336" s="183" t="s">
        <v>2384</v>
      </c>
      <c r="F336" s="184" t="s">
        <v>2385</v>
      </c>
      <c r="G336" s="185" t="s">
        <v>527</v>
      </c>
      <c r="H336" s="186">
        <v>1</v>
      </c>
      <c r="I336" s="187"/>
      <c r="J336" s="188">
        <f>ROUND(I336*H336,2)</f>
        <v>0</v>
      </c>
      <c r="K336" s="184" t="s">
        <v>246</v>
      </c>
      <c r="L336" s="39"/>
      <c r="M336" s="189" t="s">
        <v>1</v>
      </c>
      <c r="N336" s="190" t="s">
        <v>40</v>
      </c>
      <c r="O336" s="77"/>
      <c r="P336" s="191">
        <f>O336*H336</f>
        <v>0</v>
      </c>
      <c r="Q336" s="191">
        <v>0</v>
      </c>
      <c r="R336" s="191">
        <f>Q336*H336</f>
        <v>0</v>
      </c>
      <c r="S336" s="191">
        <v>0</v>
      </c>
      <c r="T336" s="19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3" t="s">
        <v>96</v>
      </c>
      <c r="AT336" s="193" t="s">
        <v>237</v>
      </c>
      <c r="AU336" s="193" t="s">
        <v>84</v>
      </c>
      <c r="AY336" s="19" t="s">
        <v>235</v>
      </c>
      <c r="BE336" s="194">
        <f>IF(N336="základní",J336,0)</f>
        <v>0</v>
      </c>
      <c r="BF336" s="194">
        <f>IF(N336="snížená",J336,0)</f>
        <v>0</v>
      </c>
      <c r="BG336" s="194">
        <f>IF(N336="zákl. přenesená",J336,0)</f>
        <v>0</v>
      </c>
      <c r="BH336" s="194">
        <f>IF(N336="sníž. přenesená",J336,0)</f>
        <v>0</v>
      </c>
      <c r="BI336" s="194">
        <f>IF(N336="nulová",J336,0)</f>
        <v>0</v>
      </c>
      <c r="BJ336" s="19" t="s">
        <v>82</v>
      </c>
      <c r="BK336" s="194">
        <f>ROUND(I336*H336,2)</f>
        <v>0</v>
      </c>
      <c r="BL336" s="19" t="s">
        <v>96</v>
      </c>
      <c r="BM336" s="193" t="s">
        <v>2386</v>
      </c>
    </row>
    <row r="337" s="2" customFormat="1">
      <c r="A337" s="38"/>
      <c r="B337" s="39"/>
      <c r="C337" s="38"/>
      <c r="D337" s="195" t="s">
        <v>242</v>
      </c>
      <c r="E337" s="38"/>
      <c r="F337" s="196" t="s">
        <v>2387</v>
      </c>
      <c r="G337" s="38"/>
      <c r="H337" s="38"/>
      <c r="I337" s="197"/>
      <c r="J337" s="38"/>
      <c r="K337" s="38"/>
      <c r="L337" s="39"/>
      <c r="M337" s="198"/>
      <c r="N337" s="199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242</v>
      </c>
      <c r="AU337" s="19" t="s">
        <v>84</v>
      </c>
    </row>
    <row r="338" s="2" customFormat="1">
      <c r="A338" s="38"/>
      <c r="B338" s="39"/>
      <c r="C338" s="38"/>
      <c r="D338" s="195" t="s">
        <v>262</v>
      </c>
      <c r="E338" s="38"/>
      <c r="F338" s="223" t="s">
        <v>2302</v>
      </c>
      <c r="G338" s="38"/>
      <c r="H338" s="38"/>
      <c r="I338" s="197"/>
      <c r="J338" s="38"/>
      <c r="K338" s="38"/>
      <c r="L338" s="39"/>
      <c r="M338" s="198"/>
      <c r="N338" s="199"/>
      <c r="O338" s="77"/>
      <c r="P338" s="77"/>
      <c r="Q338" s="77"/>
      <c r="R338" s="77"/>
      <c r="S338" s="77"/>
      <c r="T338" s="7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19" t="s">
        <v>262</v>
      </c>
      <c r="AU338" s="19" t="s">
        <v>84</v>
      </c>
    </row>
    <row r="339" s="14" customFormat="1">
      <c r="A339" s="14"/>
      <c r="B339" s="207"/>
      <c r="C339" s="14"/>
      <c r="D339" s="195" t="s">
        <v>248</v>
      </c>
      <c r="E339" s="208" t="s">
        <v>1</v>
      </c>
      <c r="F339" s="209" t="s">
        <v>82</v>
      </c>
      <c r="G339" s="14"/>
      <c r="H339" s="210">
        <v>1</v>
      </c>
      <c r="I339" s="211"/>
      <c r="J339" s="14"/>
      <c r="K339" s="14"/>
      <c r="L339" s="207"/>
      <c r="M339" s="212"/>
      <c r="N339" s="213"/>
      <c r="O339" s="213"/>
      <c r="P339" s="213"/>
      <c r="Q339" s="213"/>
      <c r="R339" s="213"/>
      <c r="S339" s="213"/>
      <c r="T339" s="2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08" t="s">
        <v>248</v>
      </c>
      <c r="AU339" s="208" t="s">
        <v>84</v>
      </c>
      <c r="AV339" s="14" t="s">
        <v>84</v>
      </c>
      <c r="AW339" s="14" t="s">
        <v>32</v>
      </c>
      <c r="AX339" s="14" t="s">
        <v>82</v>
      </c>
      <c r="AY339" s="208" t="s">
        <v>235</v>
      </c>
    </row>
    <row r="340" s="2" customFormat="1" ht="24.15" customHeight="1">
      <c r="A340" s="38"/>
      <c r="B340" s="181"/>
      <c r="C340" s="232" t="s">
        <v>578</v>
      </c>
      <c r="D340" s="232" t="s">
        <v>465</v>
      </c>
      <c r="E340" s="233" t="s">
        <v>2388</v>
      </c>
      <c r="F340" s="234" t="s">
        <v>2389</v>
      </c>
      <c r="G340" s="235" t="s">
        <v>527</v>
      </c>
      <c r="H340" s="236">
        <v>1</v>
      </c>
      <c r="I340" s="237"/>
      <c r="J340" s="238">
        <f>ROUND(I340*H340,2)</f>
        <v>0</v>
      </c>
      <c r="K340" s="234" t="s">
        <v>246</v>
      </c>
      <c r="L340" s="239"/>
      <c r="M340" s="240" t="s">
        <v>1</v>
      </c>
      <c r="N340" s="241" t="s">
        <v>40</v>
      </c>
      <c r="O340" s="77"/>
      <c r="P340" s="191">
        <f>O340*H340</f>
        <v>0</v>
      </c>
      <c r="Q340" s="191">
        <v>0.0022300000000000002</v>
      </c>
      <c r="R340" s="191">
        <f>Q340*H340</f>
        <v>0.0022300000000000002</v>
      </c>
      <c r="S340" s="191">
        <v>0</v>
      </c>
      <c r="T340" s="19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3" t="s">
        <v>291</v>
      </c>
      <c r="AT340" s="193" t="s">
        <v>465</v>
      </c>
      <c r="AU340" s="193" t="s">
        <v>84</v>
      </c>
      <c r="AY340" s="19" t="s">
        <v>235</v>
      </c>
      <c r="BE340" s="194">
        <f>IF(N340="základní",J340,0)</f>
        <v>0</v>
      </c>
      <c r="BF340" s="194">
        <f>IF(N340="snížená",J340,0)</f>
        <v>0</v>
      </c>
      <c r="BG340" s="194">
        <f>IF(N340="zákl. přenesená",J340,0)</f>
        <v>0</v>
      </c>
      <c r="BH340" s="194">
        <f>IF(N340="sníž. přenesená",J340,0)</f>
        <v>0</v>
      </c>
      <c r="BI340" s="194">
        <f>IF(N340="nulová",J340,0)</f>
        <v>0</v>
      </c>
      <c r="BJ340" s="19" t="s">
        <v>82</v>
      </c>
      <c r="BK340" s="194">
        <f>ROUND(I340*H340,2)</f>
        <v>0</v>
      </c>
      <c r="BL340" s="19" t="s">
        <v>96</v>
      </c>
      <c r="BM340" s="193" t="s">
        <v>2390</v>
      </c>
    </row>
    <row r="341" s="2" customFormat="1">
      <c r="A341" s="38"/>
      <c r="B341" s="39"/>
      <c r="C341" s="38"/>
      <c r="D341" s="195" t="s">
        <v>242</v>
      </c>
      <c r="E341" s="38"/>
      <c r="F341" s="196" t="s">
        <v>2389</v>
      </c>
      <c r="G341" s="38"/>
      <c r="H341" s="38"/>
      <c r="I341" s="197"/>
      <c r="J341" s="38"/>
      <c r="K341" s="38"/>
      <c r="L341" s="39"/>
      <c r="M341" s="198"/>
      <c r="N341" s="199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242</v>
      </c>
      <c r="AU341" s="19" t="s">
        <v>84</v>
      </c>
    </row>
    <row r="342" s="2" customFormat="1" ht="16.5" customHeight="1">
      <c r="A342" s="38"/>
      <c r="B342" s="181"/>
      <c r="C342" s="182" t="s">
        <v>584</v>
      </c>
      <c r="D342" s="182" t="s">
        <v>237</v>
      </c>
      <c r="E342" s="183" t="s">
        <v>2391</v>
      </c>
      <c r="F342" s="184" t="s">
        <v>2392</v>
      </c>
      <c r="G342" s="185" t="s">
        <v>323</v>
      </c>
      <c r="H342" s="186">
        <v>600.89999999999998</v>
      </c>
      <c r="I342" s="187"/>
      <c r="J342" s="188">
        <f>ROUND(I342*H342,2)</f>
        <v>0</v>
      </c>
      <c r="K342" s="184" t="s">
        <v>246</v>
      </c>
      <c r="L342" s="39"/>
      <c r="M342" s="189" t="s">
        <v>1</v>
      </c>
      <c r="N342" s="190" t="s">
        <v>40</v>
      </c>
      <c r="O342" s="77"/>
      <c r="P342" s="191">
        <f>O342*H342</f>
        <v>0</v>
      </c>
      <c r="Q342" s="191">
        <v>0</v>
      </c>
      <c r="R342" s="191">
        <f>Q342*H342</f>
        <v>0</v>
      </c>
      <c r="S342" s="191">
        <v>0</v>
      </c>
      <c r="T342" s="192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93" t="s">
        <v>96</v>
      </c>
      <c r="AT342" s="193" t="s">
        <v>237</v>
      </c>
      <c r="AU342" s="193" t="s">
        <v>84</v>
      </c>
      <c r="AY342" s="19" t="s">
        <v>235</v>
      </c>
      <c r="BE342" s="194">
        <f>IF(N342="základní",J342,0)</f>
        <v>0</v>
      </c>
      <c r="BF342" s="194">
        <f>IF(N342="snížená",J342,0)</f>
        <v>0</v>
      </c>
      <c r="BG342" s="194">
        <f>IF(N342="zákl. přenesená",J342,0)</f>
        <v>0</v>
      </c>
      <c r="BH342" s="194">
        <f>IF(N342="sníž. přenesená",J342,0)</f>
        <v>0</v>
      </c>
      <c r="BI342" s="194">
        <f>IF(N342="nulová",J342,0)</f>
        <v>0</v>
      </c>
      <c r="BJ342" s="19" t="s">
        <v>82</v>
      </c>
      <c r="BK342" s="194">
        <f>ROUND(I342*H342,2)</f>
        <v>0</v>
      </c>
      <c r="BL342" s="19" t="s">
        <v>96</v>
      </c>
      <c r="BM342" s="193" t="s">
        <v>2393</v>
      </c>
    </row>
    <row r="343" s="2" customFormat="1">
      <c r="A343" s="38"/>
      <c r="B343" s="39"/>
      <c r="C343" s="38"/>
      <c r="D343" s="195" t="s">
        <v>242</v>
      </c>
      <c r="E343" s="38"/>
      <c r="F343" s="196" t="s">
        <v>2394</v>
      </c>
      <c r="G343" s="38"/>
      <c r="H343" s="38"/>
      <c r="I343" s="197"/>
      <c r="J343" s="38"/>
      <c r="K343" s="38"/>
      <c r="L343" s="39"/>
      <c r="M343" s="198"/>
      <c r="N343" s="199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242</v>
      </c>
      <c r="AU343" s="19" t="s">
        <v>84</v>
      </c>
    </row>
    <row r="344" s="2" customFormat="1">
      <c r="A344" s="38"/>
      <c r="B344" s="39"/>
      <c r="C344" s="38"/>
      <c r="D344" s="195" t="s">
        <v>262</v>
      </c>
      <c r="E344" s="38"/>
      <c r="F344" s="223" t="s">
        <v>673</v>
      </c>
      <c r="G344" s="38"/>
      <c r="H344" s="38"/>
      <c r="I344" s="197"/>
      <c r="J344" s="38"/>
      <c r="K344" s="38"/>
      <c r="L344" s="39"/>
      <c r="M344" s="198"/>
      <c r="N344" s="199"/>
      <c r="O344" s="77"/>
      <c r="P344" s="77"/>
      <c r="Q344" s="77"/>
      <c r="R344" s="77"/>
      <c r="S344" s="77"/>
      <c r="T344" s="7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T344" s="19" t="s">
        <v>262</v>
      </c>
      <c r="AU344" s="19" t="s">
        <v>84</v>
      </c>
    </row>
    <row r="345" s="2" customFormat="1" ht="16.5" customHeight="1">
      <c r="A345" s="38"/>
      <c r="B345" s="181"/>
      <c r="C345" s="182" t="s">
        <v>589</v>
      </c>
      <c r="D345" s="182" t="s">
        <v>237</v>
      </c>
      <c r="E345" s="183" t="s">
        <v>2395</v>
      </c>
      <c r="F345" s="184" t="s">
        <v>2396</v>
      </c>
      <c r="G345" s="185" t="s">
        <v>294</v>
      </c>
      <c r="H345" s="186">
        <v>1</v>
      </c>
      <c r="I345" s="187"/>
      <c r="J345" s="188">
        <f>ROUND(I345*H345,2)</f>
        <v>0</v>
      </c>
      <c r="K345" s="184" t="s">
        <v>1</v>
      </c>
      <c r="L345" s="39"/>
      <c r="M345" s="189" t="s">
        <v>1</v>
      </c>
      <c r="N345" s="190" t="s">
        <v>40</v>
      </c>
      <c r="O345" s="77"/>
      <c r="P345" s="191">
        <f>O345*H345</f>
        <v>0</v>
      </c>
      <c r="Q345" s="191">
        <v>0</v>
      </c>
      <c r="R345" s="191">
        <f>Q345*H345</f>
        <v>0</v>
      </c>
      <c r="S345" s="191">
        <v>0</v>
      </c>
      <c r="T345" s="192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93" t="s">
        <v>96</v>
      </c>
      <c r="AT345" s="193" t="s">
        <v>237</v>
      </c>
      <c r="AU345" s="193" t="s">
        <v>84</v>
      </c>
      <c r="AY345" s="19" t="s">
        <v>235</v>
      </c>
      <c r="BE345" s="194">
        <f>IF(N345="základní",J345,0)</f>
        <v>0</v>
      </c>
      <c r="BF345" s="194">
        <f>IF(N345="snížená",J345,0)</f>
        <v>0</v>
      </c>
      <c r="BG345" s="194">
        <f>IF(N345="zákl. přenesená",J345,0)</f>
        <v>0</v>
      </c>
      <c r="BH345" s="194">
        <f>IF(N345="sníž. přenesená",J345,0)</f>
        <v>0</v>
      </c>
      <c r="BI345" s="194">
        <f>IF(N345="nulová",J345,0)</f>
        <v>0</v>
      </c>
      <c r="BJ345" s="19" t="s">
        <v>82</v>
      </c>
      <c r="BK345" s="194">
        <f>ROUND(I345*H345,2)</f>
        <v>0</v>
      </c>
      <c r="BL345" s="19" t="s">
        <v>96</v>
      </c>
      <c r="BM345" s="193" t="s">
        <v>2397</v>
      </c>
    </row>
    <row r="346" s="2" customFormat="1">
      <c r="A346" s="38"/>
      <c r="B346" s="39"/>
      <c r="C346" s="38"/>
      <c r="D346" s="195" t="s">
        <v>242</v>
      </c>
      <c r="E346" s="38"/>
      <c r="F346" s="196" t="s">
        <v>2396</v>
      </c>
      <c r="G346" s="38"/>
      <c r="H346" s="38"/>
      <c r="I346" s="197"/>
      <c r="J346" s="38"/>
      <c r="K346" s="38"/>
      <c r="L346" s="39"/>
      <c r="M346" s="198"/>
      <c r="N346" s="199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242</v>
      </c>
      <c r="AU346" s="19" t="s">
        <v>84</v>
      </c>
    </row>
    <row r="347" s="2" customFormat="1" ht="37.8" customHeight="1">
      <c r="A347" s="38"/>
      <c r="B347" s="181"/>
      <c r="C347" s="182" t="s">
        <v>594</v>
      </c>
      <c r="D347" s="182" t="s">
        <v>237</v>
      </c>
      <c r="E347" s="183" t="s">
        <v>2398</v>
      </c>
      <c r="F347" s="184" t="s">
        <v>2399</v>
      </c>
      <c r="G347" s="185" t="s">
        <v>294</v>
      </c>
      <c r="H347" s="186">
        <v>1</v>
      </c>
      <c r="I347" s="187"/>
      <c r="J347" s="188">
        <f>ROUND(I347*H347,2)</f>
        <v>0</v>
      </c>
      <c r="K347" s="184" t="s">
        <v>1</v>
      </c>
      <c r="L347" s="39"/>
      <c r="M347" s="189" t="s">
        <v>1</v>
      </c>
      <c r="N347" s="190" t="s">
        <v>40</v>
      </c>
      <c r="O347" s="77"/>
      <c r="P347" s="191">
        <f>O347*H347</f>
        <v>0</v>
      </c>
      <c r="Q347" s="191">
        <v>0</v>
      </c>
      <c r="R347" s="191">
        <f>Q347*H347</f>
        <v>0</v>
      </c>
      <c r="S347" s="191">
        <v>0</v>
      </c>
      <c r="T347" s="192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3" t="s">
        <v>96</v>
      </c>
      <c r="AT347" s="193" t="s">
        <v>237</v>
      </c>
      <c r="AU347" s="193" t="s">
        <v>84</v>
      </c>
      <c r="AY347" s="19" t="s">
        <v>235</v>
      </c>
      <c r="BE347" s="194">
        <f>IF(N347="základní",J347,0)</f>
        <v>0</v>
      </c>
      <c r="BF347" s="194">
        <f>IF(N347="snížená",J347,0)</f>
        <v>0</v>
      </c>
      <c r="BG347" s="194">
        <f>IF(N347="zákl. přenesená",J347,0)</f>
        <v>0</v>
      </c>
      <c r="BH347" s="194">
        <f>IF(N347="sníž. přenesená",J347,0)</f>
        <v>0</v>
      </c>
      <c r="BI347" s="194">
        <f>IF(N347="nulová",J347,0)</f>
        <v>0</v>
      </c>
      <c r="BJ347" s="19" t="s">
        <v>82</v>
      </c>
      <c r="BK347" s="194">
        <f>ROUND(I347*H347,2)</f>
        <v>0</v>
      </c>
      <c r="BL347" s="19" t="s">
        <v>96</v>
      </c>
      <c r="BM347" s="193" t="s">
        <v>2400</v>
      </c>
    </row>
    <row r="348" s="2" customFormat="1">
      <c r="A348" s="38"/>
      <c r="B348" s="39"/>
      <c r="C348" s="38"/>
      <c r="D348" s="195" t="s">
        <v>242</v>
      </c>
      <c r="E348" s="38"/>
      <c r="F348" s="196" t="s">
        <v>2399</v>
      </c>
      <c r="G348" s="38"/>
      <c r="H348" s="38"/>
      <c r="I348" s="197"/>
      <c r="J348" s="38"/>
      <c r="K348" s="38"/>
      <c r="L348" s="39"/>
      <c r="M348" s="198"/>
      <c r="N348" s="199"/>
      <c r="O348" s="77"/>
      <c r="P348" s="77"/>
      <c r="Q348" s="77"/>
      <c r="R348" s="77"/>
      <c r="S348" s="77"/>
      <c r="T348" s="7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T348" s="19" t="s">
        <v>242</v>
      </c>
      <c r="AU348" s="19" t="s">
        <v>84</v>
      </c>
    </row>
    <row r="349" s="2" customFormat="1">
      <c r="A349" s="38"/>
      <c r="B349" s="39"/>
      <c r="C349" s="38"/>
      <c r="D349" s="195" t="s">
        <v>262</v>
      </c>
      <c r="E349" s="38"/>
      <c r="F349" s="223" t="s">
        <v>2302</v>
      </c>
      <c r="G349" s="38"/>
      <c r="H349" s="38"/>
      <c r="I349" s="197"/>
      <c r="J349" s="38"/>
      <c r="K349" s="38"/>
      <c r="L349" s="39"/>
      <c r="M349" s="198"/>
      <c r="N349" s="199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262</v>
      </c>
      <c r="AU349" s="19" t="s">
        <v>84</v>
      </c>
    </row>
    <row r="350" s="14" customFormat="1">
      <c r="A350" s="14"/>
      <c r="B350" s="207"/>
      <c r="C350" s="14"/>
      <c r="D350" s="195" t="s">
        <v>248</v>
      </c>
      <c r="E350" s="208" t="s">
        <v>1</v>
      </c>
      <c r="F350" s="209" t="s">
        <v>2401</v>
      </c>
      <c r="G350" s="14"/>
      <c r="H350" s="210">
        <v>1</v>
      </c>
      <c r="I350" s="211"/>
      <c r="J350" s="14"/>
      <c r="K350" s="14"/>
      <c r="L350" s="207"/>
      <c r="M350" s="212"/>
      <c r="N350" s="213"/>
      <c r="O350" s="213"/>
      <c r="P350" s="213"/>
      <c r="Q350" s="213"/>
      <c r="R350" s="213"/>
      <c r="S350" s="213"/>
      <c r="T350" s="2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08" t="s">
        <v>248</v>
      </c>
      <c r="AU350" s="208" t="s">
        <v>84</v>
      </c>
      <c r="AV350" s="14" t="s">
        <v>84</v>
      </c>
      <c r="AW350" s="14" t="s">
        <v>32</v>
      </c>
      <c r="AX350" s="14" t="s">
        <v>82</v>
      </c>
      <c r="AY350" s="208" t="s">
        <v>235</v>
      </c>
    </row>
    <row r="351" s="2" customFormat="1" ht="24.15" customHeight="1">
      <c r="A351" s="38"/>
      <c r="B351" s="181"/>
      <c r="C351" s="182" t="s">
        <v>597</v>
      </c>
      <c r="D351" s="182" t="s">
        <v>237</v>
      </c>
      <c r="E351" s="183" t="s">
        <v>2402</v>
      </c>
      <c r="F351" s="184" t="s">
        <v>2403</v>
      </c>
      <c r="G351" s="185" t="s">
        <v>323</v>
      </c>
      <c r="H351" s="186">
        <v>631</v>
      </c>
      <c r="I351" s="187"/>
      <c r="J351" s="188">
        <f>ROUND(I351*H351,2)</f>
        <v>0</v>
      </c>
      <c r="K351" s="184" t="s">
        <v>246</v>
      </c>
      <c r="L351" s="39"/>
      <c r="M351" s="189" t="s">
        <v>1</v>
      </c>
      <c r="N351" s="190" t="s">
        <v>40</v>
      </c>
      <c r="O351" s="77"/>
      <c r="P351" s="191">
        <f>O351*H351</f>
        <v>0</v>
      </c>
      <c r="Q351" s="191">
        <v>0.00019000000000000001</v>
      </c>
      <c r="R351" s="191">
        <f>Q351*H351</f>
        <v>0.11989000000000001</v>
      </c>
      <c r="S351" s="191">
        <v>0</v>
      </c>
      <c r="T351" s="192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93" t="s">
        <v>96</v>
      </c>
      <c r="AT351" s="193" t="s">
        <v>237</v>
      </c>
      <c r="AU351" s="193" t="s">
        <v>84</v>
      </c>
      <c r="AY351" s="19" t="s">
        <v>235</v>
      </c>
      <c r="BE351" s="194">
        <f>IF(N351="základní",J351,0)</f>
        <v>0</v>
      </c>
      <c r="BF351" s="194">
        <f>IF(N351="snížená",J351,0)</f>
        <v>0</v>
      </c>
      <c r="BG351" s="194">
        <f>IF(N351="zákl. přenesená",J351,0)</f>
        <v>0</v>
      </c>
      <c r="BH351" s="194">
        <f>IF(N351="sníž. přenesená",J351,0)</f>
        <v>0</v>
      </c>
      <c r="BI351" s="194">
        <f>IF(N351="nulová",J351,0)</f>
        <v>0</v>
      </c>
      <c r="BJ351" s="19" t="s">
        <v>82</v>
      </c>
      <c r="BK351" s="194">
        <f>ROUND(I351*H351,2)</f>
        <v>0</v>
      </c>
      <c r="BL351" s="19" t="s">
        <v>96</v>
      </c>
      <c r="BM351" s="193" t="s">
        <v>2404</v>
      </c>
    </row>
    <row r="352" s="2" customFormat="1">
      <c r="A352" s="38"/>
      <c r="B352" s="39"/>
      <c r="C352" s="38"/>
      <c r="D352" s="195" t="s">
        <v>242</v>
      </c>
      <c r="E352" s="38"/>
      <c r="F352" s="196" t="s">
        <v>2405</v>
      </c>
      <c r="G352" s="38"/>
      <c r="H352" s="38"/>
      <c r="I352" s="197"/>
      <c r="J352" s="38"/>
      <c r="K352" s="38"/>
      <c r="L352" s="39"/>
      <c r="M352" s="198"/>
      <c r="N352" s="199"/>
      <c r="O352" s="77"/>
      <c r="P352" s="77"/>
      <c r="Q352" s="77"/>
      <c r="R352" s="77"/>
      <c r="S352" s="77"/>
      <c r="T352" s="7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T352" s="19" t="s">
        <v>242</v>
      </c>
      <c r="AU352" s="19" t="s">
        <v>84</v>
      </c>
    </row>
    <row r="353" s="2" customFormat="1">
      <c r="A353" s="38"/>
      <c r="B353" s="39"/>
      <c r="C353" s="38"/>
      <c r="D353" s="195" t="s">
        <v>262</v>
      </c>
      <c r="E353" s="38"/>
      <c r="F353" s="223" t="s">
        <v>2302</v>
      </c>
      <c r="G353" s="38"/>
      <c r="H353" s="38"/>
      <c r="I353" s="197"/>
      <c r="J353" s="38"/>
      <c r="K353" s="38"/>
      <c r="L353" s="39"/>
      <c r="M353" s="198"/>
      <c r="N353" s="199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262</v>
      </c>
      <c r="AU353" s="19" t="s">
        <v>84</v>
      </c>
    </row>
    <row r="354" s="14" customFormat="1">
      <c r="A354" s="14"/>
      <c r="B354" s="207"/>
      <c r="C354" s="14"/>
      <c r="D354" s="195" t="s">
        <v>248</v>
      </c>
      <c r="E354" s="208" t="s">
        <v>1</v>
      </c>
      <c r="F354" s="209" t="s">
        <v>2406</v>
      </c>
      <c r="G354" s="14"/>
      <c r="H354" s="210">
        <v>631</v>
      </c>
      <c r="I354" s="211"/>
      <c r="J354" s="14"/>
      <c r="K354" s="14"/>
      <c r="L354" s="207"/>
      <c r="M354" s="212"/>
      <c r="N354" s="213"/>
      <c r="O354" s="213"/>
      <c r="P354" s="213"/>
      <c r="Q354" s="213"/>
      <c r="R354" s="213"/>
      <c r="S354" s="213"/>
      <c r="T354" s="2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8" t="s">
        <v>248</v>
      </c>
      <c r="AU354" s="208" t="s">
        <v>84</v>
      </c>
      <c r="AV354" s="14" t="s">
        <v>84</v>
      </c>
      <c r="AW354" s="14" t="s">
        <v>32</v>
      </c>
      <c r="AX354" s="14" t="s">
        <v>82</v>
      </c>
      <c r="AY354" s="208" t="s">
        <v>235</v>
      </c>
    </row>
    <row r="355" s="2" customFormat="1" ht="21.75" customHeight="1">
      <c r="A355" s="38"/>
      <c r="B355" s="181"/>
      <c r="C355" s="182" t="s">
        <v>604</v>
      </c>
      <c r="D355" s="182" t="s">
        <v>237</v>
      </c>
      <c r="E355" s="183" t="s">
        <v>2407</v>
      </c>
      <c r="F355" s="184" t="s">
        <v>2408</v>
      </c>
      <c r="G355" s="185" t="s">
        <v>323</v>
      </c>
      <c r="H355" s="186">
        <v>601</v>
      </c>
      <c r="I355" s="187"/>
      <c r="J355" s="188">
        <f>ROUND(I355*H355,2)</f>
        <v>0</v>
      </c>
      <c r="K355" s="184" t="s">
        <v>246</v>
      </c>
      <c r="L355" s="39"/>
      <c r="M355" s="189" t="s">
        <v>1</v>
      </c>
      <c r="N355" s="190" t="s">
        <v>40</v>
      </c>
      <c r="O355" s="77"/>
      <c r="P355" s="191">
        <f>O355*H355</f>
        <v>0</v>
      </c>
      <c r="Q355" s="191">
        <v>9.0000000000000006E-05</v>
      </c>
      <c r="R355" s="191">
        <f>Q355*H355</f>
        <v>0.054090000000000006</v>
      </c>
      <c r="S355" s="191">
        <v>0</v>
      </c>
      <c r="T355" s="192">
        <f>S355*H355</f>
        <v>0</v>
      </c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R355" s="193" t="s">
        <v>96</v>
      </c>
      <c r="AT355" s="193" t="s">
        <v>237</v>
      </c>
      <c r="AU355" s="193" t="s">
        <v>84</v>
      </c>
      <c r="AY355" s="19" t="s">
        <v>235</v>
      </c>
      <c r="BE355" s="194">
        <f>IF(N355="základní",J355,0)</f>
        <v>0</v>
      </c>
      <c r="BF355" s="194">
        <f>IF(N355="snížená",J355,0)</f>
        <v>0</v>
      </c>
      <c r="BG355" s="194">
        <f>IF(N355="zákl. přenesená",J355,0)</f>
        <v>0</v>
      </c>
      <c r="BH355" s="194">
        <f>IF(N355="sníž. přenesená",J355,0)</f>
        <v>0</v>
      </c>
      <c r="BI355" s="194">
        <f>IF(N355="nulová",J355,0)</f>
        <v>0</v>
      </c>
      <c r="BJ355" s="19" t="s">
        <v>82</v>
      </c>
      <c r="BK355" s="194">
        <f>ROUND(I355*H355,2)</f>
        <v>0</v>
      </c>
      <c r="BL355" s="19" t="s">
        <v>96</v>
      </c>
      <c r="BM355" s="193" t="s">
        <v>2409</v>
      </c>
    </row>
    <row r="356" s="2" customFormat="1">
      <c r="A356" s="38"/>
      <c r="B356" s="39"/>
      <c r="C356" s="38"/>
      <c r="D356" s="195" t="s">
        <v>242</v>
      </c>
      <c r="E356" s="38"/>
      <c r="F356" s="196" t="s">
        <v>2410</v>
      </c>
      <c r="G356" s="38"/>
      <c r="H356" s="38"/>
      <c r="I356" s="197"/>
      <c r="J356" s="38"/>
      <c r="K356" s="38"/>
      <c r="L356" s="39"/>
      <c r="M356" s="198"/>
      <c r="N356" s="199"/>
      <c r="O356" s="77"/>
      <c r="P356" s="77"/>
      <c r="Q356" s="77"/>
      <c r="R356" s="77"/>
      <c r="S356" s="77"/>
      <c r="T356" s="7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T356" s="19" t="s">
        <v>242</v>
      </c>
      <c r="AU356" s="19" t="s">
        <v>84</v>
      </c>
    </row>
    <row r="357" s="2" customFormat="1">
      <c r="A357" s="38"/>
      <c r="B357" s="39"/>
      <c r="C357" s="38"/>
      <c r="D357" s="195" t="s">
        <v>262</v>
      </c>
      <c r="E357" s="38"/>
      <c r="F357" s="223" t="s">
        <v>2302</v>
      </c>
      <c r="G357" s="38"/>
      <c r="H357" s="38"/>
      <c r="I357" s="197"/>
      <c r="J357" s="38"/>
      <c r="K357" s="38"/>
      <c r="L357" s="39"/>
      <c r="M357" s="198"/>
      <c r="N357" s="199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262</v>
      </c>
      <c r="AU357" s="19" t="s">
        <v>84</v>
      </c>
    </row>
    <row r="358" s="14" customFormat="1">
      <c r="A358" s="14"/>
      <c r="B358" s="207"/>
      <c r="C358" s="14"/>
      <c r="D358" s="195" t="s">
        <v>248</v>
      </c>
      <c r="E358" s="208" t="s">
        <v>1</v>
      </c>
      <c r="F358" s="209" t="s">
        <v>2411</v>
      </c>
      <c r="G358" s="14"/>
      <c r="H358" s="210">
        <v>601</v>
      </c>
      <c r="I358" s="211"/>
      <c r="J358" s="14"/>
      <c r="K358" s="14"/>
      <c r="L358" s="207"/>
      <c r="M358" s="212"/>
      <c r="N358" s="213"/>
      <c r="O358" s="213"/>
      <c r="P358" s="213"/>
      <c r="Q358" s="213"/>
      <c r="R358" s="213"/>
      <c r="S358" s="213"/>
      <c r="T358" s="2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08" t="s">
        <v>248</v>
      </c>
      <c r="AU358" s="208" t="s">
        <v>84</v>
      </c>
      <c r="AV358" s="14" t="s">
        <v>84</v>
      </c>
      <c r="AW358" s="14" t="s">
        <v>32</v>
      </c>
      <c r="AX358" s="14" t="s">
        <v>82</v>
      </c>
      <c r="AY358" s="208" t="s">
        <v>235</v>
      </c>
    </row>
    <row r="359" s="12" customFormat="1" ht="22.8" customHeight="1">
      <c r="A359" s="12"/>
      <c r="B359" s="168"/>
      <c r="C359" s="12"/>
      <c r="D359" s="169" t="s">
        <v>74</v>
      </c>
      <c r="E359" s="179" t="s">
        <v>297</v>
      </c>
      <c r="F359" s="179" t="s">
        <v>805</v>
      </c>
      <c r="G359" s="12"/>
      <c r="H359" s="12"/>
      <c r="I359" s="171"/>
      <c r="J359" s="180">
        <f>BK359</f>
        <v>0</v>
      </c>
      <c r="K359" s="12"/>
      <c r="L359" s="168"/>
      <c r="M359" s="173"/>
      <c r="N359" s="174"/>
      <c r="O359" s="174"/>
      <c r="P359" s="175">
        <f>SUM(P360:P373)</f>
        <v>0</v>
      </c>
      <c r="Q359" s="174"/>
      <c r="R359" s="175">
        <f>SUM(R360:R373)</f>
        <v>0.004986</v>
      </c>
      <c r="S359" s="174"/>
      <c r="T359" s="176">
        <f>SUM(T360:T373)</f>
        <v>0</v>
      </c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R359" s="169" t="s">
        <v>82</v>
      </c>
      <c r="AT359" s="177" t="s">
        <v>74</v>
      </c>
      <c r="AU359" s="177" t="s">
        <v>82</v>
      </c>
      <c r="AY359" s="169" t="s">
        <v>235</v>
      </c>
      <c r="BK359" s="178">
        <f>SUM(BK360:BK373)</f>
        <v>0</v>
      </c>
    </row>
    <row r="360" s="2" customFormat="1" ht="24.15" customHeight="1">
      <c r="A360" s="38"/>
      <c r="B360" s="181"/>
      <c r="C360" s="182" t="s">
        <v>609</v>
      </c>
      <c r="D360" s="182" t="s">
        <v>237</v>
      </c>
      <c r="E360" s="183" t="s">
        <v>813</v>
      </c>
      <c r="F360" s="184" t="s">
        <v>814</v>
      </c>
      <c r="G360" s="185" t="s">
        <v>323</v>
      </c>
      <c r="H360" s="186">
        <v>55.399999999999999</v>
      </c>
      <c r="I360" s="187"/>
      <c r="J360" s="188">
        <f>ROUND(I360*H360,2)</f>
        <v>0</v>
      </c>
      <c r="K360" s="184" t="s">
        <v>246</v>
      </c>
      <c r="L360" s="39"/>
      <c r="M360" s="189" t="s">
        <v>1</v>
      </c>
      <c r="N360" s="190" t="s">
        <v>40</v>
      </c>
      <c r="O360" s="77"/>
      <c r="P360" s="191">
        <f>O360*H360</f>
        <v>0</v>
      </c>
      <c r="Q360" s="191">
        <v>9.0000000000000006E-05</v>
      </c>
      <c r="R360" s="191">
        <f>Q360*H360</f>
        <v>0.004986</v>
      </c>
      <c r="S360" s="191">
        <v>0</v>
      </c>
      <c r="T360" s="192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3" t="s">
        <v>96</v>
      </c>
      <c r="AT360" s="193" t="s">
        <v>237</v>
      </c>
      <c r="AU360" s="193" t="s">
        <v>84</v>
      </c>
      <c r="AY360" s="19" t="s">
        <v>235</v>
      </c>
      <c r="BE360" s="194">
        <f>IF(N360="základní",J360,0)</f>
        <v>0</v>
      </c>
      <c r="BF360" s="194">
        <f>IF(N360="snížená",J360,0)</f>
        <v>0</v>
      </c>
      <c r="BG360" s="194">
        <f>IF(N360="zákl. přenesená",J360,0)</f>
        <v>0</v>
      </c>
      <c r="BH360" s="194">
        <f>IF(N360="sníž. přenesená",J360,0)</f>
        <v>0</v>
      </c>
      <c r="BI360" s="194">
        <f>IF(N360="nulová",J360,0)</f>
        <v>0</v>
      </c>
      <c r="BJ360" s="19" t="s">
        <v>82</v>
      </c>
      <c r="BK360" s="194">
        <f>ROUND(I360*H360,2)</f>
        <v>0</v>
      </c>
      <c r="BL360" s="19" t="s">
        <v>96</v>
      </c>
      <c r="BM360" s="193" t="s">
        <v>2412</v>
      </c>
    </row>
    <row r="361" s="2" customFormat="1">
      <c r="A361" s="38"/>
      <c r="B361" s="39"/>
      <c r="C361" s="38"/>
      <c r="D361" s="195" t="s">
        <v>242</v>
      </c>
      <c r="E361" s="38"/>
      <c r="F361" s="196" t="s">
        <v>816</v>
      </c>
      <c r="G361" s="38"/>
      <c r="H361" s="38"/>
      <c r="I361" s="197"/>
      <c r="J361" s="38"/>
      <c r="K361" s="38"/>
      <c r="L361" s="39"/>
      <c r="M361" s="198"/>
      <c r="N361" s="199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242</v>
      </c>
      <c r="AU361" s="19" t="s">
        <v>84</v>
      </c>
    </row>
    <row r="362" s="2" customFormat="1">
      <c r="A362" s="38"/>
      <c r="B362" s="39"/>
      <c r="C362" s="38"/>
      <c r="D362" s="195" t="s">
        <v>262</v>
      </c>
      <c r="E362" s="38"/>
      <c r="F362" s="223" t="s">
        <v>2302</v>
      </c>
      <c r="G362" s="38"/>
      <c r="H362" s="38"/>
      <c r="I362" s="197"/>
      <c r="J362" s="38"/>
      <c r="K362" s="38"/>
      <c r="L362" s="39"/>
      <c r="M362" s="198"/>
      <c r="N362" s="199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262</v>
      </c>
      <c r="AU362" s="19" t="s">
        <v>84</v>
      </c>
    </row>
    <row r="363" s="13" customFormat="1">
      <c r="A363" s="13"/>
      <c r="B363" s="200"/>
      <c r="C363" s="13"/>
      <c r="D363" s="195" t="s">
        <v>248</v>
      </c>
      <c r="E363" s="201" t="s">
        <v>1</v>
      </c>
      <c r="F363" s="202" t="s">
        <v>251</v>
      </c>
      <c r="G363" s="13"/>
      <c r="H363" s="201" t="s">
        <v>1</v>
      </c>
      <c r="I363" s="203"/>
      <c r="J363" s="13"/>
      <c r="K363" s="13"/>
      <c r="L363" s="200"/>
      <c r="M363" s="204"/>
      <c r="N363" s="205"/>
      <c r="O363" s="205"/>
      <c r="P363" s="205"/>
      <c r="Q363" s="205"/>
      <c r="R363" s="205"/>
      <c r="S363" s="205"/>
      <c r="T363" s="206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01" t="s">
        <v>248</v>
      </c>
      <c r="AU363" s="201" t="s">
        <v>84</v>
      </c>
      <c r="AV363" s="13" t="s">
        <v>82</v>
      </c>
      <c r="AW363" s="13" t="s">
        <v>32</v>
      </c>
      <c r="AX363" s="13" t="s">
        <v>75</v>
      </c>
      <c r="AY363" s="201" t="s">
        <v>235</v>
      </c>
    </row>
    <row r="364" s="14" customFormat="1">
      <c r="A364" s="14"/>
      <c r="B364" s="207"/>
      <c r="C364" s="14"/>
      <c r="D364" s="195" t="s">
        <v>248</v>
      </c>
      <c r="E364" s="208" t="s">
        <v>1</v>
      </c>
      <c r="F364" s="209" t="s">
        <v>2413</v>
      </c>
      <c r="G364" s="14"/>
      <c r="H364" s="210">
        <v>55.399999999999999</v>
      </c>
      <c r="I364" s="211"/>
      <c r="J364" s="14"/>
      <c r="K364" s="14"/>
      <c r="L364" s="207"/>
      <c r="M364" s="212"/>
      <c r="N364" s="213"/>
      <c r="O364" s="213"/>
      <c r="P364" s="213"/>
      <c r="Q364" s="213"/>
      <c r="R364" s="213"/>
      <c r="S364" s="213"/>
      <c r="T364" s="2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08" t="s">
        <v>248</v>
      </c>
      <c r="AU364" s="208" t="s">
        <v>84</v>
      </c>
      <c r="AV364" s="14" t="s">
        <v>84</v>
      </c>
      <c r="AW364" s="14" t="s">
        <v>32</v>
      </c>
      <c r="AX364" s="14" t="s">
        <v>82</v>
      </c>
      <c r="AY364" s="208" t="s">
        <v>235</v>
      </c>
    </row>
    <row r="365" s="2" customFormat="1" ht="21.75" customHeight="1">
      <c r="A365" s="38"/>
      <c r="B365" s="181"/>
      <c r="C365" s="182" t="s">
        <v>612</v>
      </c>
      <c r="D365" s="182" t="s">
        <v>237</v>
      </c>
      <c r="E365" s="183" t="s">
        <v>821</v>
      </c>
      <c r="F365" s="184" t="s">
        <v>822</v>
      </c>
      <c r="G365" s="185" t="s">
        <v>323</v>
      </c>
      <c r="H365" s="186">
        <v>55.399999999999999</v>
      </c>
      <c r="I365" s="187"/>
      <c r="J365" s="188">
        <f>ROUND(I365*H365,2)</f>
        <v>0</v>
      </c>
      <c r="K365" s="184" t="s">
        <v>246</v>
      </c>
      <c r="L365" s="39"/>
      <c r="M365" s="189" t="s">
        <v>1</v>
      </c>
      <c r="N365" s="190" t="s">
        <v>40</v>
      </c>
      <c r="O365" s="77"/>
      <c r="P365" s="191">
        <f>O365*H365</f>
        <v>0</v>
      </c>
      <c r="Q365" s="191">
        <v>0</v>
      </c>
      <c r="R365" s="191">
        <f>Q365*H365</f>
        <v>0</v>
      </c>
      <c r="S365" s="191">
        <v>0</v>
      </c>
      <c r="T365" s="192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93" t="s">
        <v>96</v>
      </c>
      <c r="AT365" s="193" t="s">
        <v>237</v>
      </c>
      <c r="AU365" s="193" t="s">
        <v>84</v>
      </c>
      <c r="AY365" s="19" t="s">
        <v>235</v>
      </c>
      <c r="BE365" s="194">
        <f>IF(N365="základní",J365,0)</f>
        <v>0</v>
      </c>
      <c r="BF365" s="194">
        <f>IF(N365="snížená",J365,0)</f>
        <v>0</v>
      </c>
      <c r="BG365" s="194">
        <f>IF(N365="zákl. přenesená",J365,0)</f>
        <v>0</v>
      </c>
      <c r="BH365" s="194">
        <f>IF(N365="sníž. přenesená",J365,0)</f>
        <v>0</v>
      </c>
      <c r="BI365" s="194">
        <f>IF(N365="nulová",J365,0)</f>
        <v>0</v>
      </c>
      <c r="BJ365" s="19" t="s">
        <v>82</v>
      </c>
      <c r="BK365" s="194">
        <f>ROUND(I365*H365,2)</f>
        <v>0</v>
      </c>
      <c r="BL365" s="19" t="s">
        <v>96</v>
      </c>
      <c r="BM365" s="193" t="s">
        <v>2414</v>
      </c>
    </row>
    <row r="366" s="2" customFormat="1">
      <c r="A366" s="38"/>
      <c r="B366" s="39"/>
      <c r="C366" s="38"/>
      <c r="D366" s="195" t="s">
        <v>242</v>
      </c>
      <c r="E366" s="38"/>
      <c r="F366" s="196" t="s">
        <v>824</v>
      </c>
      <c r="G366" s="38"/>
      <c r="H366" s="38"/>
      <c r="I366" s="197"/>
      <c r="J366" s="38"/>
      <c r="K366" s="38"/>
      <c r="L366" s="39"/>
      <c r="M366" s="198"/>
      <c r="N366" s="199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242</v>
      </c>
      <c r="AU366" s="19" t="s">
        <v>84</v>
      </c>
    </row>
    <row r="367" s="13" customFormat="1">
      <c r="A367" s="13"/>
      <c r="B367" s="200"/>
      <c r="C367" s="13"/>
      <c r="D367" s="195" t="s">
        <v>248</v>
      </c>
      <c r="E367" s="201" t="s">
        <v>1</v>
      </c>
      <c r="F367" s="202" t="s">
        <v>251</v>
      </c>
      <c r="G367" s="13"/>
      <c r="H367" s="201" t="s">
        <v>1</v>
      </c>
      <c r="I367" s="203"/>
      <c r="J367" s="13"/>
      <c r="K367" s="13"/>
      <c r="L367" s="200"/>
      <c r="M367" s="204"/>
      <c r="N367" s="205"/>
      <c r="O367" s="205"/>
      <c r="P367" s="205"/>
      <c r="Q367" s="205"/>
      <c r="R367" s="205"/>
      <c r="S367" s="205"/>
      <c r="T367" s="206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01" t="s">
        <v>248</v>
      </c>
      <c r="AU367" s="201" t="s">
        <v>84</v>
      </c>
      <c r="AV367" s="13" t="s">
        <v>82</v>
      </c>
      <c r="AW367" s="13" t="s">
        <v>32</v>
      </c>
      <c r="AX367" s="13" t="s">
        <v>75</v>
      </c>
      <c r="AY367" s="201" t="s">
        <v>235</v>
      </c>
    </row>
    <row r="368" s="14" customFormat="1">
      <c r="A368" s="14"/>
      <c r="B368" s="207"/>
      <c r="C368" s="14"/>
      <c r="D368" s="195" t="s">
        <v>248</v>
      </c>
      <c r="E368" s="208" t="s">
        <v>1</v>
      </c>
      <c r="F368" s="209" t="s">
        <v>2413</v>
      </c>
      <c r="G368" s="14"/>
      <c r="H368" s="210">
        <v>55.399999999999999</v>
      </c>
      <c r="I368" s="211"/>
      <c r="J368" s="14"/>
      <c r="K368" s="14"/>
      <c r="L368" s="207"/>
      <c r="M368" s="212"/>
      <c r="N368" s="213"/>
      <c r="O368" s="213"/>
      <c r="P368" s="213"/>
      <c r="Q368" s="213"/>
      <c r="R368" s="213"/>
      <c r="S368" s="213"/>
      <c r="T368" s="2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08" t="s">
        <v>248</v>
      </c>
      <c r="AU368" s="208" t="s">
        <v>84</v>
      </c>
      <c r="AV368" s="14" t="s">
        <v>84</v>
      </c>
      <c r="AW368" s="14" t="s">
        <v>32</v>
      </c>
      <c r="AX368" s="14" t="s">
        <v>82</v>
      </c>
      <c r="AY368" s="208" t="s">
        <v>235</v>
      </c>
    </row>
    <row r="369" s="2" customFormat="1" ht="16.5" customHeight="1">
      <c r="A369" s="38"/>
      <c r="B369" s="181"/>
      <c r="C369" s="182" t="s">
        <v>615</v>
      </c>
      <c r="D369" s="182" t="s">
        <v>237</v>
      </c>
      <c r="E369" s="183" t="s">
        <v>833</v>
      </c>
      <c r="F369" s="184" t="s">
        <v>834</v>
      </c>
      <c r="G369" s="185" t="s">
        <v>294</v>
      </c>
      <c r="H369" s="186">
        <v>22</v>
      </c>
      <c r="I369" s="187"/>
      <c r="J369" s="188">
        <f>ROUND(I369*H369,2)</f>
        <v>0</v>
      </c>
      <c r="K369" s="184" t="s">
        <v>1</v>
      </c>
      <c r="L369" s="39"/>
      <c r="M369" s="189" t="s">
        <v>1</v>
      </c>
      <c r="N369" s="190" t="s">
        <v>40</v>
      </c>
      <c r="O369" s="77"/>
      <c r="P369" s="191">
        <f>O369*H369</f>
        <v>0</v>
      </c>
      <c r="Q369" s="191">
        <v>0</v>
      </c>
      <c r="R369" s="191">
        <f>Q369*H369</f>
        <v>0</v>
      </c>
      <c r="S369" s="191">
        <v>0</v>
      </c>
      <c r="T369" s="192">
        <f>S369*H369</f>
        <v>0</v>
      </c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193" t="s">
        <v>96</v>
      </c>
      <c r="AT369" s="193" t="s">
        <v>237</v>
      </c>
      <c r="AU369" s="193" t="s">
        <v>84</v>
      </c>
      <c r="AY369" s="19" t="s">
        <v>235</v>
      </c>
      <c r="BE369" s="194">
        <f>IF(N369="základní",J369,0)</f>
        <v>0</v>
      </c>
      <c r="BF369" s="194">
        <f>IF(N369="snížená",J369,0)</f>
        <v>0</v>
      </c>
      <c r="BG369" s="194">
        <f>IF(N369="zákl. přenesená",J369,0)</f>
        <v>0</v>
      </c>
      <c r="BH369" s="194">
        <f>IF(N369="sníž. přenesená",J369,0)</f>
        <v>0</v>
      </c>
      <c r="BI369" s="194">
        <f>IF(N369="nulová",J369,0)</f>
        <v>0</v>
      </c>
      <c r="BJ369" s="19" t="s">
        <v>82</v>
      </c>
      <c r="BK369" s="194">
        <f>ROUND(I369*H369,2)</f>
        <v>0</v>
      </c>
      <c r="BL369" s="19" t="s">
        <v>96</v>
      </c>
      <c r="BM369" s="193" t="s">
        <v>835</v>
      </c>
    </row>
    <row r="370" s="2" customFormat="1">
      <c r="A370" s="38"/>
      <c r="B370" s="39"/>
      <c r="C370" s="38"/>
      <c r="D370" s="195" t="s">
        <v>242</v>
      </c>
      <c r="E370" s="38"/>
      <c r="F370" s="196" t="s">
        <v>836</v>
      </c>
      <c r="G370" s="38"/>
      <c r="H370" s="38"/>
      <c r="I370" s="197"/>
      <c r="J370" s="38"/>
      <c r="K370" s="38"/>
      <c r="L370" s="39"/>
      <c r="M370" s="198"/>
      <c r="N370" s="199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242</v>
      </c>
      <c r="AU370" s="19" t="s">
        <v>84</v>
      </c>
    </row>
    <row r="371" s="2" customFormat="1">
      <c r="A371" s="38"/>
      <c r="B371" s="39"/>
      <c r="C371" s="38"/>
      <c r="D371" s="195" t="s">
        <v>262</v>
      </c>
      <c r="E371" s="38"/>
      <c r="F371" s="223" t="s">
        <v>2415</v>
      </c>
      <c r="G371" s="38"/>
      <c r="H371" s="38"/>
      <c r="I371" s="197"/>
      <c r="J371" s="38"/>
      <c r="K371" s="38"/>
      <c r="L371" s="39"/>
      <c r="M371" s="198"/>
      <c r="N371" s="199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262</v>
      </c>
      <c r="AU371" s="19" t="s">
        <v>84</v>
      </c>
    </row>
    <row r="372" s="13" customFormat="1">
      <c r="A372" s="13"/>
      <c r="B372" s="200"/>
      <c r="C372" s="13"/>
      <c r="D372" s="195" t="s">
        <v>248</v>
      </c>
      <c r="E372" s="201" t="s">
        <v>1</v>
      </c>
      <c r="F372" s="202" t="s">
        <v>838</v>
      </c>
      <c r="G372" s="13"/>
      <c r="H372" s="201" t="s">
        <v>1</v>
      </c>
      <c r="I372" s="203"/>
      <c r="J372" s="13"/>
      <c r="K372" s="13"/>
      <c r="L372" s="200"/>
      <c r="M372" s="204"/>
      <c r="N372" s="205"/>
      <c r="O372" s="205"/>
      <c r="P372" s="205"/>
      <c r="Q372" s="205"/>
      <c r="R372" s="205"/>
      <c r="S372" s="205"/>
      <c r="T372" s="206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01" t="s">
        <v>248</v>
      </c>
      <c r="AU372" s="201" t="s">
        <v>84</v>
      </c>
      <c r="AV372" s="13" t="s">
        <v>82</v>
      </c>
      <c r="AW372" s="13" t="s">
        <v>32</v>
      </c>
      <c r="AX372" s="13" t="s">
        <v>75</v>
      </c>
      <c r="AY372" s="201" t="s">
        <v>235</v>
      </c>
    </row>
    <row r="373" s="14" customFormat="1">
      <c r="A373" s="14"/>
      <c r="B373" s="207"/>
      <c r="C373" s="14"/>
      <c r="D373" s="195" t="s">
        <v>248</v>
      </c>
      <c r="E373" s="208" t="s">
        <v>1</v>
      </c>
      <c r="F373" s="209" t="s">
        <v>385</v>
      </c>
      <c r="G373" s="14"/>
      <c r="H373" s="210">
        <v>22</v>
      </c>
      <c r="I373" s="211"/>
      <c r="J373" s="14"/>
      <c r="K373" s="14"/>
      <c r="L373" s="207"/>
      <c r="M373" s="212"/>
      <c r="N373" s="213"/>
      <c r="O373" s="213"/>
      <c r="P373" s="213"/>
      <c r="Q373" s="213"/>
      <c r="R373" s="213"/>
      <c r="S373" s="213"/>
      <c r="T373" s="2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08" t="s">
        <v>248</v>
      </c>
      <c r="AU373" s="208" t="s">
        <v>84</v>
      </c>
      <c r="AV373" s="14" t="s">
        <v>84</v>
      </c>
      <c r="AW373" s="14" t="s">
        <v>32</v>
      </c>
      <c r="AX373" s="14" t="s">
        <v>82</v>
      </c>
      <c r="AY373" s="208" t="s">
        <v>235</v>
      </c>
    </row>
    <row r="374" s="12" customFormat="1" ht="22.8" customHeight="1">
      <c r="A374" s="12"/>
      <c r="B374" s="168"/>
      <c r="C374" s="12"/>
      <c r="D374" s="169" t="s">
        <v>74</v>
      </c>
      <c r="E374" s="179" t="s">
        <v>839</v>
      </c>
      <c r="F374" s="179" t="s">
        <v>840</v>
      </c>
      <c r="G374" s="12"/>
      <c r="H374" s="12"/>
      <c r="I374" s="171"/>
      <c r="J374" s="180">
        <f>BK374</f>
        <v>0</v>
      </c>
      <c r="K374" s="12"/>
      <c r="L374" s="168"/>
      <c r="M374" s="173"/>
      <c r="N374" s="174"/>
      <c r="O374" s="174"/>
      <c r="P374" s="175">
        <f>SUM(P375:P393)</f>
        <v>0</v>
      </c>
      <c r="Q374" s="174"/>
      <c r="R374" s="175">
        <f>SUM(R375:R393)</f>
        <v>0</v>
      </c>
      <c r="S374" s="174"/>
      <c r="T374" s="176">
        <f>SUM(T375:T393)</f>
        <v>0</v>
      </c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R374" s="169" t="s">
        <v>82</v>
      </c>
      <c r="AT374" s="177" t="s">
        <v>74</v>
      </c>
      <c r="AU374" s="177" t="s">
        <v>82</v>
      </c>
      <c r="AY374" s="169" t="s">
        <v>235</v>
      </c>
      <c r="BK374" s="178">
        <f>SUM(BK375:BK393)</f>
        <v>0</v>
      </c>
    </row>
    <row r="375" s="2" customFormat="1" ht="21.75" customHeight="1">
      <c r="A375" s="38"/>
      <c r="B375" s="181"/>
      <c r="C375" s="182" t="s">
        <v>621</v>
      </c>
      <c r="D375" s="182" t="s">
        <v>237</v>
      </c>
      <c r="E375" s="183" t="s">
        <v>842</v>
      </c>
      <c r="F375" s="184" t="s">
        <v>843</v>
      </c>
      <c r="G375" s="185" t="s">
        <v>438</v>
      </c>
      <c r="H375" s="186">
        <v>696.154</v>
      </c>
      <c r="I375" s="187"/>
      <c r="J375" s="188">
        <f>ROUND(I375*H375,2)</f>
        <v>0</v>
      </c>
      <c r="K375" s="184" t="s">
        <v>246</v>
      </c>
      <c r="L375" s="39"/>
      <c r="M375" s="189" t="s">
        <v>1</v>
      </c>
      <c r="N375" s="190" t="s">
        <v>40</v>
      </c>
      <c r="O375" s="77"/>
      <c r="P375" s="191">
        <f>O375*H375</f>
        <v>0</v>
      </c>
      <c r="Q375" s="191">
        <v>0</v>
      </c>
      <c r="R375" s="191">
        <f>Q375*H375</f>
        <v>0</v>
      </c>
      <c r="S375" s="191">
        <v>0</v>
      </c>
      <c r="T375" s="192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93" t="s">
        <v>96</v>
      </c>
      <c r="AT375" s="193" t="s">
        <v>237</v>
      </c>
      <c r="AU375" s="193" t="s">
        <v>84</v>
      </c>
      <c r="AY375" s="19" t="s">
        <v>235</v>
      </c>
      <c r="BE375" s="194">
        <f>IF(N375="základní",J375,0)</f>
        <v>0</v>
      </c>
      <c r="BF375" s="194">
        <f>IF(N375="snížená",J375,0)</f>
        <v>0</v>
      </c>
      <c r="BG375" s="194">
        <f>IF(N375="zákl. přenesená",J375,0)</f>
        <v>0</v>
      </c>
      <c r="BH375" s="194">
        <f>IF(N375="sníž. přenesená",J375,0)</f>
        <v>0</v>
      </c>
      <c r="BI375" s="194">
        <f>IF(N375="nulová",J375,0)</f>
        <v>0</v>
      </c>
      <c r="BJ375" s="19" t="s">
        <v>82</v>
      </c>
      <c r="BK375" s="194">
        <f>ROUND(I375*H375,2)</f>
        <v>0</v>
      </c>
      <c r="BL375" s="19" t="s">
        <v>96</v>
      </c>
      <c r="BM375" s="193" t="s">
        <v>844</v>
      </c>
    </row>
    <row r="376" s="2" customFormat="1">
      <c r="A376" s="38"/>
      <c r="B376" s="39"/>
      <c r="C376" s="38"/>
      <c r="D376" s="195" t="s">
        <v>242</v>
      </c>
      <c r="E376" s="38"/>
      <c r="F376" s="196" t="s">
        <v>845</v>
      </c>
      <c r="G376" s="38"/>
      <c r="H376" s="38"/>
      <c r="I376" s="197"/>
      <c r="J376" s="38"/>
      <c r="K376" s="38"/>
      <c r="L376" s="39"/>
      <c r="M376" s="198"/>
      <c r="N376" s="199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242</v>
      </c>
      <c r="AU376" s="19" t="s">
        <v>84</v>
      </c>
    </row>
    <row r="377" s="14" customFormat="1">
      <c r="A377" s="14"/>
      <c r="B377" s="207"/>
      <c r="C377" s="14"/>
      <c r="D377" s="195" t="s">
        <v>248</v>
      </c>
      <c r="E377" s="208" t="s">
        <v>1</v>
      </c>
      <c r="F377" s="209" t="s">
        <v>2416</v>
      </c>
      <c r="G377" s="14"/>
      <c r="H377" s="210">
        <v>621.173</v>
      </c>
      <c r="I377" s="211"/>
      <c r="J377" s="14"/>
      <c r="K377" s="14"/>
      <c r="L377" s="207"/>
      <c r="M377" s="212"/>
      <c r="N377" s="213"/>
      <c r="O377" s="213"/>
      <c r="P377" s="213"/>
      <c r="Q377" s="213"/>
      <c r="R377" s="213"/>
      <c r="S377" s="213"/>
      <c r="T377" s="2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8" t="s">
        <v>248</v>
      </c>
      <c r="AU377" s="208" t="s">
        <v>84</v>
      </c>
      <c r="AV377" s="14" t="s">
        <v>84</v>
      </c>
      <c r="AW377" s="14" t="s">
        <v>32</v>
      </c>
      <c r="AX377" s="14" t="s">
        <v>75</v>
      </c>
      <c r="AY377" s="208" t="s">
        <v>235</v>
      </c>
    </row>
    <row r="378" s="14" customFormat="1">
      <c r="A378" s="14"/>
      <c r="B378" s="207"/>
      <c r="C378" s="14"/>
      <c r="D378" s="195" t="s">
        <v>248</v>
      </c>
      <c r="E378" s="208" t="s">
        <v>1</v>
      </c>
      <c r="F378" s="209" t="s">
        <v>2417</v>
      </c>
      <c r="G378" s="14"/>
      <c r="H378" s="210">
        <v>74.980999999999995</v>
      </c>
      <c r="I378" s="211"/>
      <c r="J378" s="14"/>
      <c r="K378" s="14"/>
      <c r="L378" s="207"/>
      <c r="M378" s="212"/>
      <c r="N378" s="213"/>
      <c r="O378" s="213"/>
      <c r="P378" s="213"/>
      <c r="Q378" s="213"/>
      <c r="R378" s="213"/>
      <c r="S378" s="213"/>
      <c r="T378" s="2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8" t="s">
        <v>248</v>
      </c>
      <c r="AU378" s="208" t="s">
        <v>84</v>
      </c>
      <c r="AV378" s="14" t="s">
        <v>84</v>
      </c>
      <c r="AW378" s="14" t="s">
        <v>32</v>
      </c>
      <c r="AX378" s="14" t="s">
        <v>75</v>
      </c>
      <c r="AY378" s="208" t="s">
        <v>235</v>
      </c>
    </row>
    <row r="379" s="15" customFormat="1">
      <c r="A379" s="15"/>
      <c r="B379" s="215"/>
      <c r="C379" s="15"/>
      <c r="D379" s="195" t="s">
        <v>248</v>
      </c>
      <c r="E379" s="216" t="s">
        <v>1</v>
      </c>
      <c r="F379" s="217" t="s">
        <v>253</v>
      </c>
      <c r="G379" s="15"/>
      <c r="H379" s="218">
        <v>696.154</v>
      </c>
      <c r="I379" s="219"/>
      <c r="J379" s="15"/>
      <c r="K379" s="15"/>
      <c r="L379" s="215"/>
      <c r="M379" s="220"/>
      <c r="N379" s="221"/>
      <c r="O379" s="221"/>
      <c r="P379" s="221"/>
      <c r="Q379" s="221"/>
      <c r="R379" s="221"/>
      <c r="S379" s="221"/>
      <c r="T379" s="222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16" t="s">
        <v>248</v>
      </c>
      <c r="AU379" s="216" t="s">
        <v>84</v>
      </c>
      <c r="AV379" s="15" t="s">
        <v>96</v>
      </c>
      <c r="AW379" s="15" t="s">
        <v>32</v>
      </c>
      <c r="AX379" s="15" t="s">
        <v>82</v>
      </c>
      <c r="AY379" s="216" t="s">
        <v>235</v>
      </c>
    </row>
    <row r="380" s="2" customFormat="1" ht="24.15" customHeight="1">
      <c r="A380" s="38"/>
      <c r="B380" s="181"/>
      <c r="C380" s="182" t="s">
        <v>624</v>
      </c>
      <c r="D380" s="182" t="s">
        <v>237</v>
      </c>
      <c r="E380" s="183" t="s">
        <v>849</v>
      </c>
      <c r="F380" s="184" t="s">
        <v>850</v>
      </c>
      <c r="G380" s="185" t="s">
        <v>438</v>
      </c>
      <c r="H380" s="186">
        <v>9746.1560000000009</v>
      </c>
      <c r="I380" s="187"/>
      <c r="J380" s="188">
        <f>ROUND(I380*H380,2)</f>
        <v>0</v>
      </c>
      <c r="K380" s="184" t="s">
        <v>246</v>
      </c>
      <c r="L380" s="39"/>
      <c r="M380" s="189" t="s">
        <v>1</v>
      </c>
      <c r="N380" s="190" t="s">
        <v>40</v>
      </c>
      <c r="O380" s="77"/>
      <c r="P380" s="191">
        <f>O380*H380</f>
        <v>0</v>
      </c>
      <c r="Q380" s="191">
        <v>0</v>
      </c>
      <c r="R380" s="191">
        <f>Q380*H380</f>
        <v>0</v>
      </c>
      <c r="S380" s="191">
        <v>0</v>
      </c>
      <c r="T380" s="192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3" t="s">
        <v>96</v>
      </c>
      <c r="AT380" s="193" t="s">
        <v>237</v>
      </c>
      <c r="AU380" s="193" t="s">
        <v>84</v>
      </c>
      <c r="AY380" s="19" t="s">
        <v>235</v>
      </c>
      <c r="BE380" s="194">
        <f>IF(N380="základní",J380,0)</f>
        <v>0</v>
      </c>
      <c r="BF380" s="194">
        <f>IF(N380="snížená",J380,0)</f>
        <v>0</v>
      </c>
      <c r="BG380" s="194">
        <f>IF(N380="zákl. přenesená",J380,0)</f>
        <v>0</v>
      </c>
      <c r="BH380" s="194">
        <f>IF(N380="sníž. přenesená",J380,0)</f>
        <v>0</v>
      </c>
      <c r="BI380" s="194">
        <f>IF(N380="nulová",J380,0)</f>
        <v>0</v>
      </c>
      <c r="BJ380" s="19" t="s">
        <v>82</v>
      </c>
      <c r="BK380" s="194">
        <f>ROUND(I380*H380,2)</f>
        <v>0</v>
      </c>
      <c r="BL380" s="19" t="s">
        <v>96</v>
      </c>
      <c r="BM380" s="193" t="s">
        <v>851</v>
      </c>
    </row>
    <row r="381" s="2" customFormat="1">
      <c r="A381" s="38"/>
      <c r="B381" s="39"/>
      <c r="C381" s="38"/>
      <c r="D381" s="195" t="s">
        <v>242</v>
      </c>
      <c r="E381" s="38"/>
      <c r="F381" s="196" t="s">
        <v>852</v>
      </c>
      <c r="G381" s="38"/>
      <c r="H381" s="38"/>
      <c r="I381" s="197"/>
      <c r="J381" s="38"/>
      <c r="K381" s="38"/>
      <c r="L381" s="39"/>
      <c r="M381" s="198"/>
      <c r="N381" s="199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242</v>
      </c>
      <c r="AU381" s="19" t="s">
        <v>84</v>
      </c>
    </row>
    <row r="382" s="14" customFormat="1">
      <c r="A382" s="14"/>
      <c r="B382" s="207"/>
      <c r="C382" s="14"/>
      <c r="D382" s="195" t="s">
        <v>248</v>
      </c>
      <c r="E382" s="208" t="s">
        <v>1</v>
      </c>
      <c r="F382" s="209" t="s">
        <v>2416</v>
      </c>
      <c r="G382" s="14"/>
      <c r="H382" s="210">
        <v>621.173</v>
      </c>
      <c r="I382" s="211"/>
      <c r="J382" s="14"/>
      <c r="K382" s="14"/>
      <c r="L382" s="207"/>
      <c r="M382" s="212"/>
      <c r="N382" s="213"/>
      <c r="O382" s="213"/>
      <c r="P382" s="213"/>
      <c r="Q382" s="213"/>
      <c r="R382" s="213"/>
      <c r="S382" s="213"/>
      <c r="T382" s="2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08" t="s">
        <v>248</v>
      </c>
      <c r="AU382" s="208" t="s">
        <v>84</v>
      </c>
      <c r="AV382" s="14" t="s">
        <v>84</v>
      </c>
      <c r="AW382" s="14" t="s">
        <v>32</v>
      </c>
      <c r="AX382" s="14" t="s">
        <v>75</v>
      </c>
      <c r="AY382" s="208" t="s">
        <v>235</v>
      </c>
    </row>
    <row r="383" s="14" customFormat="1">
      <c r="A383" s="14"/>
      <c r="B383" s="207"/>
      <c r="C383" s="14"/>
      <c r="D383" s="195" t="s">
        <v>248</v>
      </c>
      <c r="E383" s="208" t="s">
        <v>1</v>
      </c>
      <c r="F383" s="209" t="s">
        <v>2417</v>
      </c>
      <c r="G383" s="14"/>
      <c r="H383" s="210">
        <v>74.980999999999995</v>
      </c>
      <c r="I383" s="211"/>
      <c r="J383" s="14"/>
      <c r="K383" s="14"/>
      <c r="L383" s="207"/>
      <c r="M383" s="212"/>
      <c r="N383" s="213"/>
      <c r="O383" s="213"/>
      <c r="P383" s="213"/>
      <c r="Q383" s="213"/>
      <c r="R383" s="213"/>
      <c r="S383" s="213"/>
      <c r="T383" s="2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08" t="s">
        <v>248</v>
      </c>
      <c r="AU383" s="208" t="s">
        <v>84</v>
      </c>
      <c r="AV383" s="14" t="s">
        <v>84</v>
      </c>
      <c r="AW383" s="14" t="s">
        <v>32</v>
      </c>
      <c r="AX383" s="14" t="s">
        <v>75</v>
      </c>
      <c r="AY383" s="208" t="s">
        <v>235</v>
      </c>
    </row>
    <row r="384" s="15" customFormat="1">
      <c r="A384" s="15"/>
      <c r="B384" s="215"/>
      <c r="C384" s="15"/>
      <c r="D384" s="195" t="s">
        <v>248</v>
      </c>
      <c r="E384" s="216" t="s">
        <v>1</v>
      </c>
      <c r="F384" s="217" t="s">
        <v>253</v>
      </c>
      <c r="G384" s="15"/>
      <c r="H384" s="218">
        <v>696.154</v>
      </c>
      <c r="I384" s="219"/>
      <c r="J384" s="15"/>
      <c r="K384" s="15"/>
      <c r="L384" s="215"/>
      <c r="M384" s="220"/>
      <c r="N384" s="221"/>
      <c r="O384" s="221"/>
      <c r="P384" s="221"/>
      <c r="Q384" s="221"/>
      <c r="R384" s="221"/>
      <c r="S384" s="221"/>
      <c r="T384" s="222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16" t="s">
        <v>248</v>
      </c>
      <c r="AU384" s="216" t="s">
        <v>84</v>
      </c>
      <c r="AV384" s="15" t="s">
        <v>96</v>
      </c>
      <c r="AW384" s="15" t="s">
        <v>32</v>
      </c>
      <c r="AX384" s="15" t="s">
        <v>82</v>
      </c>
      <c r="AY384" s="216" t="s">
        <v>235</v>
      </c>
    </row>
    <row r="385" s="14" customFormat="1">
      <c r="A385" s="14"/>
      <c r="B385" s="207"/>
      <c r="C385" s="14"/>
      <c r="D385" s="195" t="s">
        <v>248</v>
      </c>
      <c r="E385" s="14"/>
      <c r="F385" s="209" t="s">
        <v>2418</v>
      </c>
      <c r="G385" s="14"/>
      <c r="H385" s="210">
        <v>9746.1560000000009</v>
      </c>
      <c r="I385" s="211"/>
      <c r="J385" s="14"/>
      <c r="K385" s="14"/>
      <c r="L385" s="207"/>
      <c r="M385" s="212"/>
      <c r="N385" s="213"/>
      <c r="O385" s="213"/>
      <c r="P385" s="213"/>
      <c r="Q385" s="213"/>
      <c r="R385" s="213"/>
      <c r="S385" s="213"/>
      <c r="T385" s="2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8" t="s">
        <v>248</v>
      </c>
      <c r="AU385" s="208" t="s">
        <v>84</v>
      </c>
      <c r="AV385" s="14" t="s">
        <v>84</v>
      </c>
      <c r="AW385" s="14" t="s">
        <v>3</v>
      </c>
      <c r="AX385" s="14" t="s">
        <v>82</v>
      </c>
      <c r="AY385" s="208" t="s">
        <v>235</v>
      </c>
    </row>
    <row r="386" s="2" customFormat="1" ht="24.15" customHeight="1">
      <c r="A386" s="38"/>
      <c r="B386" s="181"/>
      <c r="C386" s="182" t="s">
        <v>630</v>
      </c>
      <c r="D386" s="182" t="s">
        <v>237</v>
      </c>
      <c r="E386" s="183" t="s">
        <v>855</v>
      </c>
      <c r="F386" s="184" t="s">
        <v>856</v>
      </c>
      <c r="G386" s="185" t="s">
        <v>438</v>
      </c>
      <c r="H386" s="186">
        <v>696.154</v>
      </c>
      <c r="I386" s="187"/>
      <c r="J386" s="188">
        <f>ROUND(I386*H386,2)</f>
        <v>0</v>
      </c>
      <c r="K386" s="184" t="s">
        <v>246</v>
      </c>
      <c r="L386" s="39"/>
      <c r="M386" s="189" t="s">
        <v>1</v>
      </c>
      <c r="N386" s="190" t="s">
        <v>40</v>
      </c>
      <c r="O386" s="77"/>
      <c r="P386" s="191">
        <f>O386*H386</f>
        <v>0</v>
      </c>
      <c r="Q386" s="191">
        <v>0</v>
      </c>
      <c r="R386" s="191">
        <f>Q386*H386</f>
        <v>0</v>
      </c>
      <c r="S386" s="191">
        <v>0</v>
      </c>
      <c r="T386" s="192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93" t="s">
        <v>96</v>
      </c>
      <c r="AT386" s="193" t="s">
        <v>237</v>
      </c>
      <c r="AU386" s="193" t="s">
        <v>84</v>
      </c>
      <c r="AY386" s="19" t="s">
        <v>235</v>
      </c>
      <c r="BE386" s="194">
        <f>IF(N386="základní",J386,0)</f>
        <v>0</v>
      </c>
      <c r="BF386" s="194">
        <f>IF(N386="snížená",J386,0)</f>
        <v>0</v>
      </c>
      <c r="BG386" s="194">
        <f>IF(N386="zákl. přenesená",J386,0)</f>
        <v>0</v>
      </c>
      <c r="BH386" s="194">
        <f>IF(N386="sníž. přenesená",J386,0)</f>
        <v>0</v>
      </c>
      <c r="BI386" s="194">
        <f>IF(N386="nulová",J386,0)</f>
        <v>0</v>
      </c>
      <c r="BJ386" s="19" t="s">
        <v>82</v>
      </c>
      <c r="BK386" s="194">
        <f>ROUND(I386*H386,2)</f>
        <v>0</v>
      </c>
      <c r="BL386" s="19" t="s">
        <v>96</v>
      </c>
      <c r="BM386" s="193" t="s">
        <v>857</v>
      </c>
    </row>
    <row r="387" s="2" customFormat="1">
      <c r="A387" s="38"/>
      <c r="B387" s="39"/>
      <c r="C387" s="38"/>
      <c r="D387" s="195" t="s">
        <v>242</v>
      </c>
      <c r="E387" s="38"/>
      <c r="F387" s="196" t="s">
        <v>858</v>
      </c>
      <c r="G387" s="38"/>
      <c r="H387" s="38"/>
      <c r="I387" s="197"/>
      <c r="J387" s="38"/>
      <c r="K387" s="38"/>
      <c r="L387" s="39"/>
      <c r="M387" s="198"/>
      <c r="N387" s="199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242</v>
      </c>
      <c r="AU387" s="19" t="s">
        <v>84</v>
      </c>
    </row>
    <row r="388" s="2" customFormat="1" ht="44.25" customHeight="1">
      <c r="A388" s="38"/>
      <c r="B388" s="181"/>
      <c r="C388" s="182" t="s">
        <v>636</v>
      </c>
      <c r="D388" s="182" t="s">
        <v>237</v>
      </c>
      <c r="E388" s="183" t="s">
        <v>860</v>
      </c>
      <c r="F388" s="184" t="s">
        <v>440</v>
      </c>
      <c r="G388" s="185" t="s">
        <v>438</v>
      </c>
      <c r="H388" s="186">
        <v>621.173</v>
      </c>
      <c r="I388" s="187"/>
      <c r="J388" s="188">
        <f>ROUND(I388*H388,2)</f>
        <v>0</v>
      </c>
      <c r="K388" s="184" t="s">
        <v>246</v>
      </c>
      <c r="L388" s="39"/>
      <c r="M388" s="189" t="s">
        <v>1</v>
      </c>
      <c r="N388" s="190" t="s">
        <v>40</v>
      </c>
      <c r="O388" s="77"/>
      <c r="P388" s="191">
        <f>O388*H388</f>
        <v>0</v>
      </c>
      <c r="Q388" s="191">
        <v>0</v>
      </c>
      <c r="R388" s="191">
        <f>Q388*H388</f>
        <v>0</v>
      </c>
      <c r="S388" s="191">
        <v>0</v>
      </c>
      <c r="T388" s="192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93" t="s">
        <v>96</v>
      </c>
      <c r="AT388" s="193" t="s">
        <v>237</v>
      </c>
      <c r="AU388" s="193" t="s">
        <v>84</v>
      </c>
      <c r="AY388" s="19" t="s">
        <v>235</v>
      </c>
      <c r="BE388" s="194">
        <f>IF(N388="základní",J388,0)</f>
        <v>0</v>
      </c>
      <c r="BF388" s="194">
        <f>IF(N388="snížená",J388,0)</f>
        <v>0</v>
      </c>
      <c r="BG388" s="194">
        <f>IF(N388="zákl. přenesená",J388,0)</f>
        <v>0</v>
      </c>
      <c r="BH388" s="194">
        <f>IF(N388="sníž. přenesená",J388,0)</f>
        <v>0</v>
      </c>
      <c r="BI388" s="194">
        <f>IF(N388="nulová",J388,0)</f>
        <v>0</v>
      </c>
      <c r="BJ388" s="19" t="s">
        <v>82</v>
      </c>
      <c r="BK388" s="194">
        <f>ROUND(I388*H388,2)</f>
        <v>0</v>
      </c>
      <c r="BL388" s="19" t="s">
        <v>96</v>
      </c>
      <c r="BM388" s="193" t="s">
        <v>861</v>
      </c>
    </row>
    <row r="389" s="2" customFormat="1">
      <c r="A389" s="38"/>
      <c r="B389" s="39"/>
      <c r="C389" s="38"/>
      <c r="D389" s="195" t="s">
        <v>242</v>
      </c>
      <c r="E389" s="38"/>
      <c r="F389" s="196" t="s">
        <v>440</v>
      </c>
      <c r="G389" s="38"/>
      <c r="H389" s="38"/>
      <c r="I389" s="197"/>
      <c r="J389" s="38"/>
      <c r="K389" s="38"/>
      <c r="L389" s="39"/>
      <c r="M389" s="198"/>
      <c r="N389" s="199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242</v>
      </c>
      <c r="AU389" s="19" t="s">
        <v>84</v>
      </c>
    </row>
    <row r="390" s="14" customFormat="1">
      <c r="A390" s="14"/>
      <c r="B390" s="207"/>
      <c r="C390" s="14"/>
      <c r="D390" s="195" t="s">
        <v>248</v>
      </c>
      <c r="E390" s="208" t="s">
        <v>1</v>
      </c>
      <c r="F390" s="209" t="s">
        <v>2416</v>
      </c>
      <c r="G390" s="14"/>
      <c r="H390" s="210">
        <v>621.173</v>
      </c>
      <c r="I390" s="211"/>
      <c r="J390" s="14"/>
      <c r="K390" s="14"/>
      <c r="L390" s="207"/>
      <c r="M390" s="212"/>
      <c r="N390" s="213"/>
      <c r="O390" s="213"/>
      <c r="P390" s="213"/>
      <c r="Q390" s="213"/>
      <c r="R390" s="213"/>
      <c r="S390" s="213"/>
      <c r="T390" s="2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08" t="s">
        <v>248</v>
      </c>
      <c r="AU390" s="208" t="s">
        <v>84</v>
      </c>
      <c r="AV390" s="14" t="s">
        <v>84</v>
      </c>
      <c r="AW390" s="14" t="s">
        <v>32</v>
      </c>
      <c r="AX390" s="14" t="s">
        <v>82</v>
      </c>
      <c r="AY390" s="208" t="s">
        <v>235</v>
      </c>
    </row>
    <row r="391" s="2" customFormat="1" ht="44.25" customHeight="1">
      <c r="A391" s="38"/>
      <c r="B391" s="181"/>
      <c r="C391" s="182" t="s">
        <v>641</v>
      </c>
      <c r="D391" s="182" t="s">
        <v>237</v>
      </c>
      <c r="E391" s="183" t="s">
        <v>863</v>
      </c>
      <c r="F391" s="184" t="s">
        <v>864</v>
      </c>
      <c r="G391" s="185" t="s">
        <v>438</v>
      </c>
      <c r="H391" s="186">
        <v>74.980999999999995</v>
      </c>
      <c r="I391" s="187"/>
      <c r="J391" s="188">
        <f>ROUND(I391*H391,2)</f>
        <v>0</v>
      </c>
      <c r="K391" s="184" t="s">
        <v>246</v>
      </c>
      <c r="L391" s="39"/>
      <c r="M391" s="189" t="s">
        <v>1</v>
      </c>
      <c r="N391" s="190" t="s">
        <v>40</v>
      </c>
      <c r="O391" s="77"/>
      <c r="P391" s="191">
        <f>O391*H391</f>
        <v>0</v>
      </c>
      <c r="Q391" s="191">
        <v>0</v>
      </c>
      <c r="R391" s="191">
        <f>Q391*H391</f>
        <v>0</v>
      </c>
      <c r="S391" s="191">
        <v>0</v>
      </c>
      <c r="T391" s="192">
        <f>S391*H391</f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93" t="s">
        <v>96</v>
      </c>
      <c r="AT391" s="193" t="s">
        <v>237</v>
      </c>
      <c r="AU391" s="193" t="s">
        <v>84</v>
      </c>
      <c r="AY391" s="19" t="s">
        <v>235</v>
      </c>
      <c r="BE391" s="194">
        <f>IF(N391="základní",J391,0)</f>
        <v>0</v>
      </c>
      <c r="BF391" s="194">
        <f>IF(N391="snížená",J391,0)</f>
        <v>0</v>
      </c>
      <c r="BG391" s="194">
        <f>IF(N391="zákl. přenesená",J391,0)</f>
        <v>0</v>
      </c>
      <c r="BH391" s="194">
        <f>IF(N391="sníž. přenesená",J391,0)</f>
        <v>0</v>
      </c>
      <c r="BI391" s="194">
        <f>IF(N391="nulová",J391,0)</f>
        <v>0</v>
      </c>
      <c r="BJ391" s="19" t="s">
        <v>82</v>
      </c>
      <c r="BK391" s="194">
        <f>ROUND(I391*H391,2)</f>
        <v>0</v>
      </c>
      <c r="BL391" s="19" t="s">
        <v>96</v>
      </c>
      <c r="BM391" s="193" t="s">
        <v>865</v>
      </c>
    </row>
    <row r="392" s="2" customFormat="1">
      <c r="A392" s="38"/>
      <c r="B392" s="39"/>
      <c r="C392" s="38"/>
      <c r="D392" s="195" t="s">
        <v>242</v>
      </c>
      <c r="E392" s="38"/>
      <c r="F392" s="196" t="s">
        <v>864</v>
      </c>
      <c r="G392" s="38"/>
      <c r="H392" s="38"/>
      <c r="I392" s="197"/>
      <c r="J392" s="38"/>
      <c r="K392" s="38"/>
      <c r="L392" s="39"/>
      <c r="M392" s="198"/>
      <c r="N392" s="199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242</v>
      </c>
      <c r="AU392" s="19" t="s">
        <v>84</v>
      </c>
    </row>
    <row r="393" s="14" customFormat="1">
      <c r="A393" s="14"/>
      <c r="B393" s="207"/>
      <c r="C393" s="14"/>
      <c r="D393" s="195" t="s">
        <v>248</v>
      </c>
      <c r="E393" s="208" t="s">
        <v>1</v>
      </c>
      <c r="F393" s="209" t="s">
        <v>2417</v>
      </c>
      <c r="G393" s="14"/>
      <c r="H393" s="210">
        <v>74.980999999999995</v>
      </c>
      <c r="I393" s="211"/>
      <c r="J393" s="14"/>
      <c r="K393" s="14"/>
      <c r="L393" s="207"/>
      <c r="M393" s="212"/>
      <c r="N393" s="213"/>
      <c r="O393" s="213"/>
      <c r="P393" s="213"/>
      <c r="Q393" s="213"/>
      <c r="R393" s="213"/>
      <c r="S393" s="213"/>
      <c r="T393" s="2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08" t="s">
        <v>248</v>
      </c>
      <c r="AU393" s="208" t="s">
        <v>84</v>
      </c>
      <c r="AV393" s="14" t="s">
        <v>84</v>
      </c>
      <c r="AW393" s="14" t="s">
        <v>32</v>
      </c>
      <c r="AX393" s="14" t="s">
        <v>82</v>
      </c>
      <c r="AY393" s="208" t="s">
        <v>235</v>
      </c>
    </row>
    <row r="394" s="12" customFormat="1" ht="22.8" customHeight="1">
      <c r="A394" s="12"/>
      <c r="B394" s="168"/>
      <c r="C394" s="12"/>
      <c r="D394" s="169" t="s">
        <v>74</v>
      </c>
      <c r="E394" s="179" t="s">
        <v>866</v>
      </c>
      <c r="F394" s="179" t="s">
        <v>867</v>
      </c>
      <c r="G394" s="12"/>
      <c r="H394" s="12"/>
      <c r="I394" s="171"/>
      <c r="J394" s="180">
        <f>BK394</f>
        <v>0</v>
      </c>
      <c r="K394" s="12"/>
      <c r="L394" s="168"/>
      <c r="M394" s="173"/>
      <c r="N394" s="174"/>
      <c r="O394" s="174"/>
      <c r="P394" s="175">
        <f>SUM(P395:P398)</f>
        <v>0</v>
      </c>
      <c r="Q394" s="174"/>
      <c r="R394" s="175">
        <f>SUM(R395:R398)</f>
        <v>0</v>
      </c>
      <c r="S394" s="174"/>
      <c r="T394" s="176">
        <f>SUM(T395:T398)</f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R394" s="169" t="s">
        <v>82</v>
      </c>
      <c r="AT394" s="177" t="s">
        <v>74</v>
      </c>
      <c r="AU394" s="177" t="s">
        <v>82</v>
      </c>
      <c r="AY394" s="169" t="s">
        <v>235</v>
      </c>
      <c r="BK394" s="178">
        <f>SUM(BK395:BK398)</f>
        <v>0</v>
      </c>
    </row>
    <row r="395" s="2" customFormat="1" ht="24.15" customHeight="1">
      <c r="A395" s="38"/>
      <c r="B395" s="181"/>
      <c r="C395" s="182" t="s">
        <v>647</v>
      </c>
      <c r="D395" s="182" t="s">
        <v>237</v>
      </c>
      <c r="E395" s="183" t="s">
        <v>869</v>
      </c>
      <c r="F395" s="184" t="s">
        <v>870</v>
      </c>
      <c r="G395" s="185" t="s">
        <v>438</v>
      </c>
      <c r="H395" s="186">
        <v>127.45999999999999</v>
      </c>
      <c r="I395" s="187"/>
      <c r="J395" s="188">
        <f>ROUND(I395*H395,2)</f>
        <v>0</v>
      </c>
      <c r="K395" s="184" t="s">
        <v>246</v>
      </c>
      <c r="L395" s="39"/>
      <c r="M395" s="189" t="s">
        <v>1</v>
      </c>
      <c r="N395" s="190" t="s">
        <v>40</v>
      </c>
      <c r="O395" s="77"/>
      <c r="P395" s="191">
        <f>O395*H395</f>
        <v>0</v>
      </c>
      <c r="Q395" s="191">
        <v>0</v>
      </c>
      <c r="R395" s="191">
        <f>Q395*H395</f>
        <v>0</v>
      </c>
      <c r="S395" s="191">
        <v>0</v>
      </c>
      <c r="T395" s="192">
        <f>S395*H395</f>
        <v>0</v>
      </c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R395" s="193" t="s">
        <v>96</v>
      </c>
      <c r="AT395" s="193" t="s">
        <v>237</v>
      </c>
      <c r="AU395" s="193" t="s">
        <v>84</v>
      </c>
      <c r="AY395" s="19" t="s">
        <v>235</v>
      </c>
      <c r="BE395" s="194">
        <f>IF(N395="základní",J395,0)</f>
        <v>0</v>
      </c>
      <c r="BF395" s="194">
        <f>IF(N395="snížená",J395,0)</f>
        <v>0</v>
      </c>
      <c r="BG395" s="194">
        <f>IF(N395="zákl. přenesená",J395,0)</f>
        <v>0</v>
      </c>
      <c r="BH395" s="194">
        <f>IF(N395="sníž. přenesená",J395,0)</f>
        <v>0</v>
      </c>
      <c r="BI395" s="194">
        <f>IF(N395="nulová",J395,0)</f>
        <v>0</v>
      </c>
      <c r="BJ395" s="19" t="s">
        <v>82</v>
      </c>
      <c r="BK395" s="194">
        <f>ROUND(I395*H395,2)</f>
        <v>0</v>
      </c>
      <c r="BL395" s="19" t="s">
        <v>96</v>
      </c>
      <c r="BM395" s="193" t="s">
        <v>1033</v>
      </c>
    </row>
    <row r="396" s="2" customFormat="1">
      <c r="A396" s="38"/>
      <c r="B396" s="39"/>
      <c r="C396" s="38"/>
      <c r="D396" s="195" t="s">
        <v>242</v>
      </c>
      <c r="E396" s="38"/>
      <c r="F396" s="196" t="s">
        <v>872</v>
      </c>
      <c r="G396" s="38"/>
      <c r="H396" s="38"/>
      <c r="I396" s="197"/>
      <c r="J396" s="38"/>
      <c r="K396" s="38"/>
      <c r="L396" s="39"/>
      <c r="M396" s="198"/>
      <c r="N396" s="199"/>
      <c r="O396" s="77"/>
      <c r="P396" s="77"/>
      <c r="Q396" s="77"/>
      <c r="R396" s="77"/>
      <c r="S396" s="77"/>
      <c r="T396" s="7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T396" s="19" t="s">
        <v>242</v>
      </c>
      <c r="AU396" s="19" t="s">
        <v>84</v>
      </c>
    </row>
    <row r="397" s="13" customFormat="1">
      <c r="A397" s="13"/>
      <c r="B397" s="200"/>
      <c r="C397" s="13"/>
      <c r="D397" s="195" t="s">
        <v>248</v>
      </c>
      <c r="E397" s="201" t="s">
        <v>1</v>
      </c>
      <c r="F397" s="202" t="s">
        <v>873</v>
      </c>
      <c r="G397" s="13"/>
      <c r="H397" s="201" t="s">
        <v>1</v>
      </c>
      <c r="I397" s="203"/>
      <c r="J397" s="13"/>
      <c r="K397" s="13"/>
      <c r="L397" s="200"/>
      <c r="M397" s="204"/>
      <c r="N397" s="205"/>
      <c r="O397" s="205"/>
      <c r="P397" s="205"/>
      <c r="Q397" s="205"/>
      <c r="R397" s="205"/>
      <c r="S397" s="205"/>
      <c r="T397" s="206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01" t="s">
        <v>248</v>
      </c>
      <c r="AU397" s="201" t="s">
        <v>84</v>
      </c>
      <c r="AV397" s="13" t="s">
        <v>82</v>
      </c>
      <c r="AW397" s="13" t="s">
        <v>32</v>
      </c>
      <c r="AX397" s="13" t="s">
        <v>75</v>
      </c>
      <c r="AY397" s="201" t="s">
        <v>235</v>
      </c>
    </row>
    <row r="398" s="14" customFormat="1">
      <c r="A398" s="14"/>
      <c r="B398" s="207"/>
      <c r="C398" s="14"/>
      <c r="D398" s="195" t="s">
        <v>248</v>
      </c>
      <c r="E398" s="208" t="s">
        <v>1</v>
      </c>
      <c r="F398" s="209" t="s">
        <v>2419</v>
      </c>
      <c r="G398" s="14"/>
      <c r="H398" s="210">
        <v>127.45999999999999</v>
      </c>
      <c r="I398" s="211"/>
      <c r="J398" s="14"/>
      <c r="K398" s="14"/>
      <c r="L398" s="207"/>
      <c r="M398" s="242"/>
      <c r="N398" s="243"/>
      <c r="O398" s="243"/>
      <c r="P398" s="243"/>
      <c r="Q398" s="243"/>
      <c r="R398" s="243"/>
      <c r="S398" s="243"/>
      <c r="T398" s="24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8" t="s">
        <v>248</v>
      </c>
      <c r="AU398" s="208" t="s">
        <v>84</v>
      </c>
      <c r="AV398" s="14" t="s">
        <v>84</v>
      </c>
      <c r="AW398" s="14" t="s">
        <v>32</v>
      </c>
      <c r="AX398" s="14" t="s">
        <v>82</v>
      </c>
      <c r="AY398" s="208" t="s">
        <v>235</v>
      </c>
    </row>
    <row r="399" s="2" customFormat="1" ht="6.96" customHeight="1">
      <c r="A399" s="38"/>
      <c r="B399" s="60"/>
      <c r="C399" s="61"/>
      <c r="D399" s="61"/>
      <c r="E399" s="61"/>
      <c r="F399" s="61"/>
      <c r="G399" s="61"/>
      <c r="H399" s="61"/>
      <c r="I399" s="61"/>
      <c r="J399" s="61"/>
      <c r="K399" s="61"/>
      <c r="L399" s="39"/>
      <c r="M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</row>
  </sheetData>
  <autoFilter ref="C131:K398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8:H118"/>
    <mergeCell ref="E122:H122"/>
    <mergeCell ref="E120:H120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2286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2420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ROUND((SUM(BE131:BE335)),  2)</f>
        <v>0</v>
      </c>
      <c r="G37" s="38"/>
      <c r="H37" s="38"/>
      <c r="I37" s="138">
        <v>0.20999999999999999</v>
      </c>
      <c r="J37" s="137">
        <f>ROUND(((SUM(BE131:BE335))*I37),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ROUND((SUM(BF131:BF335)),  2)</f>
        <v>0</v>
      </c>
      <c r="G38" s="38"/>
      <c r="H38" s="38"/>
      <c r="I38" s="138">
        <v>0.14999999999999999</v>
      </c>
      <c r="J38" s="137">
        <f>ROUND(((SUM(BF131:BF335))*I38),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ROUND((SUM(BG131:BG335)),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ROUND((SUM(BH131:BH335)),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ROUND((SUM(BI131:BI335)),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2286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1884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0007 - DSO 11.7 Výtlak V10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J131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J132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J133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J235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J240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216</v>
      </c>
      <c r="E104" s="156"/>
      <c r="F104" s="156"/>
      <c r="G104" s="156"/>
      <c r="H104" s="156"/>
      <c r="I104" s="156"/>
      <c r="J104" s="157">
        <f>J249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217</v>
      </c>
      <c r="E105" s="156"/>
      <c r="F105" s="156"/>
      <c r="G105" s="156"/>
      <c r="H105" s="156"/>
      <c r="I105" s="156"/>
      <c r="J105" s="157">
        <f>J305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218</v>
      </c>
      <c r="E106" s="156"/>
      <c r="F106" s="156"/>
      <c r="G106" s="156"/>
      <c r="H106" s="156"/>
      <c r="I106" s="156"/>
      <c r="J106" s="157">
        <f>J311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219</v>
      </c>
      <c r="E107" s="156"/>
      <c r="F107" s="156"/>
      <c r="G107" s="156"/>
      <c r="H107" s="156"/>
      <c r="I107" s="156"/>
      <c r="J107" s="157">
        <f>J331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220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0" t="str">
        <f>E7</f>
        <v>Kanalizace Podlesí - II.Etapa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197</v>
      </c>
      <c r="L118" s="22"/>
    </row>
    <row r="119" s="1" customFormat="1" ht="16.5" customHeight="1">
      <c r="B119" s="22"/>
      <c r="E119" s="130" t="s">
        <v>198</v>
      </c>
      <c r="F119" s="1"/>
      <c r="G119" s="1"/>
      <c r="H119" s="1"/>
      <c r="L119" s="22"/>
    </row>
    <row r="120" s="1" customFormat="1" ht="12" customHeight="1">
      <c r="B120" s="22"/>
      <c r="C120" s="32" t="s">
        <v>199</v>
      </c>
      <c r="L120" s="22"/>
    </row>
    <row r="121" s="2" customFormat="1" ht="16.5" customHeight="1">
      <c r="A121" s="38"/>
      <c r="B121" s="39"/>
      <c r="C121" s="38"/>
      <c r="D121" s="38"/>
      <c r="E121" s="131" t="s">
        <v>2286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1884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0007 - DSO 11.7 Výtlak V10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13. 1. 2022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25.65" customHeight="1">
      <c r="A127" s="38"/>
      <c r="B127" s="39"/>
      <c r="C127" s="32" t="s">
        <v>24</v>
      </c>
      <c r="D127" s="38"/>
      <c r="E127" s="38"/>
      <c r="F127" s="27" t="str">
        <f>E19</f>
        <v>Město Petřvald</v>
      </c>
      <c r="G127" s="38"/>
      <c r="H127" s="38"/>
      <c r="I127" s="32" t="s">
        <v>30</v>
      </c>
      <c r="J127" s="36" t="str">
        <f>E25</f>
        <v>Sweco Hydroprojekt a.s., divize Morava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221</v>
      </c>
      <c r="D130" s="161" t="s">
        <v>60</v>
      </c>
      <c r="E130" s="161" t="s">
        <v>56</v>
      </c>
      <c r="F130" s="161" t="s">
        <v>57</v>
      </c>
      <c r="G130" s="161" t="s">
        <v>222</v>
      </c>
      <c r="H130" s="161" t="s">
        <v>223</v>
      </c>
      <c r="I130" s="161" t="s">
        <v>224</v>
      </c>
      <c r="J130" s="161" t="s">
        <v>208</v>
      </c>
      <c r="K130" s="162" t="s">
        <v>225</v>
      </c>
      <c r="L130" s="163"/>
      <c r="M130" s="86" t="s">
        <v>1</v>
      </c>
      <c r="N130" s="87" t="s">
        <v>39</v>
      </c>
      <c r="O130" s="87" t="s">
        <v>226</v>
      </c>
      <c r="P130" s="87" t="s">
        <v>227</v>
      </c>
      <c r="Q130" s="87" t="s">
        <v>228</v>
      </c>
      <c r="R130" s="87" t="s">
        <v>229</v>
      </c>
      <c r="S130" s="87" t="s">
        <v>230</v>
      </c>
      <c r="T130" s="88" t="s">
        <v>231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232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</f>
        <v>0</v>
      </c>
      <c r="Q131" s="90"/>
      <c r="R131" s="165">
        <f>R132</f>
        <v>397.94425419999993</v>
      </c>
      <c r="S131" s="90"/>
      <c r="T131" s="166">
        <f>T132</f>
        <v>84.429789999999997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233</v>
      </c>
      <c r="F132" s="170" t="s">
        <v>234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P133+P235+P240+P249+P305+P311+P331</f>
        <v>0</v>
      </c>
      <c r="Q132" s="174"/>
      <c r="R132" s="175">
        <f>R133+R235+R240+R249+R305+R311+R331</f>
        <v>397.94425419999993</v>
      </c>
      <c r="S132" s="174"/>
      <c r="T132" s="176">
        <f>T133+T235+T240+T249+T305+T311+T331</f>
        <v>84.429789999999997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235</v>
      </c>
      <c r="BK132" s="178">
        <f>BK133+BK235+BK240+BK249+BK305+BK311+BK331</f>
        <v>0</v>
      </c>
    </row>
    <row r="133" s="12" customFormat="1" ht="22.8" customHeight="1">
      <c r="A133" s="12"/>
      <c r="B133" s="168"/>
      <c r="C133" s="12"/>
      <c r="D133" s="169" t="s">
        <v>74</v>
      </c>
      <c r="E133" s="179" t="s">
        <v>82</v>
      </c>
      <c r="F133" s="179" t="s">
        <v>236</v>
      </c>
      <c r="G133" s="12"/>
      <c r="H133" s="12"/>
      <c r="I133" s="171"/>
      <c r="J133" s="180">
        <f>BK133</f>
        <v>0</v>
      </c>
      <c r="K133" s="12"/>
      <c r="L133" s="168"/>
      <c r="M133" s="173"/>
      <c r="N133" s="174"/>
      <c r="O133" s="174"/>
      <c r="P133" s="175">
        <f>SUM(P134:P234)</f>
        <v>0</v>
      </c>
      <c r="Q133" s="174"/>
      <c r="R133" s="175">
        <f>SUM(R134:R234)</f>
        <v>373.02177189999998</v>
      </c>
      <c r="S133" s="174"/>
      <c r="T133" s="176">
        <f>SUM(T134:T234)</f>
        <v>84.429789999999997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82</v>
      </c>
      <c r="AY133" s="169" t="s">
        <v>235</v>
      </c>
      <c r="BK133" s="178">
        <f>SUM(BK134:BK234)</f>
        <v>0</v>
      </c>
    </row>
    <row r="134" s="2" customFormat="1" ht="33" customHeight="1">
      <c r="A134" s="38"/>
      <c r="B134" s="181"/>
      <c r="C134" s="182" t="s">
        <v>82</v>
      </c>
      <c r="D134" s="182" t="s">
        <v>237</v>
      </c>
      <c r="E134" s="183" t="s">
        <v>238</v>
      </c>
      <c r="F134" s="184" t="s">
        <v>2293</v>
      </c>
      <c r="G134" s="185" t="s">
        <v>240</v>
      </c>
      <c r="H134" s="186">
        <v>32.399999999999999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0.57999999999999996</v>
      </c>
      <c r="T134" s="192">
        <f>S134*H134</f>
        <v>18.791999999999998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96</v>
      </c>
      <c r="AT134" s="193" t="s">
        <v>237</v>
      </c>
      <c r="AU134" s="193" t="s">
        <v>84</v>
      </c>
      <c r="AY134" s="19" t="s">
        <v>235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96</v>
      </c>
      <c r="BM134" s="193" t="s">
        <v>2294</v>
      </c>
    </row>
    <row r="135" s="2" customFormat="1">
      <c r="A135" s="38"/>
      <c r="B135" s="39"/>
      <c r="C135" s="38"/>
      <c r="D135" s="195" t="s">
        <v>242</v>
      </c>
      <c r="E135" s="38"/>
      <c r="F135" s="196" t="s">
        <v>243</v>
      </c>
      <c r="G135" s="38"/>
      <c r="H135" s="38"/>
      <c r="I135" s="197"/>
      <c r="J135" s="38"/>
      <c r="K135" s="38"/>
      <c r="L135" s="39"/>
      <c r="M135" s="198"/>
      <c r="N135" s="199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242</v>
      </c>
      <c r="AU135" s="19" t="s">
        <v>84</v>
      </c>
    </row>
    <row r="136" s="2" customFormat="1">
      <c r="A136" s="38"/>
      <c r="B136" s="39"/>
      <c r="C136" s="38"/>
      <c r="D136" s="195" t="s">
        <v>262</v>
      </c>
      <c r="E136" s="38"/>
      <c r="F136" s="223" t="s">
        <v>2421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262</v>
      </c>
      <c r="AU136" s="19" t="s">
        <v>84</v>
      </c>
    </row>
    <row r="137" s="14" customFormat="1">
      <c r="A137" s="14"/>
      <c r="B137" s="207"/>
      <c r="C137" s="14"/>
      <c r="D137" s="195" t="s">
        <v>248</v>
      </c>
      <c r="E137" s="208" t="s">
        <v>1</v>
      </c>
      <c r="F137" s="209" t="s">
        <v>2422</v>
      </c>
      <c r="G137" s="14"/>
      <c r="H137" s="210">
        <v>32.399999999999999</v>
      </c>
      <c r="I137" s="211"/>
      <c r="J137" s="14"/>
      <c r="K137" s="14"/>
      <c r="L137" s="207"/>
      <c r="M137" s="212"/>
      <c r="N137" s="213"/>
      <c r="O137" s="213"/>
      <c r="P137" s="213"/>
      <c r="Q137" s="213"/>
      <c r="R137" s="213"/>
      <c r="S137" s="213"/>
      <c r="T137" s="2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08" t="s">
        <v>248</v>
      </c>
      <c r="AU137" s="208" t="s">
        <v>84</v>
      </c>
      <c r="AV137" s="14" t="s">
        <v>84</v>
      </c>
      <c r="AW137" s="14" t="s">
        <v>32</v>
      </c>
      <c r="AX137" s="14" t="s">
        <v>82</v>
      </c>
      <c r="AY137" s="208" t="s">
        <v>235</v>
      </c>
    </row>
    <row r="138" s="2" customFormat="1" ht="24.15" customHeight="1">
      <c r="A138" s="38"/>
      <c r="B138" s="181"/>
      <c r="C138" s="182" t="s">
        <v>84</v>
      </c>
      <c r="D138" s="182" t="s">
        <v>237</v>
      </c>
      <c r="E138" s="183" t="s">
        <v>244</v>
      </c>
      <c r="F138" s="184" t="s">
        <v>245</v>
      </c>
      <c r="G138" s="185" t="s">
        <v>240</v>
      </c>
      <c r="H138" s="186">
        <v>74.430000000000007</v>
      </c>
      <c r="I138" s="187"/>
      <c r="J138" s="188">
        <f>ROUND(I138*H138,2)</f>
        <v>0</v>
      </c>
      <c r="K138" s="184" t="s">
        <v>246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0.57999999999999996</v>
      </c>
      <c r="T138" s="192">
        <f>S138*H138</f>
        <v>43.169400000000003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96</v>
      </c>
      <c r="AT138" s="193" t="s">
        <v>237</v>
      </c>
      <c r="AU138" s="193" t="s">
        <v>84</v>
      </c>
      <c r="AY138" s="19" t="s">
        <v>235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96</v>
      </c>
      <c r="BM138" s="193" t="s">
        <v>247</v>
      </c>
    </row>
    <row r="139" s="2" customFormat="1">
      <c r="A139" s="38"/>
      <c r="B139" s="39"/>
      <c r="C139" s="38"/>
      <c r="D139" s="195" t="s">
        <v>242</v>
      </c>
      <c r="E139" s="38"/>
      <c r="F139" s="196" t="s">
        <v>243</v>
      </c>
      <c r="G139" s="38"/>
      <c r="H139" s="38"/>
      <c r="I139" s="197"/>
      <c r="J139" s="38"/>
      <c r="K139" s="38"/>
      <c r="L139" s="39"/>
      <c r="M139" s="198"/>
      <c r="N139" s="199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242</v>
      </c>
      <c r="AU139" s="19" t="s">
        <v>84</v>
      </c>
    </row>
    <row r="140" s="2" customFormat="1" ht="24.15" customHeight="1">
      <c r="A140" s="38"/>
      <c r="B140" s="181"/>
      <c r="C140" s="182" t="s">
        <v>91</v>
      </c>
      <c r="D140" s="182" t="s">
        <v>237</v>
      </c>
      <c r="E140" s="183" t="s">
        <v>258</v>
      </c>
      <c r="F140" s="184" t="s">
        <v>1036</v>
      </c>
      <c r="G140" s="185" t="s">
        <v>240</v>
      </c>
      <c r="H140" s="186">
        <v>74.430000000000007</v>
      </c>
      <c r="I140" s="187"/>
      <c r="J140" s="188">
        <f>ROUND(I140*H140,2)</f>
        <v>0</v>
      </c>
      <c r="K140" s="184" t="s">
        <v>246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0.098000000000000004</v>
      </c>
      <c r="T140" s="192">
        <f>S140*H140</f>
        <v>7.2941400000000005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96</v>
      </c>
      <c r="AT140" s="193" t="s">
        <v>237</v>
      </c>
      <c r="AU140" s="193" t="s">
        <v>84</v>
      </c>
      <c r="AY140" s="19" t="s">
        <v>235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96</v>
      </c>
      <c r="BM140" s="193" t="s">
        <v>260</v>
      </c>
    </row>
    <row r="141" s="2" customFormat="1">
      <c r="A141" s="38"/>
      <c r="B141" s="39"/>
      <c r="C141" s="38"/>
      <c r="D141" s="195" t="s">
        <v>242</v>
      </c>
      <c r="E141" s="38"/>
      <c r="F141" s="196" t="s">
        <v>261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242</v>
      </c>
      <c r="AU141" s="19" t="s">
        <v>84</v>
      </c>
    </row>
    <row r="142" s="2" customFormat="1">
      <c r="A142" s="38"/>
      <c r="B142" s="39"/>
      <c r="C142" s="38"/>
      <c r="D142" s="195" t="s">
        <v>262</v>
      </c>
      <c r="E142" s="38"/>
      <c r="F142" s="223" t="s">
        <v>2421</v>
      </c>
      <c r="G142" s="38"/>
      <c r="H142" s="38"/>
      <c r="I142" s="197"/>
      <c r="J142" s="38"/>
      <c r="K142" s="38"/>
      <c r="L142" s="39"/>
      <c r="M142" s="198"/>
      <c r="N142" s="199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262</v>
      </c>
      <c r="AU142" s="19" t="s">
        <v>84</v>
      </c>
    </row>
    <row r="143" s="13" customFormat="1">
      <c r="A143" s="13"/>
      <c r="B143" s="200"/>
      <c r="C143" s="13"/>
      <c r="D143" s="195" t="s">
        <v>248</v>
      </c>
      <c r="E143" s="201" t="s">
        <v>1</v>
      </c>
      <c r="F143" s="202" t="s">
        <v>264</v>
      </c>
      <c r="G143" s="13"/>
      <c r="H143" s="201" t="s">
        <v>1</v>
      </c>
      <c r="I143" s="203"/>
      <c r="J143" s="13"/>
      <c r="K143" s="13"/>
      <c r="L143" s="200"/>
      <c r="M143" s="204"/>
      <c r="N143" s="205"/>
      <c r="O143" s="205"/>
      <c r="P143" s="205"/>
      <c r="Q143" s="205"/>
      <c r="R143" s="205"/>
      <c r="S143" s="205"/>
      <c r="T143" s="206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1" t="s">
        <v>248</v>
      </c>
      <c r="AU143" s="201" t="s">
        <v>84</v>
      </c>
      <c r="AV143" s="13" t="s">
        <v>82</v>
      </c>
      <c r="AW143" s="13" t="s">
        <v>32</v>
      </c>
      <c r="AX143" s="13" t="s">
        <v>75</v>
      </c>
      <c r="AY143" s="201" t="s">
        <v>235</v>
      </c>
    </row>
    <row r="144" s="14" customFormat="1">
      <c r="A144" s="14"/>
      <c r="B144" s="207"/>
      <c r="C144" s="14"/>
      <c r="D144" s="195" t="s">
        <v>248</v>
      </c>
      <c r="E144" s="208" t="s">
        <v>1</v>
      </c>
      <c r="F144" s="209" t="s">
        <v>2423</v>
      </c>
      <c r="G144" s="14"/>
      <c r="H144" s="210">
        <v>33.93</v>
      </c>
      <c r="I144" s="211"/>
      <c r="J144" s="14"/>
      <c r="K144" s="14"/>
      <c r="L144" s="207"/>
      <c r="M144" s="212"/>
      <c r="N144" s="213"/>
      <c r="O144" s="213"/>
      <c r="P144" s="213"/>
      <c r="Q144" s="213"/>
      <c r="R144" s="213"/>
      <c r="S144" s="213"/>
      <c r="T144" s="2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08" t="s">
        <v>248</v>
      </c>
      <c r="AU144" s="208" t="s">
        <v>84</v>
      </c>
      <c r="AV144" s="14" t="s">
        <v>84</v>
      </c>
      <c r="AW144" s="14" t="s">
        <v>32</v>
      </c>
      <c r="AX144" s="14" t="s">
        <v>75</v>
      </c>
      <c r="AY144" s="208" t="s">
        <v>235</v>
      </c>
    </row>
    <row r="145" s="14" customFormat="1">
      <c r="A145" s="14"/>
      <c r="B145" s="207"/>
      <c r="C145" s="14"/>
      <c r="D145" s="195" t="s">
        <v>248</v>
      </c>
      <c r="E145" s="208" t="s">
        <v>1</v>
      </c>
      <c r="F145" s="209" t="s">
        <v>2424</v>
      </c>
      <c r="G145" s="14"/>
      <c r="H145" s="210">
        <v>40.5</v>
      </c>
      <c r="I145" s="211"/>
      <c r="J145" s="14"/>
      <c r="K145" s="14"/>
      <c r="L145" s="207"/>
      <c r="M145" s="212"/>
      <c r="N145" s="213"/>
      <c r="O145" s="213"/>
      <c r="P145" s="213"/>
      <c r="Q145" s="213"/>
      <c r="R145" s="213"/>
      <c r="S145" s="213"/>
      <c r="T145" s="2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08" t="s">
        <v>248</v>
      </c>
      <c r="AU145" s="208" t="s">
        <v>84</v>
      </c>
      <c r="AV145" s="14" t="s">
        <v>84</v>
      </c>
      <c r="AW145" s="14" t="s">
        <v>32</v>
      </c>
      <c r="AX145" s="14" t="s">
        <v>75</v>
      </c>
      <c r="AY145" s="208" t="s">
        <v>235</v>
      </c>
    </row>
    <row r="146" s="13" customFormat="1">
      <c r="A146" s="13"/>
      <c r="B146" s="200"/>
      <c r="C146" s="13"/>
      <c r="D146" s="195" t="s">
        <v>248</v>
      </c>
      <c r="E146" s="201" t="s">
        <v>1</v>
      </c>
      <c r="F146" s="202" t="s">
        <v>1557</v>
      </c>
      <c r="G146" s="13"/>
      <c r="H146" s="201" t="s">
        <v>1</v>
      </c>
      <c r="I146" s="203"/>
      <c r="J146" s="13"/>
      <c r="K146" s="13"/>
      <c r="L146" s="200"/>
      <c r="M146" s="204"/>
      <c r="N146" s="205"/>
      <c r="O146" s="205"/>
      <c r="P146" s="205"/>
      <c r="Q146" s="205"/>
      <c r="R146" s="205"/>
      <c r="S146" s="205"/>
      <c r="T146" s="206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1" t="s">
        <v>248</v>
      </c>
      <c r="AU146" s="201" t="s">
        <v>84</v>
      </c>
      <c r="AV146" s="13" t="s">
        <v>82</v>
      </c>
      <c r="AW146" s="13" t="s">
        <v>32</v>
      </c>
      <c r="AX146" s="13" t="s">
        <v>75</v>
      </c>
      <c r="AY146" s="201" t="s">
        <v>235</v>
      </c>
    </row>
    <row r="147" s="15" customFormat="1">
      <c r="A147" s="15"/>
      <c r="B147" s="215"/>
      <c r="C147" s="15"/>
      <c r="D147" s="195" t="s">
        <v>248</v>
      </c>
      <c r="E147" s="216" t="s">
        <v>1</v>
      </c>
      <c r="F147" s="217" t="s">
        <v>253</v>
      </c>
      <c r="G147" s="15"/>
      <c r="H147" s="218">
        <v>74.430000000000007</v>
      </c>
      <c r="I147" s="219"/>
      <c r="J147" s="15"/>
      <c r="K147" s="15"/>
      <c r="L147" s="215"/>
      <c r="M147" s="220"/>
      <c r="N147" s="221"/>
      <c r="O147" s="221"/>
      <c r="P147" s="221"/>
      <c r="Q147" s="221"/>
      <c r="R147" s="221"/>
      <c r="S147" s="221"/>
      <c r="T147" s="222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16" t="s">
        <v>248</v>
      </c>
      <c r="AU147" s="216" t="s">
        <v>84</v>
      </c>
      <c r="AV147" s="15" t="s">
        <v>96</v>
      </c>
      <c r="AW147" s="15" t="s">
        <v>32</v>
      </c>
      <c r="AX147" s="15" t="s">
        <v>82</v>
      </c>
      <c r="AY147" s="216" t="s">
        <v>235</v>
      </c>
    </row>
    <row r="148" s="2" customFormat="1" ht="24.15" customHeight="1">
      <c r="A148" s="38"/>
      <c r="B148" s="181"/>
      <c r="C148" s="182" t="s">
        <v>96</v>
      </c>
      <c r="D148" s="182" t="s">
        <v>237</v>
      </c>
      <c r="E148" s="183" t="s">
        <v>277</v>
      </c>
      <c r="F148" s="184" t="s">
        <v>882</v>
      </c>
      <c r="G148" s="185" t="s">
        <v>240</v>
      </c>
      <c r="H148" s="186">
        <v>131.94999999999999</v>
      </c>
      <c r="I148" s="187"/>
      <c r="J148" s="188">
        <f>ROUND(I148*H148,2)</f>
        <v>0</v>
      </c>
      <c r="K148" s="184" t="s">
        <v>246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6.9999999999999994E-05</v>
      </c>
      <c r="R148" s="191">
        <f>Q148*H148</f>
        <v>0.0092364999999999982</v>
      </c>
      <c r="S148" s="191">
        <v>0.11500000000000001</v>
      </c>
      <c r="T148" s="192">
        <f>S148*H148</f>
        <v>15.174249999999999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96</v>
      </c>
      <c r="AT148" s="193" t="s">
        <v>237</v>
      </c>
      <c r="AU148" s="193" t="s">
        <v>84</v>
      </c>
      <c r="AY148" s="19" t="s">
        <v>235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96</v>
      </c>
      <c r="BM148" s="193" t="s">
        <v>279</v>
      </c>
    </row>
    <row r="149" s="2" customFormat="1">
      <c r="A149" s="38"/>
      <c r="B149" s="39"/>
      <c r="C149" s="38"/>
      <c r="D149" s="195" t="s">
        <v>242</v>
      </c>
      <c r="E149" s="38"/>
      <c r="F149" s="196" t="s">
        <v>280</v>
      </c>
      <c r="G149" s="38"/>
      <c r="H149" s="38"/>
      <c r="I149" s="197"/>
      <c r="J149" s="38"/>
      <c r="K149" s="38"/>
      <c r="L149" s="39"/>
      <c r="M149" s="198"/>
      <c r="N149" s="199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242</v>
      </c>
      <c r="AU149" s="19" t="s">
        <v>84</v>
      </c>
    </row>
    <row r="150" s="2" customFormat="1">
      <c r="A150" s="38"/>
      <c r="B150" s="39"/>
      <c r="C150" s="38"/>
      <c r="D150" s="195" t="s">
        <v>262</v>
      </c>
      <c r="E150" s="38"/>
      <c r="F150" s="223" t="s">
        <v>2421</v>
      </c>
      <c r="G150" s="38"/>
      <c r="H150" s="38"/>
      <c r="I150" s="197"/>
      <c r="J150" s="38"/>
      <c r="K150" s="38"/>
      <c r="L150" s="39"/>
      <c r="M150" s="198"/>
      <c r="N150" s="199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262</v>
      </c>
      <c r="AU150" s="19" t="s">
        <v>84</v>
      </c>
    </row>
    <row r="151" s="13" customFormat="1">
      <c r="A151" s="13"/>
      <c r="B151" s="200"/>
      <c r="C151" s="13"/>
      <c r="D151" s="195" t="s">
        <v>248</v>
      </c>
      <c r="E151" s="201" t="s">
        <v>1</v>
      </c>
      <c r="F151" s="202" t="s">
        <v>281</v>
      </c>
      <c r="G151" s="13"/>
      <c r="H151" s="201" t="s">
        <v>1</v>
      </c>
      <c r="I151" s="203"/>
      <c r="J151" s="13"/>
      <c r="K151" s="13"/>
      <c r="L151" s="200"/>
      <c r="M151" s="204"/>
      <c r="N151" s="205"/>
      <c r="O151" s="205"/>
      <c r="P151" s="205"/>
      <c r="Q151" s="205"/>
      <c r="R151" s="205"/>
      <c r="S151" s="205"/>
      <c r="T151" s="206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1" t="s">
        <v>248</v>
      </c>
      <c r="AU151" s="201" t="s">
        <v>84</v>
      </c>
      <c r="AV151" s="13" t="s">
        <v>82</v>
      </c>
      <c r="AW151" s="13" t="s">
        <v>32</v>
      </c>
      <c r="AX151" s="13" t="s">
        <v>75</v>
      </c>
      <c r="AY151" s="201" t="s">
        <v>235</v>
      </c>
    </row>
    <row r="152" s="14" customFormat="1">
      <c r="A152" s="14"/>
      <c r="B152" s="207"/>
      <c r="C152" s="14"/>
      <c r="D152" s="195" t="s">
        <v>248</v>
      </c>
      <c r="E152" s="208" t="s">
        <v>1</v>
      </c>
      <c r="F152" s="209" t="s">
        <v>2425</v>
      </c>
      <c r="G152" s="14"/>
      <c r="H152" s="210">
        <v>131.94999999999999</v>
      </c>
      <c r="I152" s="211"/>
      <c r="J152" s="14"/>
      <c r="K152" s="14"/>
      <c r="L152" s="207"/>
      <c r="M152" s="212"/>
      <c r="N152" s="213"/>
      <c r="O152" s="213"/>
      <c r="P152" s="213"/>
      <c r="Q152" s="213"/>
      <c r="R152" s="213"/>
      <c r="S152" s="213"/>
      <c r="T152" s="2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08" t="s">
        <v>248</v>
      </c>
      <c r="AU152" s="208" t="s">
        <v>84</v>
      </c>
      <c r="AV152" s="14" t="s">
        <v>84</v>
      </c>
      <c r="AW152" s="14" t="s">
        <v>32</v>
      </c>
      <c r="AX152" s="14" t="s">
        <v>75</v>
      </c>
      <c r="AY152" s="208" t="s">
        <v>235</v>
      </c>
    </row>
    <row r="153" s="13" customFormat="1">
      <c r="A153" s="13"/>
      <c r="B153" s="200"/>
      <c r="C153" s="13"/>
      <c r="D153" s="195" t="s">
        <v>248</v>
      </c>
      <c r="E153" s="201" t="s">
        <v>1</v>
      </c>
      <c r="F153" s="202" t="s">
        <v>2426</v>
      </c>
      <c r="G153" s="13"/>
      <c r="H153" s="201" t="s">
        <v>1</v>
      </c>
      <c r="I153" s="203"/>
      <c r="J153" s="13"/>
      <c r="K153" s="13"/>
      <c r="L153" s="200"/>
      <c r="M153" s="204"/>
      <c r="N153" s="205"/>
      <c r="O153" s="205"/>
      <c r="P153" s="205"/>
      <c r="Q153" s="205"/>
      <c r="R153" s="205"/>
      <c r="S153" s="205"/>
      <c r="T153" s="206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1" t="s">
        <v>248</v>
      </c>
      <c r="AU153" s="201" t="s">
        <v>84</v>
      </c>
      <c r="AV153" s="13" t="s">
        <v>82</v>
      </c>
      <c r="AW153" s="13" t="s">
        <v>32</v>
      </c>
      <c r="AX153" s="13" t="s">
        <v>75</v>
      </c>
      <c r="AY153" s="201" t="s">
        <v>235</v>
      </c>
    </row>
    <row r="154" s="13" customFormat="1">
      <c r="A154" s="13"/>
      <c r="B154" s="200"/>
      <c r="C154" s="13"/>
      <c r="D154" s="195" t="s">
        <v>248</v>
      </c>
      <c r="E154" s="201" t="s">
        <v>1</v>
      </c>
      <c r="F154" s="202" t="s">
        <v>1557</v>
      </c>
      <c r="G154" s="13"/>
      <c r="H154" s="201" t="s">
        <v>1</v>
      </c>
      <c r="I154" s="203"/>
      <c r="J154" s="13"/>
      <c r="K154" s="13"/>
      <c r="L154" s="200"/>
      <c r="M154" s="204"/>
      <c r="N154" s="205"/>
      <c r="O154" s="205"/>
      <c r="P154" s="205"/>
      <c r="Q154" s="205"/>
      <c r="R154" s="205"/>
      <c r="S154" s="205"/>
      <c r="T154" s="206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1" t="s">
        <v>248</v>
      </c>
      <c r="AU154" s="201" t="s">
        <v>84</v>
      </c>
      <c r="AV154" s="13" t="s">
        <v>82</v>
      </c>
      <c r="AW154" s="13" t="s">
        <v>32</v>
      </c>
      <c r="AX154" s="13" t="s">
        <v>75</v>
      </c>
      <c r="AY154" s="201" t="s">
        <v>235</v>
      </c>
    </row>
    <row r="155" s="15" customFormat="1">
      <c r="A155" s="15"/>
      <c r="B155" s="215"/>
      <c r="C155" s="15"/>
      <c r="D155" s="195" t="s">
        <v>248</v>
      </c>
      <c r="E155" s="216" t="s">
        <v>1</v>
      </c>
      <c r="F155" s="217" t="s">
        <v>253</v>
      </c>
      <c r="G155" s="15"/>
      <c r="H155" s="218">
        <v>131.94999999999999</v>
      </c>
      <c r="I155" s="219"/>
      <c r="J155" s="15"/>
      <c r="K155" s="15"/>
      <c r="L155" s="215"/>
      <c r="M155" s="220"/>
      <c r="N155" s="221"/>
      <c r="O155" s="221"/>
      <c r="P155" s="221"/>
      <c r="Q155" s="221"/>
      <c r="R155" s="221"/>
      <c r="S155" s="221"/>
      <c r="T155" s="222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16" t="s">
        <v>248</v>
      </c>
      <c r="AU155" s="216" t="s">
        <v>84</v>
      </c>
      <c r="AV155" s="15" t="s">
        <v>96</v>
      </c>
      <c r="AW155" s="15" t="s">
        <v>32</v>
      </c>
      <c r="AX155" s="15" t="s">
        <v>82</v>
      </c>
      <c r="AY155" s="216" t="s">
        <v>235</v>
      </c>
    </row>
    <row r="156" s="2" customFormat="1" ht="24.15" customHeight="1">
      <c r="A156" s="38"/>
      <c r="B156" s="181"/>
      <c r="C156" s="182" t="s">
        <v>269</v>
      </c>
      <c r="D156" s="182" t="s">
        <v>237</v>
      </c>
      <c r="E156" s="183" t="s">
        <v>292</v>
      </c>
      <c r="F156" s="184" t="s">
        <v>293</v>
      </c>
      <c r="G156" s="185" t="s">
        <v>294</v>
      </c>
      <c r="H156" s="186">
        <v>1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295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293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2" customFormat="1">
      <c r="A158" s="38"/>
      <c r="B158" s="39"/>
      <c r="C158" s="38"/>
      <c r="D158" s="195" t="s">
        <v>262</v>
      </c>
      <c r="E158" s="38"/>
      <c r="F158" s="223" t="s">
        <v>2421</v>
      </c>
      <c r="G158" s="38"/>
      <c r="H158" s="38"/>
      <c r="I158" s="197"/>
      <c r="J158" s="38"/>
      <c r="K158" s="38"/>
      <c r="L158" s="39"/>
      <c r="M158" s="198"/>
      <c r="N158" s="199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262</v>
      </c>
      <c r="AU158" s="19" t="s">
        <v>84</v>
      </c>
    </row>
    <row r="159" s="14" customFormat="1">
      <c r="A159" s="14"/>
      <c r="B159" s="207"/>
      <c r="C159" s="14"/>
      <c r="D159" s="195" t="s">
        <v>248</v>
      </c>
      <c r="E159" s="208" t="s">
        <v>1</v>
      </c>
      <c r="F159" s="209" t="s">
        <v>82</v>
      </c>
      <c r="G159" s="14"/>
      <c r="H159" s="210">
        <v>1</v>
      </c>
      <c r="I159" s="211"/>
      <c r="J159" s="14"/>
      <c r="K159" s="14"/>
      <c r="L159" s="207"/>
      <c r="M159" s="212"/>
      <c r="N159" s="213"/>
      <c r="O159" s="213"/>
      <c r="P159" s="213"/>
      <c r="Q159" s="213"/>
      <c r="R159" s="213"/>
      <c r="S159" s="213"/>
      <c r="T159" s="2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08" t="s">
        <v>248</v>
      </c>
      <c r="AU159" s="208" t="s">
        <v>84</v>
      </c>
      <c r="AV159" s="14" t="s">
        <v>84</v>
      </c>
      <c r="AW159" s="14" t="s">
        <v>32</v>
      </c>
      <c r="AX159" s="14" t="s">
        <v>82</v>
      </c>
      <c r="AY159" s="208" t="s">
        <v>235</v>
      </c>
    </row>
    <row r="160" s="2" customFormat="1" ht="24.15" customHeight="1">
      <c r="A160" s="38"/>
      <c r="B160" s="181"/>
      <c r="C160" s="182" t="s">
        <v>276</v>
      </c>
      <c r="D160" s="182" t="s">
        <v>237</v>
      </c>
      <c r="E160" s="183" t="s">
        <v>303</v>
      </c>
      <c r="F160" s="184" t="s">
        <v>304</v>
      </c>
      <c r="G160" s="185" t="s">
        <v>294</v>
      </c>
      <c r="H160" s="186">
        <v>3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96</v>
      </c>
      <c r="AT160" s="193" t="s">
        <v>237</v>
      </c>
      <c r="AU160" s="193" t="s">
        <v>84</v>
      </c>
      <c r="AY160" s="19" t="s">
        <v>235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96</v>
      </c>
      <c r="BM160" s="193" t="s">
        <v>305</v>
      </c>
    </row>
    <row r="161" s="2" customFormat="1">
      <c r="A161" s="38"/>
      <c r="B161" s="39"/>
      <c r="C161" s="38"/>
      <c r="D161" s="195" t="s">
        <v>242</v>
      </c>
      <c r="E161" s="38"/>
      <c r="F161" s="196" t="s">
        <v>304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242</v>
      </c>
      <c r="AU161" s="19" t="s">
        <v>84</v>
      </c>
    </row>
    <row r="162" s="2" customFormat="1">
      <c r="A162" s="38"/>
      <c r="B162" s="39"/>
      <c r="C162" s="38"/>
      <c r="D162" s="195" t="s">
        <v>262</v>
      </c>
      <c r="E162" s="38"/>
      <c r="F162" s="223" t="s">
        <v>2427</v>
      </c>
      <c r="G162" s="38"/>
      <c r="H162" s="38"/>
      <c r="I162" s="197"/>
      <c r="J162" s="38"/>
      <c r="K162" s="38"/>
      <c r="L162" s="39"/>
      <c r="M162" s="198"/>
      <c r="N162" s="199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262</v>
      </c>
      <c r="AU162" s="19" t="s">
        <v>84</v>
      </c>
    </row>
    <row r="163" s="14" customFormat="1">
      <c r="A163" s="14"/>
      <c r="B163" s="207"/>
      <c r="C163" s="14"/>
      <c r="D163" s="195" t="s">
        <v>248</v>
      </c>
      <c r="E163" s="208" t="s">
        <v>1</v>
      </c>
      <c r="F163" s="209" t="s">
        <v>91</v>
      </c>
      <c r="G163" s="14"/>
      <c r="H163" s="210">
        <v>3</v>
      </c>
      <c r="I163" s="211"/>
      <c r="J163" s="14"/>
      <c r="K163" s="14"/>
      <c r="L163" s="207"/>
      <c r="M163" s="212"/>
      <c r="N163" s="213"/>
      <c r="O163" s="213"/>
      <c r="P163" s="213"/>
      <c r="Q163" s="213"/>
      <c r="R163" s="213"/>
      <c r="S163" s="213"/>
      <c r="T163" s="2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08" t="s">
        <v>248</v>
      </c>
      <c r="AU163" s="208" t="s">
        <v>84</v>
      </c>
      <c r="AV163" s="14" t="s">
        <v>84</v>
      </c>
      <c r="AW163" s="14" t="s">
        <v>32</v>
      </c>
      <c r="AX163" s="14" t="s">
        <v>82</v>
      </c>
      <c r="AY163" s="208" t="s">
        <v>235</v>
      </c>
    </row>
    <row r="164" s="2" customFormat="1" ht="24.15" customHeight="1">
      <c r="A164" s="38"/>
      <c r="B164" s="181"/>
      <c r="C164" s="182" t="s">
        <v>284</v>
      </c>
      <c r="D164" s="182" t="s">
        <v>237</v>
      </c>
      <c r="E164" s="183" t="s">
        <v>308</v>
      </c>
      <c r="F164" s="184" t="s">
        <v>309</v>
      </c>
      <c r="G164" s="185" t="s">
        <v>310</v>
      </c>
      <c r="H164" s="186">
        <v>240</v>
      </c>
      <c r="I164" s="187"/>
      <c r="J164" s="188">
        <f>ROUND(I164*H164,2)</f>
        <v>0</v>
      </c>
      <c r="K164" s="184" t="s">
        <v>246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3.0000000000000001E-05</v>
      </c>
      <c r="R164" s="191">
        <f>Q164*H164</f>
        <v>0.0071999999999999998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96</v>
      </c>
      <c r="AT164" s="193" t="s">
        <v>237</v>
      </c>
      <c r="AU164" s="193" t="s">
        <v>84</v>
      </c>
      <c r="AY164" s="19" t="s">
        <v>235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96</v>
      </c>
      <c r="BM164" s="193" t="s">
        <v>311</v>
      </c>
    </row>
    <row r="165" s="2" customFormat="1">
      <c r="A165" s="38"/>
      <c r="B165" s="39"/>
      <c r="C165" s="38"/>
      <c r="D165" s="195" t="s">
        <v>242</v>
      </c>
      <c r="E165" s="38"/>
      <c r="F165" s="196" t="s">
        <v>312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242</v>
      </c>
      <c r="AU165" s="19" t="s">
        <v>84</v>
      </c>
    </row>
    <row r="166" s="14" customFormat="1">
      <c r="A166" s="14"/>
      <c r="B166" s="207"/>
      <c r="C166" s="14"/>
      <c r="D166" s="195" t="s">
        <v>248</v>
      </c>
      <c r="E166" s="208" t="s">
        <v>1</v>
      </c>
      <c r="F166" s="209" t="s">
        <v>1508</v>
      </c>
      <c r="G166" s="14"/>
      <c r="H166" s="210">
        <v>240</v>
      </c>
      <c r="I166" s="211"/>
      <c r="J166" s="14"/>
      <c r="K166" s="14"/>
      <c r="L166" s="207"/>
      <c r="M166" s="212"/>
      <c r="N166" s="213"/>
      <c r="O166" s="213"/>
      <c r="P166" s="213"/>
      <c r="Q166" s="213"/>
      <c r="R166" s="213"/>
      <c r="S166" s="213"/>
      <c r="T166" s="2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8" t="s">
        <v>248</v>
      </c>
      <c r="AU166" s="208" t="s">
        <v>84</v>
      </c>
      <c r="AV166" s="14" t="s">
        <v>84</v>
      </c>
      <c r="AW166" s="14" t="s">
        <v>32</v>
      </c>
      <c r="AX166" s="14" t="s">
        <v>82</v>
      </c>
      <c r="AY166" s="208" t="s">
        <v>235</v>
      </c>
    </row>
    <row r="167" s="2" customFormat="1" ht="24.15" customHeight="1">
      <c r="A167" s="38"/>
      <c r="B167" s="181"/>
      <c r="C167" s="182" t="s">
        <v>291</v>
      </c>
      <c r="D167" s="182" t="s">
        <v>237</v>
      </c>
      <c r="E167" s="183" t="s">
        <v>315</v>
      </c>
      <c r="F167" s="184" t="s">
        <v>316</v>
      </c>
      <c r="G167" s="185" t="s">
        <v>317</v>
      </c>
      <c r="H167" s="186">
        <v>30</v>
      </c>
      <c r="I167" s="187"/>
      <c r="J167" s="188">
        <f>ROUND(I167*H167,2)</f>
        <v>0</v>
      </c>
      <c r="K167" s="184" t="s">
        <v>246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96</v>
      </c>
      <c r="AT167" s="193" t="s">
        <v>237</v>
      </c>
      <c r="AU167" s="193" t="s">
        <v>84</v>
      </c>
      <c r="AY167" s="19" t="s">
        <v>235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96</v>
      </c>
      <c r="BM167" s="193" t="s">
        <v>318</v>
      </c>
    </row>
    <row r="168" s="2" customFormat="1">
      <c r="A168" s="38"/>
      <c r="B168" s="39"/>
      <c r="C168" s="38"/>
      <c r="D168" s="195" t="s">
        <v>242</v>
      </c>
      <c r="E168" s="38"/>
      <c r="F168" s="196" t="s">
        <v>319</v>
      </c>
      <c r="G168" s="38"/>
      <c r="H168" s="38"/>
      <c r="I168" s="197"/>
      <c r="J168" s="38"/>
      <c r="K168" s="38"/>
      <c r="L168" s="39"/>
      <c r="M168" s="198"/>
      <c r="N168" s="199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242</v>
      </c>
      <c r="AU168" s="19" t="s">
        <v>84</v>
      </c>
    </row>
    <row r="169" s="2" customFormat="1" ht="24.15" customHeight="1">
      <c r="A169" s="38"/>
      <c r="B169" s="181"/>
      <c r="C169" s="182" t="s">
        <v>297</v>
      </c>
      <c r="D169" s="182" t="s">
        <v>237</v>
      </c>
      <c r="E169" s="183" t="s">
        <v>333</v>
      </c>
      <c r="F169" s="184" t="s">
        <v>334</v>
      </c>
      <c r="G169" s="185" t="s">
        <v>323</v>
      </c>
      <c r="H169" s="186">
        <v>0.90000000000000002</v>
      </c>
      <c r="I169" s="187"/>
      <c r="J169" s="188">
        <f>ROUND(I169*H169,2)</f>
        <v>0</v>
      </c>
      <c r="K169" s="184" t="s">
        <v>246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0.036900000000000002</v>
      </c>
      <c r="R169" s="191">
        <f>Q169*H169</f>
        <v>0.033210000000000003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2428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336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2" customFormat="1">
      <c r="A171" s="38"/>
      <c r="B171" s="39"/>
      <c r="C171" s="38"/>
      <c r="D171" s="195" t="s">
        <v>262</v>
      </c>
      <c r="E171" s="38"/>
      <c r="F171" s="223" t="s">
        <v>2421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262</v>
      </c>
      <c r="AU171" s="19" t="s">
        <v>84</v>
      </c>
    </row>
    <row r="172" s="14" customFormat="1">
      <c r="A172" s="14"/>
      <c r="B172" s="207"/>
      <c r="C172" s="14"/>
      <c r="D172" s="195" t="s">
        <v>248</v>
      </c>
      <c r="E172" s="208" t="s">
        <v>1</v>
      </c>
      <c r="F172" s="209" t="s">
        <v>2429</v>
      </c>
      <c r="G172" s="14"/>
      <c r="H172" s="210">
        <v>0.90000000000000002</v>
      </c>
      <c r="I172" s="211"/>
      <c r="J172" s="14"/>
      <c r="K172" s="14"/>
      <c r="L172" s="207"/>
      <c r="M172" s="212"/>
      <c r="N172" s="213"/>
      <c r="O172" s="213"/>
      <c r="P172" s="213"/>
      <c r="Q172" s="213"/>
      <c r="R172" s="213"/>
      <c r="S172" s="213"/>
      <c r="T172" s="2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08" t="s">
        <v>248</v>
      </c>
      <c r="AU172" s="208" t="s">
        <v>84</v>
      </c>
      <c r="AV172" s="14" t="s">
        <v>84</v>
      </c>
      <c r="AW172" s="14" t="s">
        <v>32</v>
      </c>
      <c r="AX172" s="14" t="s">
        <v>82</v>
      </c>
      <c r="AY172" s="208" t="s">
        <v>235</v>
      </c>
    </row>
    <row r="173" s="2" customFormat="1" ht="33" customHeight="1">
      <c r="A173" s="38"/>
      <c r="B173" s="181"/>
      <c r="C173" s="182" t="s">
        <v>302</v>
      </c>
      <c r="D173" s="182" t="s">
        <v>237</v>
      </c>
      <c r="E173" s="183" t="s">
        <v>356</v>
      </c>
      <c r="F173" s="184" t="s">
        <v>357</v>
      </c>
      <c r="G173" s="185" t="s">
        <v>358</v>
      </c>
      <c r="H173" s="186">
        <v>77.451999999999998</v>
      </c>
      <c r="I173" s="187"/>
      <c r="J173" s="188">
        <f>ROUND(I173*H173,2)</f>
        <v>0</v>
      </c>
      <c r="K173" s="184" t="s">
        <v>246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96</v>
      </c>
      <c r="AT173" s="193" t="s">
        <v>237</v>
      </c>
      <c r="AU173" s="193" t="s">
        <v>84</v>
      </c>
      <c r="AY173" s="19" t="s">
        <v>235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96</v>
      </c>
      <c r="BM173" s="193" t="s">
        <v>359</v>
      </c>
    </row>
    <row r="174" s="2" customFormat="1">
      <c r="A174" s="38"/>
      <c r="B174" s="39"/>
      <c r="C174" s="38"/>
      <c r="D174" s="195" t="s">
        <v>242</v>
      </c>
      <c r="E174" s="38"/>
      <c r="F174" s="196" t="s">
        <v>360</v>
      </c>
      <c r="G174" s="38"/>
      <c r="H174" s="38"/>
      <c r="I174" s="197"/>
      <c r="J174" s="38"/>
      <c r="K174" s="38"/>
      <c r="L174" s="39"/>
      <c r="M174" s="198"/>
      <c r="N174" s="199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242</v>
      </c>
      <c r="AU174" s="19" t="s">
        <v>84</v>
      </c>
    </row>
    <row r="175" s="2" customFormat="1">
      <c r="A175" s="38"/>
      <c r="B175" s="39"/>
      <c r="C175" s="38"/>
      <c r="D175" s="195" t="s">
        <v>262</v>
      </c>
      <c r="E175" s="38"/>
      <c r="F175" s="223" t="s">
        <v>2430</v>
      </c>
      <c r="G175" s="38"/>
      <c r="H175" s="38"/>
      <c r="I175" s="197"/>
      <c r="J175" s="38"/>
      <c r="K175" s="38"/>
      <c r="L175" s="39"/>
      <c r="M175" s="198"/>
      <c r="N175" s="199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262</v>
      </c>
      <c r="AU175" s="19" t="s">
        <v>84</v>
      </c>
    </row>
    <row r="176" s="13" customFormat="1">
      <c r="A176" s="13"/>
      <c r="B176" s="200"/>
      <c r="C176" s="13"/>
      <c r="D176" s="195" t="s">
        <v>248</v>
      </c>
      <c r="E176" s="201" t="s">
        <v>1</v>
      </c>
      <c r="F176" s="202" t="s">
        <v>362</v>
      </c>
      <c r="G176" s="13"/>
      <c r="H176" s="201" t="s">
        <v>1</v>
      </c>
      <c r="I176" s="203"/>
      <c r="J176" s="13"/>
      <c r="K176" s="13"/>
      <c r="L176" s="200"/>
      <c r="M176" s="204"/>
      <c r="N176" s="205"/>
      <c r="O176" s="205"/>
      <c r="P176" s="205"/>
      <c r="Q176" s="205"/>
      <c r="R176" s="205"/>
      <c r="S176" s="205"/>
      <c r="T176" s="206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1" t="s">
        <v>248</v>
      </c>
      <c r="AU176" s="201" t="s">
        <v>84</v>
      </c>
      <c r="AV176" s="13" t="s">
        <v>82</v>
      </c>
      <c r="AW176" s="13" t="s">
        <v>32</v>
      </c>
      <c r="AX176" s="13" t="s">
        <v>75</v>
      </c>
      <c r="AY176" s="201" t="s">
        <v>235</v>
      </c>
    </row>
    <row r="177" s="14" customFormat="1">
      <c r="A177" s="14"/>
      <c r="B177" s="207"/>
      <c r="C177" s="14"/>
      <c r="D177" s="195" t="s">
        <v>248</v>
      </c>
      <c r="E177" s="208" t="s">
        <v>1</v>
      </c>
      <c r="F177" s="209" t="s">
        <v>2431</v>
      </c>
      <c r="G177" s="14"/>
      <c r="H177" s="210">
        <v>49.198999999999998</v>
      </c>
      <c r="I177" s="211"/>
      <c r="J177" s="14"/>
      <c r="K177" s="14"/>
      <c r="L177" s="207"/>
      <c r="M177" s="212"/>
      <c r="N177" s="213"/>
      <c r="O177" s="213"/>
      <c r="P177" s="213"/>
      <c r="Q177" s="213"/>
      <c r="R177" s="213"/>
      <c r="S177" s="213"/>
      <c r="T177" s="2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08" t="s">
        <v>248</v>
      </c>
      <c r="AU177" s="208" t="s">
        <v>84</v>
      </c>
      <c r="AV177" s="14" t="s">
        <v>84</v>
      </c>
      <c r="AW177" s="14" t="s">
        <v>32</v>
      </c>
      <c r="AX177" s="14" t="s">
        <v>75</v>
      </c>
      <c r="AY177" s="208" t="s">
        <v>235</v>
      </c>
    </row>
    <row r="178" s="14" customFormat="1">
      <c r="A178" s="14"/>
      <c r="B178" s="207"/>
      <c r="C178" s="14"/>
      <c r="D178" s="195" t="s">
        <v>248</v>
      </c>
      <c r="E178" s="208" t="s">
        <v>1</v>
      </c>
      <c r="F178" s="209" t="s">
        <v>2432</v>
      </c>
      <c r="G178" s="14"/>
      <c r="H178" s="210">
        <v>105.705</v>
      </c>
      <c r="I178" s="211"/>
      <c r="J178" s="14"/>
      <c r="K178" s="14"/>
      <c r="L178" s="207"/>
      <c r="M178" s="212"/>
      <c r="N178" s="213"/>
      <c r="O178" s="213"/>
      <c r="P178" s="213"/>
      <c r="Q178" s="213"/>
      <c r="R178" s="213"/>
      <c r="S178" s="213"/>
      <c r="T178" s="2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08" t="s">
        <v>248</v>
      </c>
      <c r="AU178" s="208" t="s">
        <v>84</v>
      </c>
      <c r="AV178" s="14" t="s">
        <v>84</v>
      </c>
      <c r="AW178" s="14" t="s">
        <v>32</v>
      </c>
      <c r="AX178" s="14" t="s">
        <v>75</v>
      </c>
      <c r="AY178" s="208" t="s">
        <v>235</v>
      </c>
    </row>
    <row r="179" s="16" customFormat="1">
      <c r="A179" s="16"/>
      <c r="B179" s="224"/>
      <c r="C179" s="16"/>
      <c r="D179" s="195" t="s">
        <v>248</v>
      </c>
      <c r="E179" s="225" t="s">
        <v>1</v>
      </c>
      <c r="F179" s="226" t="s">
        <v>373</v>
      </c>
      <c r="G179" s="16"/>
      <c r="H179" s="227">
        <v>154.904</v>
      </c>
      <c r="I179" s="228"/>
      <c r="J179" s="16"/>
      <c r="K179" s="16"/>
      <c r="L179" s="224"/>
      <c r="M179" s="229"/>
      <c r="N179" s="230"/>
      <c r="O179" s="230"/>
      <c r="P179" s="230"/>
      <c r="Q179" s="230"/>
      <c r="R179" s="230"/>
      <c r="S179" s="230"/>
      <c r="T179" s="231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T179" s="225" t="s">
        <v>248</v>
      </c>
      <c r="AU179" s="225" t="s">
        <v>84</v>
      </c>
      <c r="AV179" s="16" t="s">
        <v>91</v>
      </c>
      <c r="AW179" s="16" t="s">
        <v>32</v>
      </c>
      <c r="AX179" s="16" t="s">
        <v>75</v>
      </c>
      <c r="AY179" s="225" t="s">
        <v>235</v>
      </c>
    </row>
    <row r="180" s="14" customFormat="1">
      <c r="A180" s="14"/>
      <c r="B180" s="207"/>
      <c r="C180" s="14"/>
      <c r="D180" s="195" t="s">
        <v>248</v>
      </c>
      <c r="E180" s="208" t="s">
        <v>1</v>
      </c>
      <c r="F180" s="209" t="s">
        <v>2433</v>
      </c>
      <c r="G180" s="14"/>
      <c r="H180" s="210">
        <v>77.451999999999998</v>
      </c>
      <c r="I180" s="211"/>
      <c r="J180" s="14"/>
      <c r="K180" s="14"/>
      <c r="L180" s="207"/>
      <c r="M180" s="212"/>
      <c r="N180" s="213"/>
      <c r="O180" s="213"/>
      <c r="P180" s="213"/>
      <c r="Q180" s="213"/>
      <c r="R180" s="213"/>
      <c r="S180" s="213"/>
      <c r="T180" s="2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8" t="s">
        <v>248</v>
      </c>
      <c r="AU180" s="208" t="s">
        <v>84</v>
      </c>
      <c r="AV180" s="14" t="s">
        <v>84</v>
      </c>
      <c r="AW180" s="14" t="s">
        <v>32</v>
      </c>
      <c r="AX180" s="14" t="s">
        <v>82</v>
      </c>
      <c r="AY180" s="208" t="s">
        <v>235</v>
      </c>
    </row>
    <row r="181" s="2" customFormat="1" ht="33" customHeight="1">
      <c r="A181" s="38"/>
      <c r="B181" s="181"/>
      <c r="C181" s="182" t="s">
        <v>307</v>
      </c>
      <c r="D181" s="182" t="s">
        <v>237</v>
      </c>
      <c r="E181" s="183" t="s">
        <v>375</v>
      </c>
      <c r="F181" s="184" t="s">
        <v>376</v>
      </c>
      <c r="G181" s="185" t="s">
        <v>358</v>
      </c>
      <c r="H181" s="186">
        <v>77.451999999999998</v>
      </c>
      <c r="I181" s="187"/>
      <c r="J181" s="188">
        <f>ROUND(I181*H181,2)</f>
        <v>0</v>
      </c>
      <c r="K181" s="184" t="s">
        <v>246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96</v>
      </c>
      <c r="AT181" s="193" t="s">
        <v>237</v>
      </c>
      <c r="AU181" s="193" t="s">
        <v>84</v>
      </c>
      <c r="AY181" s="19" t="s">
        <v>235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96</v>
      </c>
      <c r="BM181" s="193" t="s">
        <v>377</v>
      </c>
    </row>
    <row r="182" s="2" customFormat="1">
      <c r="A182" s="38"/>
      <c r="B182" s="39"/>
      <c r="C182" s="38"/>
      <c r="D182" s="195" t="s">
        <v>242</v>
      </c>
      <c r="E182" s="38"/>
      <c r="F182" s="196" t="s">
        <v>378</v>
      </c>
      <c r="G182" s="38"/>
      <c r="H182" s="38"/>
      <c r="I182" s="197"/>
      <c r="J182" s="38"/>
      <c r="K182" s="38"/>
      <c r="L182" s="39"/>
      <c r="M182" s="198"/>
      <c r="N182" s="199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242</v>
      </c>
      <c r="AU182" s="19" t="s">
        <v>84</v>
      </c>
    </row>
    <row r="183" s="2" customFormat="1">
      <c r="A183" s="38"/>
      <c r="B183" s="39"/>
      <c r="C183" s="38"/>
      <c r="D183" s="195" t="s">
        <v>262</v>
      </c>
      <c r="E183" s="38"/>
      <c r="F183" s="223" t="s">
        <v>2430</v>
      </c>
      <c r="G183" s="38"/>
      <c r="H183" s="38"/>
      <c r="I183" s="197"/>
      <c r="J183" s="38"/>
      <c r="K183" s="38"/>
      <c r="L183" s="39"/>
      <c r="M183" s="198"/>
      <c r="N183" s="199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262</v>
      </c>
      <c r="AU183" s="19" t="s">
        <v>84</v>
      </c>
    </row>
    <row r="184" s="2" customFormat="1" ht="24.15" customHeight="1">
      <c r="A184" s="38"/>
      <c r="B184" s="181"/>
      <c r="C184" s="182" t="s">
        <v>314</v>
      </c>
      <c r="D184" s="182" t="s">
        <v>237</v>
      </c>
      <c r="E184" s="183" t="s">
        <v>379</v>
      </c>
      <c r="F184" s="184" t="s">
        <v>380</v>
      </c>
      <c r="G184" s="185" t="s">
        <v>358</v>
      </c>
      <c r="H184" s="186">
        <v>30.981000000000002</v>
      </c>
      <c r="I184" s="187"/>
      <c r="J184" s="188">
        <f>ROUND(I184*H184,2)</f>
        <v>0</v>
      </c>
      <c r="K184" s="184" t="s">
        <v>246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96</v>
      </c>
      <c r="AT184" s="193" t="s">
        <v>237</v>
      </c>
      <c r="AU184" s="193" t="s">
        <v>84</v>
      </c>
      <c r="AY184" s="19" t="s">
        <v>235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96</v>
      </c>
      <c r="BM184" s="193" t="s">
        <v>381</v>
      </c>
    </row>
    <row r="185" s="2" customFormat="1">
      <c r="A185" s="38"/>
      <c r="B185" s="39"/>
      <c r="C185" s="38"/>
      <c r="D185" s="195" t="s">
        <v>242</v>
      </c>
      <c r="E185" s="38"/>
      <c r="F185" s="196" t="s">
        <v>382</v>
      </c>
      <c r="G185" s="38"/>
      <c r="H185" s="38"/>
      <c r="I185" s="197"/>
      <c r="J185" s="38"/>
      <c r="K185" s="38"/>
      <c r="L185" s="39"/>
      <c r="M185" s="198"/>
      <c r="N185" s="199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242</v>
      </c>
      <c r="AU185" s="19" t="s">
        <v>84</v>
      </c>
    </row>
    <row r="186" s="13" customFormat="1">
      <c r="A186" s="13"/>
      <c r="B186" s="200"/>
      <c r="C186" s="13"/>
      <c r="D186" s="195" t="s">
        <v>248</v>
      </c>
      <c r="E186" s="201" t="s">
        <v>1</v>
      </c>
      <c r="F186" s="202" t="s">
        <v>906</v>
      </c>
      <c r="G186" s="13"/>
      <c r="H186" s="201" t="s">
        <v>1</v>
      </c>
      <c r="I186" s="203"/>
      <c r="J186" s="13"/>
      <c r="K186" s="13"/>
      <c r="L186" s="200"/>
      <c r="M186" s="204"/>
      <c r="N186" s="205"/>
      <c r="O186" s="205"/>
      <c r="P186" s="205"/>
      <c r="Q186" s="205"/>
      <c r="R186" s="205"/>
      <c r="S186" s="205"/>
      <c r="T186" s="206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1" t="s">
        <v>248</v>
      </c>
      <c r="AU186" s="201" t="s">
        <v>84</v>
      </c>
      <c r="AV186" s="13" t="s">
        <v>82</v>
      </c>
      <c r="AW186" s="13" t="s">
        <v>32</v>
      </c>
      <c r="AX186" s="13" t="s">
        <v>75</v>
      </c>
      <c r="AY186" s="201" t="s">
        <v>235</v>
      </c>
    </row>
    <row r="187" s="14" customFormat="1">
      <c r="A187" s="14"/>
      <c r="B187" s="207"/>
      <c r="C187" s="14"/>
      <c r="D187" s="195" t="s">
        <v>248</v>
      </c>
      <c r="E187" s="208" t="s">
        <v>1</v>
      </c>
      <c r="F187" s="209" t="s">
        <v>2434</v>
      </c>
      <c r="G187" s="14"/>
      <c r="H187" s="210">
        <v>30.981000000000002</v>
      </c>
      <c r="I187" s="211"/>
      <c r="J187" s="14"/>
      <c r="K187" s="14"/>
      <c r="L187" s="207"/>
      <c r="M187" s="212"/>
      <c r="N187" s="213"/>
      <c r="O187" s="213"/>
      <c r="P187" s="213"/>
      <c r="Q187" s="213"/>
      <c r="R187" s="213"/>
      <c r="S187" s="213"/>
      <c r="T187" s="2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08" t="s">
        <v>248</v>
      </c>
      <c r="AU187" s="208" t="s">
        <v>84</v>
      </c>
      <c r="AV187" s="14" t="s">
        <v>84</v>
      </c>
      <c r="AW187" s="14" t="s">
        <v>32</v>
      </c>
      <c r="AX187" s="14" t="s">
        <v>82</v>
      </c>
      <c r="AY187" s="208" t="s">
        <v>235</v>
      </c>
    </row>
    <row r="188" s="2" customFormat="1" ht="21.75" customHeight="1">
      <c r="A188" s="38"/>
      <c r="B188" s="181"/>
      <c r="C188" s="182" t="s">
        <v>320</v>
      </c>
      <c r="D188" s="182" t="s">
        <v>237</v>
      </c>
      <c r="E188" s="183" t="s">
        <v>386</v>
      </c>
      <c r="F188" s="184" t="s">
        <v>387</v>
      </c>
      <c r="G188" s="185" t="s">
        <v>240</v>
      </c>
      <c r="H188" s="186">
        <v>451.06</v>
      </c>
      <c r="I188" s="187"/>
      <c r="J188" s="188">
        <f>ROUND(I188*H188,2)</f>
        <v>0</v>
      </c>
      <c r="K188" s="184" t="s">
        <v>246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0.00059000000000000003</v>
      </c>
      <c r="R188" s="191">
        <f>Q188*H188</f>
        <v>0.26612540000000001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96</v>
      </c>
      <c r="AT188" s="193" t="s">
        <v>237</v>
      </c>
      <c r="AU188" s="193" t="s">
        <v>84</v>
      </c>
      <c r="AY188" s="19" t="s">
        <v>235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96</v>
      </c>
      <c r="BM188" s="193" t="s">
        <v>388</v>
      </c>
    </row>
    <row r="189" s="2" customFormat="1">
      <c r="A189" s="38"/>
      <c r="B189" s="39"/>
      <c r="C189" s="38"/>
      <c r="D189" s="195" t="s">
        <v>242</v>
      </c>
      <c r="E189" s="38"/>
      <c r="F189" s="196" t="s">
        <v>389</v>
      </c>
      <c r="G189" s="38"/>
      <c r="H189" s="38"/>
      <c r="I189" s="197"/>
      <c r="J189" s="38"/>
      <c r="K189" s="38"/>
      <c r="L189" s="39"/>
      <c r="M189" s="198"/>
      <c r="N189" s="199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242</v>
      </c>
      <c r="AU189" s="19" t="s">
        <v>84</v>
      </c>
    </row>
    <row r="190" s="2" customFormat="1">
      <c r="A190" s="38"/>
      <c r="B190" s="39"/>
      <c r="C190" s="38"/>
      <c r="D190" s="195" t="s">
        <v>262</v>
      </c>
      <c r="E190" s="38"/>
      <c r="F190" s="223" t="s">
        <v>2421</v>
      </c>
      <c r="G190" s="38"/>
      <c r="H190" s="38"/>
      <c r="I190" s="197"/>
      <c r="J190" s="38"/>
      <c r="K190" s="38"/>
      <c r="L190" s="39"/>
      <c r="M190" s="198"/>
      <c r="N190" s="199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262</v>
      </c>
      <c r="AU190" s="19" t="s">
        <v>84</v>
      </c>
    </row>
    <row r="191" s="14" customFormat="1">
      <c r="A191" s="14"/>
      <c r="B191" s="207"/>
      <c r="C191" s="14"/>
      <c r="D191" s="195" t="s">
        <v>248</v>
      </c>
      <c r="E191" s="208" t="s">
        <v>1</v>
      </c>
      <c r="F191" s="209" t="s">
        <v>2435</v>
      </c>
      <c r="G191" s="14"/>
      <c r="H191" s="210">
        <v>451.06</v>
      </c>
      <c r="I191" s="211"/>
      <c r="J191" s="14"/>
      <c r="K191" s="14"/>
      <c r="L191" s="207"/>
      <c r="M191" s="212"/>
      <c r="N191" s="213"/>
      <c r="O191" s="213"/>
      <c r="P191" s="213"/>
      <c r="Q191" s="213"/>
      <c r="R191" s="213"/>
      <c r="S191" s="213"/>
      <c r="T191" s="2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08" t="s">
        <v>248</v>
      </c>
      <c r="AU191" s="208" t="s">
        <v>84</v>
      </c>
      <c r="AV191" s="14" t="s">
        <v>84</v>
      </c>
      <c r="AW191" s="14" t="s">
        <v>32</v>
      </c>
      <c r="AX191" s="14" t="s">
        <v>82</v>
      </c>
      <c r="AY191" s="208" t="s">
        <v>235</v>
      </c>
    </row>
    <row r="192" s="2" customFormat="1" ht="21.75" customHeight="1">
      <c r="A192" s="38"/>
      <c r="B192" s="181"/>
      <c r="C192" s="182" t="s">
        <v>327</v>
      </c>
      <c r="D192" s="182" t="s">
        <v>237</v>
      </c>
      <c r="E192" s="183" t="s">
        <v>392</v>
      </c>
      <c r="F192" s="184" t="s">
        <v>393</v>
      </c>
      <c r="G192" s="185" t="s">
        <v>240</v>
      </c>
      <c r="H192" s="186">
        <v>451.06</v>
      </c>
      <c r="I192" s="187"/>
      <c r="J192" s="188">
        <f>ROUND(I192*H192,2)</f>
        <v>0</v>
      </c>
      <c r="K192" s="184" t="s">
        <v>246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96</v>
      </c>
      <c r="AT192" s="193" t="s">
        <v>237</v>
      </c>
      <c r="AU192" s="193" t="s">
        <v>84</v>
      </c>
      <c r="AY192" s="19" t="s">
        <v>235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96</v>
      </c>
      <c r="BM192" s="193" t="s">
        <v>394</v>
      </c>
    </row>
    <row r="193" s="2" customFormat="1">
      <c r="A193" s="38"/>
      <c r="B193" s="39"/>
      <c r="C193" s="38"/>
      <c r="D193" s="195" t="s">
        <v>242</v>
      </c>
      <c r="E193" s="38"/>
      <c r="F193" s="196" t="s">
        <v>395</v>
      </c>
      <c r="G193" s="38"/>
      <c r="H193" s="38"/>
      <c r="I193" s="197"/>
      <c r="J193" s="38"/>
      <c r="K193" s="38"/>
      <c r="L193" s="39"/>
      <c r="M193" s="198"/>
      <c r="N193" s="199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242</v>
      </c>
      <c r="AU193" s="19" t="s">
        <v>84</v>
      </c>
    </row>
    <row r="194" s="2" customFormat="1" ht="44.25" customHeight="1">
      <c r="A194" s="38"/>
      <c r="B194" s="181"/>
      <c r="C194" s="182" t="s">
        <v>8</v>
      </c>
      <c r="D194" s="182" t="s">
        <v>237</v>
      </c>
      <c r="E194" s="183" t="s">
        <v>397</v>
      </c>
      <c r="F194" s="184" t="s">
        <v>398</v>
      </c>
      <c r="G194" s="185" t="s">
        <v>358</v>
      </c>
      <c r="H194" s="186">
        <v>154.904</v>
      </c>
      <c r="I194" s="187"/>
      <c r="J194" s="188">
        <f>ROUND(I194*H194,2)</f>
        <v>0</v>
      </c>
      <c r="K194" s="184" t="s">
        <v>246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96</v>
      </c>
      <c r="AT194" s="193" t="s">
        <v>237</v>
      </c>
      <c r="AU194" s="193" t="s">
        <v>84</v>
      </c>
      <c r="AY194" s="19" t="s">
        <v>235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96</v>
      </c>
      <c r="BM194" s="193" t="s">
        <v>399</v>
      </c>
    </row>
    <row r="195" s="2" customFormat="1">
      <c r="A195" s="38"/>
      <c r="B195" s="39"/>
      <c r="C195" s="38"/>
      <c r="D195" s="195" t="s">
        <v>242</v>
      </c>
      <c r="E195" s="38"/>
      <c r="F195" s="196" t="s">
        <v>400</v>
      </c>
      <c r="G195" s="38"/>
      <c r="H195" s="38"/>
      <c r="I195" s="197"/>
      <c r="J195" s="38"/>
      <c r="K195" s="38"/>
      <c r="L195" s="39"/>
      <c r="M195" s="198"/>
      <c r="N195" s="199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242</v>
      </c>
      <c r="AU195" s="19" t="s">
        <v>84</v>
      </c>
    </row>
    <row r="196" s="13" customFormat="1">
      <c r="A196" s="13"/>
      <c r="B196" s="200"/>
      <c r="C196" s="13"/>
      <c r="D196" s="195" t="s">
        <v>248</v>
      </c>
      <c r="E196" s="201" t="s">
        <v>1</v>
      </c>
      <c r="F196" s="202" t="s">
        <v>928</v>
      </c>
      <c r="G196" s="13"/>
      <c r="H196" s="201" t="s">
        <v>1</v>
      </c>
      <c r="I196" s="203"/>
      <c r="J196" s="13"/>
      <c r="K196" s="13"/>
      <c r="L196" s="200"/>
      <c r="M196" s="204"/>
      <c r="N196" s="205"/>
      <c r="O196" s="205"/>
      <c r="P196" s="205"/>
      <c r="Q196" s="205"/>
      <c r="R196" s="205"/>
      <c r="S196" s="205"/>
      <c r="T196" s="206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1" t="s">
        <v>248</v>
      </c>
      <c r="AU196" s="201" t="s">
        <v>84</v>
      </c>
      <c r="AV196" s="13" t="s">
        <v>82</v>
      </c>
      <c r="AW196" s="13" t="s">
        <v>32</v>
      </c>
      <c r="AX196" s="13" t="s">
        <v>75</v>
      </c>
      <c r="AY196" s="201" t="s">
        <v>235</v>
      </c>
    </row>
    <row r="197" s="14" customFormat="1">
      <c r="A197" s="14"/>
      <c r="B197" s="207"/>
      <c r="C197" s="14"/>
      <c r="D197" s="195" t="s">
        <v>248</v>
      </c>
      <c r="E197" s="208" t="s">
        <v>1</v>
      </c>
      <c r="F197" s="209" t="s">
        <v>2436</v>
      </c>
      <c r="G197" s="14"/>
      <c r="H197" s="210">
        <v>154.904</v>
      </c>
      <c r="I197" s="211"/>
      <c r="J197" s="14"/>
      <c r="K197" s="14"/>
      <c r="L197" s="207"/>
      <c r="M197" s="212"/>
      <c r="N197" s="213"/>
      <c r="O197" s="213"/>
      <c r="P197" s="213"/>
      <c r="Q197" s="213"/>
      <c r="R197" s="213"/>
      <c r="S197" s="213"/>
      <c r="T197" s="2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8" t="s">
        <v>248</v>
      </c>
      <c r="AU197" s="208" t="s">
        <v>84</v>
      </c>
      <c r="AV197" s="14" t="s">
        <v>84</v>
      </c>
      <c r="AW197" s="14" t="s">
        <v>32</v>
      </c>
      <c r="AX197" s="14" t="s">
        <v>82</v>
      </c>
      <c r="AY197" s="208" t="s">
        <v>235</v>
      </c>
    </row>
    <row r="198" s="2" customFormat="1" ht="44.25" customHeight="1">
      <c r="A198" s="38"/>
      <c r="B198" s="181"/>
      <c r="C198" s="182" t="s">
        <v>338</v>
      </c>
      <c r="D198" s="182" t="s">
        <v>237</v>
      </c>
      <c r="E198" s="183" t="s">
        <v>410</v>
      </c>
      <c r="F198" s="184" t="s">
        <v>411</v>
      </c>
      <c r="G198" s="185" t="s">
        <v>358</v>
      </c>
      <c r="H198" s="186">
        <v>774.51999999999998</v>
      </c>
      <c r="I198" s="187"/>
      <c r="J198" s="188">
        <f>ROUND(I198*H198,2)</f>
        <v>0</v>
      </c>
      <c r="K198" s="184" t="s">
        <v>246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96</v>
      </c>
      <c r="AT198" s="193" t="s">
        <v>237</v>
      </c>
      <c r="AU198" s="193" t="s">
        <v>84</v>
      </c>
      <c r="AY198" s="19" t="s">
        <v>235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96</v>
      </c>
      <c r="BM198" s="193" t="s">
        <v>412</v>
      </c>
    </row>
    <row r="199" s="2" customFormat="1">
      <c r="A199" s="38"/>
      <c r="B199" s="39"/>
      <c r="C199" s="38"/>
      <c r="D199" s="195" t="s">
        <v>242</v>
      </c>
      <c r="E199" s="38"/>
      <c r="F199" s="196" t="s">
        <v>413</v>
      </c>
      <c r="G199" s="38"/>
      <c r="H199" s="38"/>
      <c r="I199" s="197"/>
      <c r="J199" s="38"/>
      <c r="K199" s="38"/>
      <c r="L199" s="39"/>
      <c r="M199" s="198"/>
      <c r="N199" s="199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242</v>
      </c>
      <c r="AU199" s="19" t="s">
        <v>84</v>
      </c>
    </row>
    <row r="200" s="14" customFormat="1">
      <c r="A200" s="14"/>
      <c r="B200" s="207"/>
      <c r="C200" s="14"/>
      <c r="D200" s="195" t="s">
        <v>248</v>
      </c>
      <c r="E200" s="14"/>
      <c r="F200" s="209" t="s">
        <v>2437</v>
      </c>
      <c r="G200" s="14"/>
      <c r="H200" s="210">
        <v>774.51999999999998</v>
      </c>
      <c r="I200" s="211"/>
      <c r="J200" s="14"/>
      <c r="K200" s="14"/>
      <c r="L200" s="207"/>
      <c r="M200" s="212"/>
      <c r="N200" s="213"/>
      <c r="O200" s="213"/>
      <c r="P200" s="213"/>
      <c r="Q200" s="213"/>
      <c r="R200" s="213"/>
      <c r="S200" s="213"/>
      <c r="T200" s="2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8" t="s">
        <v>248</v>
      </c>
      <c r="AU200" s="208" t="s">
        <v>84</v>
      </c>
      <c r="AV200" s="14" t="s">
        <v>84</v>
      </c>
      <c r="AW200" s="14" t="s">
        <v>3</v>
      </c>
      <c r="AX200" s="14" t="s">
        <v>82</v>
      </c>
      <c r="AY200" s="208" t="s">
        <v>235</v>
      </c>
    </row>
    <row r="201" s="2" customFormat="1" ht="24.15" customHeight="1">
      <c r="A201" s="38"/>
      <c r="B201" s="181"/>
      <c r="C201" s="182" t="s">
        <v>344</v>
      </c>
      <c r="D201" s="182" t="s">
        <v>237</v>
      </c>
      <c r="E201" s="183" t="s">
        <v>429</v>
      </c>
      <c r="F201" s="184" t="s">
        <v>430</v>
      </c>
      <c r="G201" s="185" t="s">
        <v>240</v>
      </c>
      <c r="H201" s="186">
        <v>106.83</v>
      </c>
      <c r="I201" s="187"/>
      <c r="J201" s="188">
        <f>ROUND(I201*H201,2)</f>
        <v>0</v>
      </c>
      <c r="K201" s="184" t="s">
        <v>246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96</v>
      </c>
      <c r="AT201" s="193" t="s">
        <v>237</v>
      </c>
      <c r="AU201" s="193" t="s">
        <v>84</v>
      </c>
      <c r="AY201" s="19" t="s">
        <v>235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96</v>
      </c>
      <c r="BM201" s="193" t="s">
        <v>431</v>
      </c>
    </row>
    <row r="202" s="2" customFormat="1">
      <c r="A202" s="38"/>
      <c r="B202" s="39"/>
      <c r="C202" s="38"/>
      <c r="D202" s="195" t="s">
        <v>242</v>
      </c>
      <c r="E202" s="38"/>
      <c r="F202" s="196" t="s">
        <v>432</v>
      </c>
      <c r="G202" s="38"/>
      <c r="H202" s="38"/>
      <c r="I202" s="197"/>
      <c r="J202" s="38"/>
      <c r="K202" s="38"/>
      <c r="L202" s="39"/>
      <c r="M202" s="198"/>
      <c r="N202" s="199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242</v>
      </c>
      <c r="AU202" s="19" t="s">
        <v>84</v>
      </c>
    </row>
    <row r="203" s="2" customFormat="1">
      <c r="A203" s="38"/>
      <c r="B203" s="39"/>
      <c r="C203" s="38"/>
      <c r="D203" s="195" t="s">
        <v>262</v>
      </c>
      <c r="E203" s="38"/>
      <c r="F203" s="223" t="s">
        <v>2421</v>
      </c>
      <c r="G203" s="38"/>
      <c r="H203" s="38"/>
      <c r="I203" s="197"/>
      <c r="J203" s="38"/>
      <c r="K203" s="38"/>
      <c r="L203" s="39"/>
      <c r="M203" s="198"/>
      <c r="N203" s="199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262</v>
      </c>
      <c r="AU203" s="19" t="s">
        <v>84</v>
      </c>
    </row>
    <row r="204" s="14" customFormat="1">
      <c r="A204" s="14"/>
      <c r="B204" s="207"/>
      <c r="C204" s="14"/>
      <c r="D204" s="195" t="s">
        <v>248</v>
      </c>
      <c r="E204" s="208" t="s">
        <v>1</v>
      </c>
      <c r="F204" s="209" t="s">
        <v>2438</v>
      </c>
      <c r="G204" s="14"/>
      <c r="H204" s="210">
        <v>106.83</v>
      </c>
      <c r="I204" s="211"/>
      <c r="J204" s="14"/>
      <c r="K204" s="14"/>
      <c r="L204" s="207"/>
      <c r="M204" s="212"/>
      <c r="N204" s="213"/>
      <c r="O204" s="213"/>
      <c r="P204" s="213"/>
      <c r="Q204" s="213"/>
      <c r="R204" s="213"/>
      <c r="S204" s="213"/>
      <c r="T204" s="2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8" t="s">
        <v>248</v>
      </c>
      <c r="AU204" s="208" t="s">
        <v>84</v>
      </c>
      <c r="AV204" s="14" t="s">
        <v>84</v>
      </c>
      <c r="AW204" s="14" t="s">
        <v>32</v>
      </c>
      <c r="AX204" s="14" t="s">
        <v>82</v>
      </c>
      <c r="AY204" s="208" t="s">
        <v>235</v>
      </c>
    </row>
    <row r="205" s="2" customFormat="1" ht="33" customHeight="1">
      <c r="A205" s="38"/>
      <c r="B205" s="181"/>
      <c r="C205" s="182" t="s">
        <v>348</v>
      </c>
      <c r="D205" s="182" t="s">
        <v>237</v>
      </c>
      <c r="E205" s="183" t="s">
        <v>436</v>
      </c>
      <c r="F205" s="184" t="s">
        <v>437</v>
      </c>
      <c r="G205" s="185" t="s">
        <v>438</v>
      </c>
      <c r="H205" s="186">
        <v>278.892</v>
      </c>
      <c r="I205" s="187"/>
      <c r="J205" s="188">
        <f>ROUND(I205*H205,2)</f>
        <v>0</v>
      </c>
      <c r="K205" s="184" t="s">
        <v>246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96</v>
      </c>
      <c r="AT205" s="193" t="s">
        <v>237</v>
      </c>
      <c r="AU205" s="193" t="s">
        <v>84</v>
      </c>
      <c r="AY205" s="19" t="s">
        <v>235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96</v>
      </c>
      <c r="BM205" s="193" t="s">
        <v>439</v>
      </c>
    </row>
    <row r="206" s="2" customFormat="1">
      <c r="A206" s="38"/>
      <c r="B206" s="39"/>
      <c r="C206" s="38"/>
      <c r="D206" s="195" t="s">
        <v>242</v>
      </c>
      <c r="E206" s="38"/>
      <c r="F206" s="196" t="s">
        <v>440</v>
      </c>
      <c r="G206" s="38"/>
      <c r="H206" s="38"/>
      <c r="I206" s="197"/>
      <c r="J206" s="38"/>
      <c r="K206" s="38"/>
      <c r="L206" s="39"/>
      <c r="M206" s="198"/>
      <c r="N206" s="199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242</v>
      </c>
      <c r="AU206" s="19" t="s">
        <v>84</v>
      </c>
    </row>
    <row r="207" s="14" customFormat="1">
      <c r="A207" s="14"/>
      <c r="B207" s="207"/>
      <c r="C207" s="14"/>
      <c r="D207" s="195" t="s">
        <v>248</v>
      </c>
      <c r="E207" s="14"/>
      <c r="F207" s="209" t="s">
        <v>2439</v>
      </c>
      <c r="G207" s="14"/>
      <c r="H207" s="210">
        <v>278.892</v>
      </c>
      <c r="I207" s="211"/>
      <c r="J207" s="14"/>
      <c r="K207" s="14"/>
      <c r="L207" s="207"/>
      <c r="M207" s="212"/>
      <c r="N207" s="213"/>
      <c r="O207" s="213"/>
      <c r="P207" s="213"/>
      <c r="Q207" s="213"/>
      <c r="R207" s="213"/>
      <c r="S207" s="213"/>
      <c r="T207" s="2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8" t="s">
        <v>248</v>
      </c>
      <c r="AU207" s="208" t="s">
        <v>84</v>
      </c>
      <c r="AV207" s="14" t="s">
        <v>84</v>
      </c>
      <c r="AW207" s="14" t="s">
        <v>3</v>
      </c>
      <c r="AX207" s="14" t="s">
        <v>82</v>
      </c>
      <c r="AY207" s="208" t="s">
        <v>235</v>
      </c>
    </row>
    <row r="208" s="2" customFormat="1" ht="24.15" customHeight="1">
      <c r="A208" s="38"/>
      <c r="B208" s="181"/>
      <c r="C208" s="182" t="s">
        <v>355</v>
      </c>
      <c r="D208" s="182" t="s">
        <v>237</v>
      </c>
      <c r="E208" s="183" t="s">
        <v>447</v>
      </c>
      <c r="F208" s="184" t="s">
        <v>448</v>
      </c>
      <c r="G208" s="185" t="s">
        <v>358</v>
      </c>
      <c r="H208" s="186">
        <v>142.553</v>
      </c>
      <c r="I208" s="187"/>
      <c r="J208" s="188">
        <f>ROUND(I208*H208,2)</f>
        <v>0</v>
      </c>
      <c r="K208" s="184" t="s">
        <v>246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96</v>
      </c>
      <c r="AT208" s="193" t="s">
        <v>237</v>
      </c>
      <c r="AU208" s="193" t="s">
        <v>84</v>
      </c>
      <c r="AY208" s="19" t="s">
        <v>235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96</v>
      </c>
      <c r="BM208" s="193" t="s">
        <v>449</v>
      </c>
    </row>
    <row r="209" s="2" customFormat="1">
      <c r="A209" s="38"/>
      <c r="B209" s="39"/>
      <c r="C209" s="38"/>
      <c r="D209" s="195" t="s">
        <v>242</v>
      </c>
      <c r="E209" s="38"/>
      <c r="F209" s="196" t="s">
        <v>450</v>
      </c>
      <c r="G209" s="38"/>
      <c r="H209" s="38"/>
      <c r="I209" s="197"/>
      <c r="J209" s="38"/>
      <c r="K209" s="38"/>
      <c r="L209" s="39"/>
      <c r="M209" s="198"/>
      <c r="N209" s="199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242</v>
      </c>
      <c r="AU209" s="19" t="s">
        <v>84</v>
      </c>
    </row>
    <row r="210" s="13" customFormat="1">
      <c r="A210" s="13"/>
      <c r="B210" s="200"/>
      <c r="C210" s="13"/>
      <c r="D210" s="195" t="s">
        <v>248</v>
      </c>
      <c r="E210" s="201" t="s">
        <v>1</v>
      </c>
      <c r="F210" s="202" t="s">
        <v>928</v>
      </c>
      <c r="G210" s="13"/>
      <c r="H210" s="201" t="s">
        <v>1</v>
      </c>
      <c r="I210" s="203"/>
      <c r="J210" s="13"/>
      <c r="K210" s="13"/>
      <c r="L210" s="200"/>
      <c r="M210" s="204"/>
      <c r="N210" s="205"/>
      <c r="O210" s="205"/>
      <c r="P210" s="205"/>
      <c r="Q210" s="205"/>
      <c r="R210" s="205"/>
      <c r="S210" s="205"/>
      <c r="T210" s="206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1" t="s">
        <v>248</v>
      </c>
      <c r="AU210" s="201" t="s">
        <v>84</v>
      </c>
      <c r="AV210" s="13" t="s">
        <v>82</v>
      </c>
      <c r="AW210" s="13" t="s">
        <v>32</v>
      </c>
      <c r="AX210" s="13" t="s">
        <v>75</v>
      </c>
      <c r="AY210" s="201" t="s">
        <v>235</v>
      </c>
    </row>
    <row r="211" s="14" customFormat="1">
      <c r="A211" s="14"/>
      <c r="B211" s="207"/>
      <c r="C211" s="14"/>
      <c r="D211" s="195" t="s">
        <v>248</v>
      </c>
      <c r="E211" s="208" t="s">
        <v>1</v>
      </c>
      <c r="F211" s="209" t="s">
        <v>2436</v>
      </c>
      <c r="G211" s="14"/>
      <c r="H211" s="210">
        <v>154.904</v>
      </c>
      <c r="I211" s="211"/>
      <c r="J211" s="14"/>
      <c r="K211" s="14"/>
      <c r="L211" s="207"/>
      <c r="M211" s="212"/>
      <c r="N211" s="213"/>
      <c r="O211" s="213"/>
      <c r="P211" s="213"/>
      <c r="Q211" s="213"/>
      <c r="R211" s="213"/>
      <c r="S211" s="213"/>
      <c r="T211" s="2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8" t="s">
        <v>248</v>
      </c>
      <c r="AU211" s="208" t="s">
        <v>84</v>
      </c>
      <c r="AV211" s="14" t="s">
        <v>84</v>
      </c>
      <c r="AW211" s="14" t="s">
        <v>32</v>
      </c>
      <c r="AX211" s="14" t="s">
        <v>75</v>
      </c>
      <c r="AY211" s="208" t="s">
        <v>235</v>
      </c>
    </row>
    <row r="212" s="13" customFormat="1">
      <c r="A212" s="13"/>
      <c r="B212" s="200"/>
      <c r="C212" s="13"/>
      <c r="D212" s="195" t="s">
        <v>248</v>
      </c>
      <c r="E212" s="201" t="s">
        <v>1</v>
      </c>
      <c r="F212" s="202" t="s">
        <v>452</v>
      </c>
      <c r="G212" s="13"/>
      <c r="H212" s="201" t="s">
        <v>1</v>
      </c>
      <c r="I212" s="203"/>
      <c r="J212" s="13"/>
      <c r="K212" s="13"/>
      <c r="L212" s="200"/>
      <c r="M212" s="204"/>
      <c r="N212" s="205"/>
      <c r="O212" s="205"/>
      <c r="P212" s="205"/>
      <c r="Q212" s="205"/>
      <c r="R212" s="205"/>
      <c r="S212" s="205"/>
      <c r="T212" s="206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1" t="s">
        <v>248</v>
      </c>
      <c r="AU212" s="201" t="s">
        <v>84</v>
      </c>
      <c r="AV212" s="13" t="s">
        <v>82</v>
      </c>
      <c r="AW212" s="13" t="s">
        <v>32</v>
      </c>
      <c r="AX212" s="13" t="s">
        <v>75</v>
      </c>
      <c r="AY212" s="201" t="s">
        <v>235</v>
      </c>
    </row>
    <row r="213" s="14" customFormat="1">
      <c r="A213" s="14"/>
      <c r="B213" s="207"/>
      <c r="C213" s="14"/>
      <c r="D213" s="195" t="s">
        <v>248</v>
      </c>
      <c r="E213" s="208" t="s">
        <v>1</v>
      </c>
      <c r="F213" s="209" t="s">
        <v>2440</v>
      </c>
      <c r="G213" s="14"/>
      <c r="H213" s="210">
        <v>-43.799999999999997</v>
      </c>
      <c r="I213" s="211"/>
      <c r="J213" s="14"/>
      <c r="K213" s="14"/>
      <c r="L213" s="207"/>
      <c r="M213" s="212"/>
      <c r="N213" s="213"/>
      <c r="O213" s="213"/>
      <c r="P213" s="213"/>
      <c r="Q213" s="213"/>
      <c r="R213" s="213"/>
      <c r="S213" s="213"/>
      <c r="T213" s="2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08" t="s">
        <v>248</v>
      </c>
      <c r="AU213" s="208" t="s">
        <v>84</v>
      </c>
      <c r="AV213" s="14" t="s">
        <v>84</v>
      </c>
      <c r="AW213" s="14" t="s">
        <v>32</v>
      </c>
      <c r="AX213" s="14" t="s">
        <v>75</v>
      </c>
      <c r="AY213" s="208" t="s">
        <v>235</v>
      </c>
    </row>
    <row r="214" s="13" customFormat="1">
      <c r="A214" s="13"/>
      <c r="B214" s="200"/>
      <c r="C214" s="13"/>
      <c r="D214" s="195" t="s">
        <v>248</v>
      </c>
      <c r="E214" s="201" t="s">
        <v>1</v>
      </c>
      <c r="F214" s="202" t="s">
        <v>454</v>
      </c>
      <c r="G214" s="13"/>
      <c r="H214" s="201" t="s">
        <v>1</v>
      </c>
      <c r="I214" s="203"/>
      <c r="J214" s="13"/>
      <c r="K214" s="13"/>
      <c r="L214" s="200"/>
      <c r="M214" s="204"/>
      <c r="N214" s="205"/>
      <c r="O214" s="205"/>
      <c r="P214" s="205"/>
      <c r="Q214" s="205"/>
      <c r="R214" s="205"/>
      <c r="S214" s="205"/>
      <c r="T214" s="206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1" t="s">
        <v>248</v>
      </c>
      <c r="AU214" s="201" t="s">
        <v>84</v>
      </c>
      <c r="AV214" s="13" t="s">
        <v>82</v>
      </c>
      <c r="AW214" s="13" t="s">
        <v>32</v>
      </c>
      <c r="AX214" s="13" t="s">
        <v>75</v>
      </c>
      <c r="AY214" s="201" t="s">
        <v>235</v>
      </c>
    </row>
    <row r="215" s="14" customFormat="1">
      <c r="A215" s="14"/>
      <c r="B215" s="207"/>
      <c r="C215" s="14"/>
      <c r="D215" s="195" t="s">
        <v>248</v>
      </c>
      <c r="E215" s="208" t="s">
        <v>1</v>
      </c>
      <c r="F215" s="209" t="s">
        <v>2441</v>
      </c>
      <c r="G215" s="14"/>
      <c r="H215" s="210">
        <v>-10.683</v>
      </c>
      <c r="I215" s="211"/>
      <c r="J215" s="14"/>
      <c r="K215" s="14"/>
      <c r="L215" s="207"/>
      <c r="M215" s="212"/>
      <c r="N215" s="213"/>
      <c r="O215" s="213"/>
      <c r="P215" s="213"/>
      <c r="Q215" s="213"/>
      <c r="R215" s="213"/>
      <c r="S215" s="213"/>
      <c r="T215" s="2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8" t="s">
        <v>248</v>
      </c>
      <c r="AU215" s="208" t="s">
        <v>84</v>
      </c>
      <c r="AV215" s="14" t="s">
        <v>84</v>
      </c>
      <c r="AW215" s="14" t="s">
        <v>32</v>
      </c>
      <c r="AX215" s="14" t="s">
        <v>75</v>
      </c>
      <c r="AY215" s="208" t="s">
        <v>235</v>
      </c>
    </row>
    <row r="216" s="13" customFormat="1">
      <c r="A216" s="13"/>
      <c r="B216" s="200"/>
      <c r="C216" s="13"/>
      <c r="D216" s="195" t="s">
        <v>248</v>
      </c>
      <c r="E216" s="201" t="s">
        <v>1</v>
      </c>
      <c r="F216" s="202" t="s">
        <v>2325</v>
      </c>
      <c r="G216" s="13"/>
      <c r="H216" s="201" t="s">
        <v>1</v>
      </c>
      <c r="I216" s="203"/>
      <c r="J216" s="13"/>
      <c r="K216" s="13"/>
      <c r="L216" s="200"/>
      <c r="M216" s="204"/>
      <c r="N216" s="205"/>
      <c r="O216" s="205"/>
      <c r="P216" s="205"/>
      <c r="Q216" s="205"/>
      <c r="R216" s="205"/>
      <c r="S216" s="205"/>
      <c r="T216" s="206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1" t="s">
        <v>248</v>
      </c>
      <c r="AU216" s="201" t="s">
        <v>84</v>
      </c>
      <c r="AV216" s="13" t="s">
        <v>82</v>
      </c>
      <c r="AW216" s="13" t="s">
        <v>32</v>
      </c>
      <c r="AX216" s="13" t="s">
        <v>75</v>
      </c>
      <c r="AY216" s="201" t="s">
        <v>235</v>
      </c>
    </row>
    <row r="217" s="14" customFormat="1">
      <c r="A217" s="14"/>
      <c r="B217" s="207"/>
      <c r="C217" s="14"/>
      <c r="D217" s="195" t="s">
        <v>248</v>
      </c>
      <c r="E217" s="208" t="s">
        <v>1</v>
      </c>
      <c r="F217" s="209" t="s">
        <v>2442</v>
      </c>
      <c r="G217" s="14"/>
      <c r="H217" s="210">
        <v>-0.59999999999999998</v>
      </c>
      <c r="I217" s="211"/>
      <c r="J217" s="14"/>
      <c r="K217" s="14"/>
      <c r="L217" s="207"/>
      <c r="M217" s="212"/>
      <c r="N217" s="213"/>
      <c r="O217" s="213"/>
      <c r="P217" s="213"/>
      <c r="Q217" s="213"/>
      <c r="R217" s="213"/>
      <c r="S217" s="213"/>
      <c r="T217" s="2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8" t="s">
        <v>248</v>
      </c>
      <c r="AU217" s="208" t="s">
        <v>84</v>
      </c>
      <c r="AV217" s="14" t="s">
        <v>84</v>
      </c>
      <c r="AW217" s="14" t="s">
        <v>32</v>
      </c>
      <c r="AX217" s="14" t="s">
        <v>75</v>
      </c>
      <c r="AY217" s="208" t="s">
        <v>235</v>
      </c>
    </row>
    <row r="218" s="13" customFormat="1">
      <c r="A218" s="13"/>
      <c r="B218" s="200"/>
      <c r="C218" s="13"/>
      <c r="D218" s="195" t="s">
        <v>248</v>
      </c>
      <c r="E218" s="201" t="s">
        <v>1</v>
      </c>
      <c r="F218" s="202" t="s">
        <v>939</v>
      </c>
      <c r="G218" s="13"/>
      <c r="H218" s="201" t="s">
        <v>1</v>
      </c>
      <c r="I218" s="203"/>
      <c r="J218" s="13"/>
      <c r="K218" s="13"/>
      <c r="L218" s="200"/>
      <c r="M218" s="204"/>
      <c r="N218" s="205"/>
      <c r="O218" s="205"/>
      <c r="P218" s="205"/>
      <c r="Q218" s="205"/>
      <c r="R218" s="205"/>
      <c r="S218" s="205"/>
      <c r="T218" s="206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1" t="s">
        <v>248</v>
      </c>
      <c r="AU218" s="201" t="s">
        <v>84</v>
      </c>
      <c r="AV218" s="13" t="s">
        <v>82</v>
      </c>
      <c r="AW218" s="13" t="s">
        <v>32</v>
      </c>
      <c r="AX218" s="13" t="s">
        <v>75</v>
      </c>
      <c r="AY218" s="201" t="s">
        <v>235</v>
      </c>
    </row>
    <row r="219" s="14" customFormat="1">
      <c r="A219" s="14"/>
      <c r="B219" s="207"/>
      <c r="C219" s="14"/>
      <c r="D219" s="195" t="s">
        <v>248</v>
      </c>
      <c r="E219" s="208" t="s">
        <v>1</v>
      </c>
      <c r="F219" s="209" t="s">
        <v>2443</v>
      </c>
      <c r="G219" s="14"/>
      <c r="H219" s="210">
        <v>42.731999999999999</v>
      </c>
      <c r="I219" s="211"/>
      <c r="J219" s="14"/>
      <c r="K219" s="14"/>
      <c r="L219" s="207"/>
      <c r="M219" s="212"/>
      <c r="N219" s="213"/>
      <c r="O219" s="213"/>
      <c r="P219" s="213"/>
      <c r="Q219" s="213"/>
      <c r="R219" s="213"/>
      <c r="S219" s="213"/>
      <c r="T219" s="2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08" t="s">
        <v>248</v>
      </c>
      <c r="AU219" s="208" t="s">
        <v>84</v>
      </c>
      <c r="AV219" s="14" t="s">
        <v>84</v>
      </c>
      <c r="AW219" s="14" t="s">
        <v>32</v>
      </c>
      <c r="AX219" s="14" t="s">
        <v>75</v>
      </c>
      <c r="AY219" s="208" t="s">
        <v>235</v>
      </c>
    </row>
    <row r="220" s="15" customFormat="1">
      <c r="A220" s="15"/>
      <c r="B220" s="215"/>
      <c r="C220" s="15"/>
      <c r="D220" s="195" t="s">
        <v>248</v>
      </c>
      <c r="E220" s="216" t="s">
        <v>1</v>
      </c>
      <c r="F220" s="217" t="s">
        <v>253</v>
      </c>
      <c r="G220" s="15"/>
      <c r="H220" s="218">
        <v>142.553</v>
      </c>
      <c r="I220" s="219"/>
      <c r="J220" s="15"/>
      <c r="K220" s="15"/>
      <c r="L220" s="215"/>
      <c r="M220" s="220"/>
      <c r="N220" s="221"/>
      <c r="O220" s="221"/>
      <c r="P220" s="221"/>
      <c r="Q220" s="221"/>
      <c r="R220" s="221"/>
      <c r="S220" s="221"/>
      <c r="T220" s="222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16" t="s">
        <v>248</v>
      </c>
      <c r="AU220" s="216" t="s">
        <v>84</v>
      </c>
      <c r="AV220" s="15" t="s">
        <v>96</v>
      </c>
      <c r="AW220" s="15" t="s">
        <v>32</v>
      </c>
      <c r="AX220" s="15" t="s">
        <v>82</v>
      </c>
      <c r="AY220" s="216" t="s">
        <v>235</v>
      </c>
    </row>
    <row r="221" s="2" customFormat="1" ht="21.75" customHeight="1">
      <c r="A221" s="38"/>
      <c r="B221" s="181"/>
      <c r="C221" s="232" t="s">
        <v>306</v>
      </c>
      <c r="D221" s="232" t="s">
        <v>465</v>
      </c>
      <c r="E221" s="233" t="s">
        <v>466</v>
      </c>
      <c r="F221" s="234" t="s">
        <v>467</v>
      </c>
      <c r="G221" s="235" t="s">
        <v>438</v>
      </c>
      <c r="H221" s="236">
        <v>285.10599999999999</v>
      </c>
      <c r="I221" s="237"/>
      <c r="J221" s="238">
        <f>ROUND(I221*H221,2)</f>
        <v>0</v>
      </c>
      <c r="K221" s="234" t="s">
        <v>246</v>
      </c>
      <c r="L221" s="239"/>
      <c r="M221" s="240" t="s">
        <v>1</v>
      </c>
      <c r="N221" s="241" t="s">
        <v>40</v>
      </c>
      <c r="O221" s="77"/>
      <c r="P221" s="191">
        <f>O221*H221</f>
        <v>0</v>
      </c>
      <c r="Q221" s="191">
        <v>1</v>
      </c>
      <c r="R221" s="191">
        <f>Q221*H221</f>
        <v>285.10599999999999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291</v>
      </c>
      <c r="AT221" s="193" t="s">
        <v>465</v>
      </c>
      <c r="AU221" s="193" t="s">
        <v>84</v>
      </c>
      <c r="AY221" s="19" t="s">
        <v>235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96</v>
      </c>
      <c r="BM221" s="193" t="s">
        <v>468</v>
      </c>
    </row>
    <row r="222" s="2" customFormat="1">
      <c r="A222" s="38"/>
      <c r="B222" s="39"/>
      <c r="C222" s="38"/>
      <c r="D222" s="195" t="s">
        <v>242</v>
      </c>
      <c r="E222" s="38"/>
      <c r="F222" s="196" t="s">
        <v>467</v>
      </c>
      <c r="G222" s="38"/>
      <c r="H222" s="38"/>
      <c r="I222" s="197"/>
      <c r="J222" s="38"/>
      <c r="K222" s="38"/>
      <c r="L222" s="39"/>
      <c r="M222" s="198"/>
      <c r="N222" s="199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242</v>
      </c>
      <c r="AU222" s="19" t="s">
        <v>84</v>
      </c>
    </row>
    <row r="223" s="2" customFormat="1">
      <c r="A223" s="38"/>
      <c r="B223" s="39"/>
      <c r="C223" s="38"/>
      <c r="D223" s="195" t="s">
        <v>262</v>
      </c>
      <c r="E223" s="38"/>
      <c r="F223" s="223" t="s">
        <v>469</v>
      </c>
      <c r="G223" s="38"/>
      <c r="H223" s="38"/>
      <c r="I223" s="197"/>
      <c r="J223" s="38"/>
      <c r="K223" s="38"/>
      <c r="L223" s="39"/>
      <c r="M223" s="198"/>
      <c r="N223" s="199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262</v>
      </c>
      <c r="AU223" s="19" t="s">
        <v>84</v>
      </c>
    </row>
    <row r="224" s="14" customFormat="1">
      <c r="A224" s="14"/>
      <c r="B224" s="207"/>
      <c r="C224" s="14"/>
      <c r="D224" s="195" t="s">
        <v>248</v>
      </c>
      <c r="E224" s="14"/>
      <c r="F224" s="209" t="s">
        <v>2444</v>
      </c>
      <c r="G224" s="14"/>
      <c r="H224" s="210">
        <v>285.10599999999999</v>
      </c>
      <c r="I224" s="211"/>
      <c r="J224" s="14"/>
      <c r="K224" s="14"/>
      <c r="L224" s="207"/>
      <c r="M224" s="212"/>
      <c r="N224" s="213"/>
      <c r="O224" s="213"/>
      <c r="P224" s="213"/>
      <c r="Q224" s="213"/>
      <c r="R224" s="213"/>
      <c r="S224" s="213"/>
      <c r="T224" s="2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8" t="s">
        <v>248</v>
      </c>
      <c r="AU224" s="208" t="s">
        <v>84</v>
      </c>
      <c r="AV224" s="14" t="s">
        <v>84</v>
      </c>
      <c r="AW224" s="14" t="s">
        <v>3</v>
      </c>
      <c r="AX224" s="14" t="s">
        <v>82</v>
      </c>
      <c r="AY224" s="208" t="s">
        <v>235</v>
      </c>
    </row>
    <row r="225" s="2" customFormat="1" ht="24.15" customHeight="1">
      <c r="A225" s="38"/>
      <c r="B225" s="181"/>
      <c r="C225" s="182" t="s">
        <v>7</v>
      </c>
      <c r="D225" s="182" t="s">
        <v>237</v>
      </c>
      <c r="E225" s="183" t="s">
        <v>475</v>
      </c>
      <c r="F225" s="184" t="s">
        <v>476</v>
      </c>
      <c r="G225" s="185" t="s">
        <v>358</v>
      </c>
      <c r="H225" s="186">
        <v>43.799999999999997</v>
      </c>
      <c r="I225" s="187"/>
      <c r="J225" s="188">
        <f>ROUND(I225*H225,2)</f>
        <v>0</v>
      </c>
      <c r="K225" s="184" t="s">
        <v>246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96</v>
      </c>
      <c r="AT225" s="193" t="s">
        <v>237</v>
      </c>
      <c r="AU225" s="193" t="s">
        <v>84</v>
      </c>
      <c r="AY225" s="19" t="s">
        <v>235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96</v>
      </c>
      <c r="BM225" s="193" t="s">
        <v>477</v>
      </c>
    </row>
    <row r="226" s="2" customFormat="1">
      <c r="A226" s="38"/>
      <c r="B226" s="39"/>
      <c r="C226" s="38"/>
      <c r="D226" s="195" t="s">
        <v>242</v>
      </c>
      <c r="E226" s="38"/>
      <c r="F226" s="196" t="s">
        <v>478</v>
      </c>
      <c r="G226" s="38"/>
      <c r="H226" s="38"/>
      <c r="I226" s="197"/>
      <c r="J226" s="38"/>
      <c r="K226" s="38"/>
      <c r="L226" s="39"/>
      <c r="M226" s="198"/>
      <c r="N226" s="199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242</v>
      </c>
      <c r="AU226" s="19" t="s">
        <v>84</v>
      </c>
    </row>
    <row r="227" s="2" customFormat="1">
      <c r="A227" s="38"/>
      <c r="B227" s="39"/>
      <c r="C227" s="38"/>
      <c r="D227" s="195" t="s">
        <v>262</v>
      </c>
      <c r="E227" s="38"/>
      <c r="F227" s="223" t="s">
        <v>2421</v>
      </c>
      <c r="G227" s="38"/>
      <c r="H227" s="38"/>
      <c r="I227" s="197"/>
      <c r="J227" s="38"/>
      <c r="K227" s="38"/>
      <c r="L227" s="39"/>
      <c r="M227" s="198"/>
      <c r="N227" s="199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262</v>
      </c>
      <c r="AU227" s="19" t="s">
        <v>84</v>
      </c>
    </row>
    <row r="228" s="14" customFormat="1">
      <c r="A228" s="14"/>
      <c r="B228" s="207"/>
      <c r="C228" s="14"/>
      <c r="D228" s="195" t="s">
        <v>248</v>
      </c>
      <c r="E228" s="208" t="s">
        <v>1</v>
      </c>
      <c r="F228" s="209" t="s">
        <v>2445</v>
      </c>
      <c r="G228" s="14"/>
      <c r="H228" s="210">
        <v>43.799999999999997</v>
      </c>
      <c r="I228" s="211"/>
      <c r="J228" s="14"/>
      <c r="K228" s="14"/>
      <c r="L228" s="207"/>
      <c r="M228" s="212"/>
      <c r="N228" s="213"/>
      <c r="O228" s="213"/>
      <c r="P228" s="213"/>
      <c r="Q228" s="213"/>
      <c r="R228" s="213"/>
      <c r="S228" s="213"/>
      <c r="T228" s="2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8" t="s">
        <v>248</v>
      </c>
      <c r="AU228" s="208" t="s">
        <v>84</v>
      </c>
      <c r="AV228" s="14" t="s">
        <v>84</v>
      </c>
      <c r="AW228" s="14" t="s">
        <v>32</v>
      </c>
      <c r="AX228" s="14" t="s">
        <v>82</v>
      </c>
      <c r="AY228" s="208" t="s">
        <v>235</v>
      </c>
    </row>
    <row r="229" s="2" customFormat="1" ht="16.5" customHeight="1">
      <c r="A229" s="38"/>
      <c r="B229" s="181"/>
      <c r="C229" s="232" t="s">
        <v>385</v>
      </c>
      <c r="D229" s="232" t="s">
        <v>465</v>
      </c>
      <c r="E229" s="233" t="s">
        <v>482</v>
      </c>
      <c r="F229" s="234" t="s">
        <v>483</v>
      </c>
      <c r="G229" s="235" t="s">
        <v>438</v>
      </c>
      <c r="H229" s="236">
        <v>87.599999999999994</v>
      </c>
      <c r="I229" s="237"/>
      <c r="J229" s="238">
        <f>ROUND(I229*H229,2)</f>
        <v>0</v>
      </c>
      <c r="K229" s="234" t="s">
        <v>246</v>
      </c>
      <c r="L229" s="239"/>
      <c r="M229" s="240" t="s">
        <v>1</v>
      </c>
      <c r="N229" s="241" t="s">
        <v>40</v>
      </c>
      <c r="O229" s="77"/>
      <c r="P229" s="191">
        <f>O229*H229</f>
        <v>0</v>
      </c>
      <c r="Q229" s="191">
        <v>1</v>
      </c>
      <c r="R229" s="191">
        <f>Q229*H229</f>
        <v>87.599999999999994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291</v>
      </c>
      <c r="AT229" s="193" t="s">
        <v>465</v>
      </c>
      <c r="AU229" s="193" t="s">
        <v>84</v>
      </c>
      <c r="AY229" s="19" t="s">
        <v>235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96</v>
      </c>
      <c r="BM229" s="193" t="s">
        <v>484</v>
      </c>
    </row>
    <row r="230" s="2" customFormat="1">
      <c r="A230" s="38"/>
      <c r="B230" s="39"/>
      <c r="C230" s="38"/>
      <c r="D230" s="195" t="s">
        <v>242</v>
      </c>
      <c r="E230" s="38"/>
      <c r="F230" s="196" t="s">
        <v>483</v>
      </c>
      <c r="G230" s="38"/>
      <c r="H230" s="38"/>
      <c r="I230" s="197"/>
      <c r="J230" s="38"/>
      <c r="K230" s="38"/>
      <c r="L230" s="39"/>
      <c r="M230" s="198"/>
      <c r="N230" s="199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242</v>
      </c>
      <c r="AU230" s="19" t="s">
        <v>84</v>
      </c>
    </row>
    <row r="231" s="14" customFormat="1">
      <c r="A231" s="14"/>
      <c r="B231" s="207"/>
      <c r="C231" s="14"/>
      <c r="D231" s="195" t="s">
        <v>248</v>
      </c>
      <c r="E231" s="14"/>
      <c r="F231" s="209" t="s">
        <v>2446</v>
      </c>
      <c r="G231" s="14"/>
      <c r="H231" s="210">
        <v>87.599999999999994</v>
      </c>
      <c r="I231" s="211"/>
      <c r="J231" s="14"/>
      <c r="K231" s="14"/>
      <c r="L231" s="207"/>
      <c r="M231" s="212"/>
      <c r="N231" s="213"/>
      <c r="O231" s="213"/>
      <c r="P231" s="213"/>
      <c r="Q231" s="213"/>
      <c r="R231" s="213"/>
      <c r="S231" s="213"/>
      <c r="T231" s="2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08" t="s">
        <v>248</v>
      </c>
      <c r="AU231" s="208" t="s">
        <v>84</v>
      </c>
      <c r="AV231" s="14" t="s">
        <v>84</v>
      </c>
      <c r="AW231" s="14" t="s">
        <v>3</v>
      </c>
      <c r="AX231" s="14" t="s">
        <v>82</v>
      </c>
      <c r="AY231" s="208" t="s">
        <v>235</v>
      </c>
    </row>
    <row r="232" s="2" customFormat="1" ht="33" customHeight="1">
      <c r="A232" s="38"/>
      <c r="B232" s="181"/>
      <c r="C232" s="182" t="s">
        <v>391</v>
      </c>
      <c r="D232" s="182" t="s">
        <v>237</v>
      </c>
      <c r="E232" s="183" t="s">
        <v>496</v>
      </c>
      <c r="F232" s="184" t="s">
        <v>497</v>
      </c>
      <c r="G232" s="185" t="s">
        <v>438</v>
      </c>
      <c r="H232" s="186">
        <v>372.70600000000002</v>
      </c>
      <c r="I232" s="187"/>
      <c r="J232" s="188">
        <f>ROUND(I232*H232,2)</f>
        <v>0</v>
      </c>
      <c r="K232" s="184" t="s">
        <v>246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96</v>
      </c>
      <c r="AT232" s="193" t="s">
        <v>237</v>
      </c>
      <c r="AU232" s="193" t="s">
        <v>84</v>
      </c>
      <c r="AY232" s="19" t="s">
        <v>235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96</v>
      </c>
      <c r="BM232" s="193" t="s">
        <v>498</v>
      </c>
    </row>
    <row r="233" s="2" customFormat="1">
      <c r="A233" s="38"/>
      <c r="B233" s="39"/>
      <c r="C233" s="38"/>
      <c r="D233" s="195" t="s">
        <v>242</v>
      </c>
      <c r="E233" s="38"/>
      <c r="F233" s="196" t="s">
        <v>499</v>
      </c>
      <c r="G233" s="38"/>
      <c r="H233" s="38"/>
      <c r="I233" s="197"/>
      <c r="J233" s="38"/>
      <c r="K233" s="38"/>
      <c r="L233" s="39"/>
      <c r="M233" s="198"/>
      <c r="N233" s="199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242</v>
      </c>
      <c r="AU233" s="19" t="s">
        <v>84</v>
      </c>
    </row>
    <row r="234" s="14" customFormat="1">
      <c r="A234" s="14"/>
      <c r="B234" s="207"/>
      <c r="C234" s="14"/>
      <c r="D234" s="195" t="s">
        <v>248</v>
      </c>
      <c r="E234" s="208" t="s">
        <v>1</v>
      </c>
      <c r="F234" s="209" t="s">
        <v>2447</v>
      </c>
      <c r="G234" s="14"/>
      <c r="H234" s="210">
        <v>372.70600000000002</v>
      </c>
      <c r="I234" s="211"/>
      <c r="J234" s="14"/>
      <c r="K234" s="14"/>
      <c r="L234" s="207"/>
      <c r="M234" s="212"/>
      <c r="N234" s="213"/>
      <c r="O234" s="213"/>
      <c r="P234" s="213"/>
      <c r="Q234" s="213"/>
      <c r="R234" s="213"/>
      <c r="S234" s="213"/>
      <c r="T234" s="2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8" t="s">
        <v>248</v>
      </c>
      <c r="AU234" s="208" t="s">
        <v>84</v>
      </c>
      <c r="AV234" s="14" t="s">
        <v>84</v>
      </c>
      <c r="AW234" s="14" t="s">
        <v>32</v>
      </c>
      <c r="AX234" s="14" t="s">
        <v>82</v>
      </c>
      <c r="AY234" s="208" t="s">
        <v>235</v>
      </c>
    </row>
    <row r="235" s="12" customFormat="1" ht="22.8" customHeight="1">
      <c r="A235" s="12"/>
      <c r="B235" s="168"/>
      <c r="C235" s="12"/>
      <c r="D235" s="169" t="s">
        <v>74</v>
      </c>
      <c r="E235" s="179" t="s">
        <v>84</v>
      </c>
      <c r="F235" s="179" t="s">
        <v>501</v>
      </c>
      <c r="G235" s="12"/>
      <c r="H235" s="12"/>
      <c r="I235" s="171"/>
      <c r="J235" s="180">
        <f>BK235</f>
        <v>0</v>
      </c>
      <c r="K235" s="12"/>
      <c r="L235" s="168"/>
      <c r="M235" s="173"/>
      <c r="N235" s="174"/>
      <c r="O235" s="174"/>
      <c r="P235" s="175">
        <f>SUM(P236:P239)</f>
        <v>0</v>
      </c>
      <c r="Q235" s="174"/>
      <c r="R235" s="175">
        <f>SUM(R236:R239)</f>
        <v>24.296703000000001</v>
      </c>
      <c r="S235" s="174"/>
      <c r="T235" s="176">
        <f>SUM(T236:T239)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169" t="s">
        <v>82</v>
      </c>
      <c r="AT235" s="177" t="s">
        <v>74</v>
      </c>
      <c r="AU235" s="177" t="s">
        <v>82</v>
      </c>
      <c r="AY235" s="169" t="s">
        <v>235</v>
      </c>
      <c r="BK235" s="178">
        <f>SUM(BK236:BK239)</f>
        <v>0</v>
      </c>
    </row>
    <row r="236" s="2" customFormat="1" ht="44.25" customHeight="1">
      <c r="A236" s="38"/>
      <c r="B236" s="181"/>
      <c r="C236" s="182" t="s">
        <v>396</v>
      </c>
      <c r="D236" s="182" t="s">
        <v>237</v>
      </c>
      <c r="E236" s="183" t="s">
        <v>503</v>
      </c>
      <c r="F236" s="184" t="s">
        <v>504</v>
      </c>
      <c r="G236" s="185" t="s">
        <v>323</v>
      </c>
      <c r="H236" s="186">
        <v>118.7</v>
      </c>
      <c r="I236" s="187"/>
      <c r="J236" s="188">
        <f>ROUND(I236*H236,2)</f>
        <v>0</v>
      </c>
      <c r="K236" s="184" t="s">
        <v>246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0.20469000000000001</v>
      </c>
      <c r="R236" s="191">
        <f>Q236*H236</f>
        <v>24.296703000000001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96</v>
      </c>
      <c r="AT236" s="193" t="s">
        <v>237</v>
      </c>
      <c r="AU236" s="193" t="s">
        <v>84</v>
      </c>
      <c r="AY236" s="19" t="s">
        <v>235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96</v>
      </c>
      <c r="BM236" s="193" t="s">
        <v>505</v>
      </c>
    </row>
    <row r="237" s="2" customFormat="1">
      <c r="A237" s="38"/>
      <c r="B237" s="39"/>
      <c r="C237" s="38"/>
      <c r="D237" s="195" t="s">
        <v>242</v>
      </c>
      <c r="E237" s="38"/>
      <c r="F237" s="196" t="s">
        <v>506</v>
      </c>
      <c r="G237" s="38"/>
      <c r="H237" s="38"/>
      <c r="I237" s="197"/>
      <c r="J237" s="38"/>
      <c r="K237" s="38"/>
      <c r="L237" s="39"/>
      <c r="M237" s="198"/>
      <c r="N237" s="199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242</v>
      </c>
      <c r="AU237" s="19" t="s">
        <v>84</v>
      </c>
    </row>
    <row r="238" s="2" customFormat="1">
      <c r="A238" s="38"/>
      <c r="B238" s="39"/>
      <c r="C238" s="38"/>
      <c r="D238" s="195" t="s">
        <v>262</v>
      </c>
      <c r="E238" s="38"/>
      <c r="F238" s="223" t="s">
        <v>2421</v>
      </c>
      <c r="G238" s="38"/>
      <c r="H238" s="38"/>
      <c r="I238" s="197"/>
      <c r="J238" s="38"/>
      <c r="K238" s="38"/>
      <c r="L238" s="39"/>
      <c r="M238" s="198"/>
      <c r="N238" s="199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262</v>
      </c>
      <c r="AU238" s="19" t="s">
        <v>84</v>
      </c>
    </row>
    <row r="239" s="14" customFormat="1">
      <c r="A239" s="14"/>
      <c r="B239" s="207"/>
      <c r="C239" s="14"/>
      <c r="D239" s="195" t="s">
        <v>248</v>
      </c>
      <c r="E239" s="208" t="s">
        <v>1</v>
      </c>
      <c r="F239" s="209" t="s">
        <v>2448</v>
      </c>
      <c r="G239" s="14"/>
      <c r="H239" s="210">
        <v>118.7</v>
      </c>
      <c r="I239" s="211"/>
      <c r="J239" s="14"/>
      <c r="K239" s="14"/>
      <c r="L239" s="207"/>
      <c r="M239" s="212"/>
      <c r="N239" s="213"/>
      <c r="O239" s="213"/>
      <c r="P239" s="213"/>
      <c r="Q239" s="213"/>
      <c r="R239" s="213"/>
      <c r="S239" s="213"/>
      <c r="T239" s="2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08" t="s">
        <v>248</v>
      </c>
      <c r="AU239" s="208" t="s">
        <v>84</v>
      </c>
      <c r="AV239" s="14" t="s">
        <v>84</v>
      </c>
      <c r="AW239" s="14" t="s">
        <v>32</v>
      </c>
      <c r="AX239" s="14" t="s">
        <v>82</v>
      </c>
      <c r="AY239" s="208" t="s">
        <v>235</v>
      </c>
    </row>
    <row r="240" s="12" customFormat="1" ht="22.8" customHeight="1">
      <c r="A240" s="12"/>
      <c r="B240" s="168"/>
      <c r="C240" s="12"/>
      <c r="D240" s="169" t="s">
        <v>74</v>
      </c>
      <c r="E240" s="179" t="s">
        <v>96</v>
      </c>
      <c r="F240" s="179" t="s">
        <v>508</v>
      </c>
      <c r="G240" s="12"/>
      <c r="H240" s="12"/>
      <c r="I240" s="171"/>
      <c r="J240" s="180">
        <f>BK240</f>
        <v>0</v>
      </c>
      <c r="K240" s="12"/>
      <c r="L240" s="168"/>
      <c r="M240" s="173"/>
      <c r="N240" s="174"/>
      <c r="O240" s="174"/>
      <c r="P240" s="175">
        <f>SUM(P241:P248)</f>
        <v>0</v>
      </c>
      <c r="Q240" s="174"/>
      <c r="R240" s="175">
        <f>SUM(R241:R248)</f>
        <v>0</v>
      </c>
      <c r="S240" s="174"/>
      <c r="T240" s="176">
        <f>SUM(T241:T248)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169" t="s">
        <v>82</v>
      </c>
      <c r="AT240" s="177" t="s">
        <v>74</v>
      </c>
      <c r="AU240" s="177" t="s">
        <v>82</v>
      </c>
      <c r="AY240" s="169" t="s">
        <v>235</v>
      </c>
      <c r="BK240" s="178">
        <f>SUM(BK241:BK248)</f>
        <v>0</v>
      </c>
    </row>
    <row r="241" s="2" customFormat="1" ht="21.75" customHeight="1">
      <c r="A241" s="38"/>
      <c r="B241" s="181"/>
      <c r="C241" s="182" t="s">
        <v>405</v>
      </c>
      <c r="D241" s="182" t="s">
        <v>237</v>
      </c>
      <c r="E241" s="183" t="s">
        <v>510</v>
      </c>
      <c r="F241" s="184" t="s">
        <v>511</v>
      </c>
      <c r="G241" s="185" t="s">
        <v>358</v>
      </c>
      <c r="H241" s="186">
        <v>10.683</v>
      </c>
      <c r="I241" s="187"/>
      <c r="J241" s="188">
        <f>ROUND(I241*H241,2)</f>
        <v>0</v>
      </c>
      <c r="K241" s="184" t="s">
        <v>246</v>
      </c>
      <c r="L241" s="39"/>
      <c r="M241" s="189" t="s">
        <v>1</v>
      </c>
      <c r="N241" s="190" t="s">
        <v>40</v>
      </c>
      <c r="O241" s="77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3" t="s">
        <v>96</v>
      </c>
      <c r="AT241" s="193" t="s">
        <v>237</v>
      </c>
      <c r="AU241" s="193" t="s">
        <v>84</v>
      </c>
      <c r="AY241" s="19" t="s">
        <v>235</v>
      </c>
      <c r="BE241" s="194">
        <f>IF(N241="základní",J241,0)</f>
        <v>0</v>
      </c>
      <c r="BF241" s="194">
        <f>IF(N241="snížená",J241,0)</f>
        <v>0</v>
      </c>
      <c r="BG241" s="194">
        <f>IF(N241="zákl. přenesená",J241,0)</f>
        <v>0</v>
      </c>
      <c r="BH241" s="194">
        <f>IF(N241="sníž. přenesená",J241,0)</f>
        <v>0</v>
      </c>
      <c r="BI241" s="194">
        <f>IF(N241="nulová",J241,0)</f>
        <v>0</v>
      </c>
      <c r="BJ241" s="19" t="s">
        <v>82</v>
      </c>
      <c r="BK241" s="194">
        <f>ROUND(I241*H241,2)</f>
        <v>0</v>
      </c>
      <c r="BL241" s="19" t="s">
        <v>96</v>
      </c>
      <c r="BM241" s="193" t="s">
        <v>512</v>
      </c>
    </row>
    <row r="242" s="2" customFormat="1">
      <c r="A242" s="38"/>
      <c r="B242" s="39"/>
      <c r="C242" s="38"/>
      <c r="D242" s="195" t="s">
        <v>242</v>
      </c>
      <c r="E242" s="38"/>
      <c r="F242" s="196" t="s">
        <v>513</v>
      </c>
      <c r="G242" s="38"/>
      <c r="H242" s="38"/>
      <c r="I242" s="197"/>
      <c r="J242" s="38"/>
      <c r="K242" s="38"/>
      <c r="L242" s="39"/>
      <c r="M242" s="198"/>
      <c r="N242" s="199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242</v>
      </c>
      <c r="AU242" s="19" t="s">
        <v>84</v>
      </c>
    </row>
    <row r="243" s="2" customFormat="1">
      <c r="A243" s="38"/>
      <c r="B243" s="39"/>
      <c r="C243" s="38"/>
      <c r="D243" s="195" t="s">
        <v>262</v>
      </c>
      <c r="E243" s="38"/>
      <c r="F243" s="223" t="s">
        <v>2421</v>
      </c>
      <c r="G243" s="38"/>
      <c r="H243" s="38"/>
      <c r="I243" s="197"/>
      <c r="J243" s="38"/>
      <c r="K243" s="38"/>
      <c r="L243" s="39"/>
      <c r="M243" s="198"/>
      <c r="N243" s="199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262</v>
      </c>
      <c r="AU243" s="19" t="s">
        <v>84</v>
      </c>
    </row>
    <row r="244" s="14" customFormat="1">
      <c r="A244" s="14"/>
      <c r="B244" s="207"/>
      <c r="C244" s="14"/>
      <c r="D244" s="195" t="s">
        <v>248</v>
      </c>
      <c r="E244" s="208" t="s">
        <v>1</v>
      </c>
      <c r="F244" s="209" t="s">
        <v>2449</v>
      </c>
      <c r="G244" s="14"/>
      <c r="H244" s="210">
        <v>10.683</v>
      </c>
      <c r="I244" s="211"/>
      <c r="J244" s="14"/>
      <c r="K244" s="14"/>
      <c r="L244" s="207"/>
      <c r="M244" s="212"/>
      <c r="N244" s="213"/>
      <c r="O244" s="213"/>
      <c r="P244" s="213"/>
      <c r="Q244" s="213"/>
      <c r="R244" s="213"/>
      <c r="S244" s="213"/>
      <c r="T244" s="2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08" t="s">
        <v>248</v>
      </c>
      <c r="AU244" s="208" t="s">
        <v>84</v>
      </c>
      <c r="AV244" s="14" t="s">
        <v>84</v>
      </c>
      <c r="AW244" s="14" t="s">
        <v>32</v>
      </c>
      <c r="AX244" s="14" t="s">
        <v>82</v>
      </c>
      <c r="AY244" s="208" t="s">
        <v>235</v>
      </c>
    </row>
    <row r="245" s="2" customFormat="1" ht="24.15" customHeight="1">
      <c r="A245" s="38"/>
      <c r="B245" s="181"/>
      <c r="C245" s="182" t="s">
        <v>409</v>
      </c>
      <c r="D245" s="182" t="s">
        <v>237</v>
      </c>
      <c r="E245" s="183" t="s">
        <v>2336</v>
      </c>
      <c r="F245" s="184" t="s">
        <v>2337</v>
      </c>
      <c r="G245" s="185" t="s">
        <v>358</v>
      </c>
      <c r="H245" s="186">
        <v>0.59999999999999998</v>
      </c>
      <c r="I245" s="187"/>
      <c r="J245" s="188">
        <f>ROUND(I245*H245,2)</f>
        <v>0</v>
      </c>
      <c r="K245" s="184" t="s">
        <v>246</v>
      </c>
      <c r="L245" s="39"/>
      <c r="M245" s="189" t="s">
        <v>1</v>
      </c>
      <c r="N245" s="190" t="s">
        <v>40</v>
      </c>
      <c r="O245" s="77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3" t="s">
        <v>96</v>
      </c>
      <c r="AT245" s="193" t="s">
        <v>237</v>
      </c>
      <c r="AU245" s="193" t="s">
        <v>84</v>
      </c>
      <c r="AY245" s="19" t="s">
        <v>235</v>
      </c>
      <c r="BE245" s="194">
        <f>IF(N245="základní",J245,0)</f>
        <v>0</v>
      </c>
      <c r="BF245" s="194">
        <f>IF(N245="snížená",J245,0)</f>
        <v>0</v>
      </c>
      <c r="BG245" s="194">
        <f>IF(N245="zákl. přenesená",J245,0)</f>
        <v>0</v>
      </c>
      <c r="BH245" s="194">
        <f>IF(N245="sníž. přenesená",J245,0)</f>
        <v>0</v>
      </c>
      <c r="BI245" s="194">
        <f>IF(N245="nulová",J245,0)</f>
        <v>0</v>
      </c>
      <c r="BJ245" s="19" t="s">
        <v>82</v>
      </c>
      <c r="BK245" s="194">
        <f>ROUND(I245*H245,2)</f>
        <v>0</v>
      </c>
      <c r="BL245" s="19" t="s">
        <v>96</v>
      </c>
      <c r="BM245" s="193" t="s">
        <v>2338</v>
      </c>
    </row>
    <row r="246" s="2" customFormat="1">
      <c r="A246" s="38"/>
      <c r="B246" s="39"/>
      <c r="C246" s="38"/>
      <c r="D246" s="195" t="s">
        <v>242</v>
      </c>
      <c r="E246" s="38"/>
      <c r="F246" s="196" t="s">
        <v>2339</v>
      </c>
      <c r="G246" s="38"/>
      <c r="H246" s="38"/>
      <c r="I246" s="197"/>
      <c r="J246" s="38"/>
      <c r="K246" s="38"/>
      <c r="L246" s="39"/>
      <c r="M246" s="198"/>
      <c r="N246" s="199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242</v>
      </c>
      <c r="AU246" s="19" t="s">
        <v>84</v>
      </c>
    </row>
    <row r="247" s="2" customFormat="1">
      <c r="A247" s="38"/>
      <c r="B247" s="39"/>
      <c r="C247" s="38"/>
      <c r="D247" s="195" t="s">
        <v>262</v>
      </c>
      <c r="E247" s="38"/>
      <c r="F247" s="223" t="s">
        <v>2421</v>
      </c>
      <c r="G247" s="38"/>
      <c r="H247" s="38"/>
      <c r="I247" s="197"/>
      <c r="J247" s="38"/>
      <c r="K247" s="38"/>
      <c r="L247" s="39"/>
      <c r="M247" s="198"/>
      <c r="N247" s="199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262</v>
      </c>
      <c r="AU247" s="19" t="s">
        <v>84</v>
      </c>
    </row>
    <row r="248" s="14" customFormat="1">
      <c r="A248" s="14"/>
      <c r="B248" s="207"/>
      <c r="C248" s="14"/>
      <c r="D248" s="195" t="s">
        <v>248</v>
      </c>
      <c r="E248" s="208" t="s">
        <v>1</v>
      </c>
      <c r="F248" s="209" t="s">
        <v>2450</v>
      </c>
      <c r="G248" s="14"/>
      <c r="H248" s="210">
        <v>0.59999999999999998</v>
      </c>
      <c r="I248" s="211"/>
      <c r="J248" s="14"/>
      <c r="K248" s="14"/>
      <c r="L248" s="207"/>
      <c r="M248" s="212"/>
      <c r="N248" s="213"/>
      <c r="O248" s="213"/>
      <c r="P248" s="213"/>
      <c r="Q248" s="213"/>
      <c r="R248" s="213"/>
      <c r="S248" s="213"/>
      <c r="T248" s="2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08" t="s">
        <v>248</v>
      </c>
      <c r="AU248" s="208" t="s">
        <v>84</v>
      </c>
      <c r="AV248" s="14" t="s">
        <v>84</v>
      </c>
      <c r="AW248" s="14" t="s">
        <v>32</v>
      </c>
      <c r="AX248" s="14" t="s">
        <v>82</v>
      </c>
      <c r="AY248" s="208" t="s">
        <v>235</v>
      </c>
    </row>
    <row r="249" s="12" customFormat="1" ht="22.8" customHeight="1">
      <c r="A249" s="12"/>
      <c r="B249" s="168"/>
      <c r="C249" s="12"/>
      <c r="D249" s="169" t="s">
        <v>74</v>
      </c>
      <c r="E249" s="179" t="s">
        <v>291</v>
      </c>
      <c r="F249" s="179" t="s">
        <v>629</v>
      </c>
      <c r="G249" s="12"/>
      <c r="H249" s="12"/>
      <c r="I249" s="171"/>
      <c r="J249" s="180">
        <f>BK249</f>
        <v>0</v>
      </c>
      <c r="K249" s="12"/>
      <c r="L249" s="168"/>
      <c r="M249" s="173"/>
      <c r="N249" s="174"/>
      <c r="O249" s="174"/>
      <c r="P249" s="175">
        <f>SUM(P250:P304)</f>
        <v>0</v>
      </c>
      <c r="Q249" s="174"/>
      <c r="R249" s="175">
        <f>SUM(R250:R304)</f>
        <v>0.62577930000000004</v>
      </c>
      <c r="S249" s="174"/>
      <c r="T249" s="176">
        <f>SUM(T250:T304)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169" t="s">
        <v>82</v>
      </c>
      <c r="AT249" s="177" t="s">
        <v>74</v>
      </c>
      <c r="AU249" s="177" t="s">
        <v>82</v>
      </c>
      <c r="AY249" s="169" t="s">
        <v>235</v>
      </c>
      <c r="BK249" s="178">
        <f>SUM(BK250:BK304)</f>
        <v>0</v>
      </c>
    </row>
    <row r="250" s="2" customFormat="1" ht="37.8" customHeight="1">
      <c r="A250" s="38"/>
      <c r="B250" s="181"/>
      <c r="C250" s="182" t="s">
        <v>415</v>
      </c>
      <c r="D250" s="182" t="s">
        <v>237</v>
      </c>
      <c r="E250" s="183" t="s">
        <v>2355</v>
      </c>
      <c r="F250" s="184" t="s">
        <v>2356</v>
      </c>
      <c r="G250" s="185" t="s">
        <v>323</v>
      </c>
      <c r="H250" s="186">
        <v>118.7</v>
      </c>
      <c r="I250" s="187"/>
      <c r="J250" s="188">
        <f>ROUND(I250*H250,2)</f>
        <v>0</v>
      </c>
      <c r="K250" s="184" t="s">
        <v>246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96</v>
      </c>
      <c r="AT250" s="193" t="s">
        <v>237</v>
      </c>
      <c r="AU250" s="193" t="s">
        <v>84</v>
      </c>
      <c r="AY250" s="19" t="s">
        <v>235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96</v>
      </c>
      <c r="BM250" s="193" t="s">
        <v>2357</v>
      </c>
    </row>
    <row r="251" s="2" customFormat="1">
      <c r="A251" s="38"/>
      <c r="B251" s="39"/>
      <c r="C251" s="38"/>
      <c r="D251" s="195" t="s">
        <v>242</v>
      </c>
      <c r="E251" s="38"/>
      <c r="F251" s="196" t="s">
        <v>2358</v>
      </c>
      <c r="G251" s="38"/>
      <c r="H251" s="38"/>
      <c r="I251" s="197"/>
      <c r="J251" s="38"/>
      <c r="K251" s="38"/>
      <c r="L251" s="39"/>
      <c r="M251" s="198"/>
      <c r="N251" s="199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242</v>
      </c>
      <c r="AU251" s="19" t="s">
        <v>84</v>
      </c>
    </row>
    <row r="252" s="2" customFormat="1">
      <c r="A252" s="38"/>
      <c r="B252" s="39"/>
      <c r="C252" s="38"/>
      <c r="D252" s="195" t="s">
        <v>262</v>
      </c>
      <c r="E252" s="38"/>
      <c r="F252" s="223" t="s">
        <v>2421</v>
      </c>
      <c r="G252" s="38"/>
      <c r="H252" s="38"/>
      <c r="I252" s="197"/>
      <c r="J252" s="38"/>
      <c r="K252" s="38"/>
      <c r="L252" s="39"/>
      <c r="M252" s="198"/>
      <c r="N252" s="199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262</v>
      </c>
      <c r="AU252" s="19" t="s">
        <v>84</v>
      </c>
    </row>
    <row r="253" s="14" customFormat="1">
      <c r="A253" s="14"/>
      <c r="B253" s="207"/>
      <c r="C253" s="14"/>
      <c r="D253" s="195" t="s">
        <v>248</v>
      </c>
      <c r="E253" s="208" t="s">
        <v>1</v>
      </c>
      <c r="F253" s="209" t="s">
        <v>2448</v>
      </c>
      <c r="G253" s="14"/>
      <c r="H253" s="210">
        <v>118.7</v>
      </c>
      <c r="I253" s="211"/>
      <c r="J253" s="14"/>
      <c r="K253" s="14"/>
      <c r="L253" s="207"/>
      <c r="M253" s="212"/>
      <c r="N253" s="213"/>
      <c r="O253" s="213"/>
      <c r="P253" s="213"/>
      <c r="Q253" s="213"/>
      <c r="R253" s="213"/>
      <c r="S253" s="213"/>
      <c r="T253" s="2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8" t="s">
        <v>248</v>
      </c>
      <c r="AU253" s="208" t="s">
        <v>84</v>
      </c>
      <c r="AV253" s="14" t="s">
        <v>84</v>
      </c>
      <c r="AW253" s="14" t="s">
        <v>32</v>
      </c>
      <c r="AX253" s="14" t="s">
        <v>82</v>
      </c>
      <c r="AY253" s="208" t="s">
        <v>235</v>
      </c>
    </row>
    <row r="254" s="2" customFormat="1" ht="24.15" customHeight="1">
      <c r="A254" s="38"/>
      <c r="B254" s="181"/>
      <c r="C254" s="232" t="s">
        <v>420</v>
      </c>
      <c r="D254" s="232" t="s">
        <v>465</v>
      </c>
      <c r="E254" s="233" t="s">
        <v>2359</v>
      </c>
      <c r="F254" s="234" t="s">
        <v>2360</v>
      </c>
      <c r="G254" s="235" t="s">
        <v>323</v>
      </c>
      <c r="H254" s="236">
        <v>124.63500000000001</v>
      </c>
      <c r="I254" s="237"/>
      <c r="J254" s="238">
        <f>ROUND(I254*H254,2)</f>
        <v>0</v>
      </c>
      <c r="K254" s="234" t="s">
        <v>246</v>
      </c>
      <c r="L254" s="239"/>
      <c r="M254" s="240" t="s">
        <v>1</v>
      </c>
      <c r="N254" s="241" t="s">
        <v>40</v>
      </c>
      <c r="O254" s="77"/>
      <c r="P254" s="191">
        <f>O254*H254</f>
        <v>0</v>
      </c>
      <c r="Q254" s="191">
        <v>0.0031800000000000001</v>
      </c>
      <c r="R254" s="191">
        <f>Q254*H254</f>
        <v>0.39633930000000001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291</v>
      </c>
      <c r="AT254" s="193" t="s">
        <v>465</v>
      </c>
      <c r="AU254" s="193" t="s">
        <v>84</v>
      </c>
      <c r="AY254" s="19" t="s">
        <v>235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96</v>
      </c>
      <c r="BM254" s="193" t="s">
        <v>2361</v>
      </c>
    </row>
    <row r="255" s="2" customFormat="1">
      <c r="A255" s="38"/>
      <c r="B255" s="39"/>
      <c r="C255" s="38"/>
      <c r="D255" s="195" t="s">
        <v>242</v>
      </c>
      <c r="E255" s="38"/>
      <c r="F255" s="196" t="s">
        <v>2360</v>
      </c>
      <c r="G255" s="38"/>
      <c r="H255" s="38"/>
      <c r="I255" s="197"/>
      <c r="J255" s="38"/>
      <c r="K255" s="38"/>
      <c r="L255" s="39"/>
      <c r="M255" s="198"/>
      <c r="N255" s="199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242</v>
      </c>
      <c r="AU255" s="19" t="s">
        <v>84</v>
      </c>
    </row>
    <row r="256" s="14" customFormat="1">
      <c r="A256" s="14"/>
      <c r="B256" s="207"/>
      <c r="C256" s="14"/>
      <c r="D256" s="195" t="s">
        <v>248</v>
      </c>
      <c r="E256" s="14"/>
      <c r="F256" s="209" t="s">
        <v>2451</v>
      </c>
      <c r="G256" s="14"/>
      <c r="H256" s="210">
        <v>124.63500000000001</v>
      </c>
      <c r="I256" s="211"/>
      <c r="J256" s="14"/>
      <c r="K256" s="14"/>
      <c r="L256" s="207"/>
      <c r="M256" s="212"/>
      <c r="N256" s="213"/>
      <c r="O256" s="213"/>
      <c r="P256" s="213"/>
      <c r="Q256" s="213"/>
      <c r="R256" s="213"/>
      <c r="S256" s="213"/>
      <c r="T256" s="2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8" t="s">
        <v>248</v>
      </c>
      <c r="AU256" s="208" t="s">
        <v>84</v>
      </c>
      <c r="AV256" s="14" t="s">
        <v>84</v>
      </c>
      <c r="AW256" s="14" t="s">
        <v>3</v>
      </c>
      <c r="AX256" s="14" t="s">
        <v>82</v>
      </c>
      <c r="AY256" s="208" t="s">
        <v>235</v>
      </c>
    </row>
    <row r="257" s="2" customFormat="1" ht="24.15" customHeight="1">
      <c r="A257" s="38"/>
      <c r="B257" s="181"/>
      <c r="C257" s="182" t="s">
        <v>428</v>
      </c>
      <c r="D257" s="182" t="s">
        <v>237</v>
      </c>
      <c r="E257" s="183" t="s">
        <v>2363</v>
      </c>
      <c r="F257" s="184" t="s">
        <v>2364</v>
      </c>
      <c r="G257" s="185" t="s">
        <v>527</v>
      </c>
      <c r="H257" s="186">
        <v>18</v>
      </c>
      <c r="I257" s="187"/>
      <c r="J257" s="188">
        <f>ROUND(I257*H257,2)</f>
        <v>0</v>
      </c>
      <c r="K257" s="184" t="s">
        <v>246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</v>
      </c>
      <c r="R257" s="191">
        <f>Q257*H257</f>
        <v>0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96</v>
      </c>
      <c r="AT257" s="193" t="s">
        <v>237</v>
      </c>
      <c r="AU257" s="193" t="s">
        <v>84</v>
      </c>
      <c r="AY257" s="19" t="s">
        <v>235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96</v>
      </c>
      <c r="BM257" s="193" t="s">
        <v>2365</v>
      </c>
    </row>
    <row r="258" s="2" customFormat="1">
      <c r="A258" s="38"/>
      <c r="B258" s="39"/>
      <c r="C258" s="38"/>
      <c r="D258" s="195" t="s">
        <v>242</v>
      </c>
      <c r="E258" s="38"/>
      <c r="F258" s="196" t="s">
        <v>2366</v>
      </c>
      <c r="G258" s="38"/>
      <c r="H258" s="38"/>
      <c r="I258" s="197"/>
      <c r="J258" s="38"/>
      <c r="K258" s="38"/>
      <c r="L258" s="39"/>
      <c r="M258" s="198"/>
      <c r="N258" s="199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242</v>
      </c>
      <c r="AU258" s="19" t="s">
        <v>84</v>
      </c>
    </row>
    <row r="259" s="2" customFormat="1">
      <c r="A259" s="38"/>
      <c r="B259" s="39"/>
      <c r="C259" s="38"/>
      <c r="D259" s="195" t="s">
        <v>262</v>
      </c>
      <c r="E259" s="38"/>
      <c r="F259" s="223" t="s">
        <v>2421</v>
      </c>
      <c r="G259" s="38"/>
      <c r="H259" s="38"/>
      <c r="I259" s="197"/>
      <c r="J259" s="38"/>
      <c r="K259" s="38"/>
      <c r="L259" s="39"/>
      <c r="M259" s="198"/>
      <c r="N259" s="199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262</v>
      </c>
      <c r="AU259" s="19" t="s">
        <v>84</v>
      </c>
    </row>
    <row r="260" s="14" customFormat="1">
      <c r="A260" s="14"/>
      <c r="B260" s="207"/>
      <c r="C260" s="14"/>
      <c r="D260" s="195" t="s">
        <v>248</v>
      </c>
      <c r="E260" s="208" t="s">
        <v>1</v>
      </c>
      <c r="F260" s="209" t="s">
        <v>2452</v>
      </c>
      <c r="G260" s="14"/>
      <c r="H260" s="210">
        <v>18</v>
      </c>
      <c r="I260" s="211"/>
      <c r="J260" s="14"/>
      <c r="K260" s="14"/>
      <c r="L260" s="207"/>
      <c r="M260" s="212"/>
      <c r="N260" s="213"/>
      <c r="O260" s="213"/>
      <c r="P260" s="213"/>
      <c r="Q260" s="213"/>
      <c r="R260" s="213"/>
      <c r="S260" s="213"/>
      <c r="T260" s="2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8" t="s">
        <v>248</v>
      </c>
      <c r="AU260" s="208" t="s">
        <v>84</v>
      </c>
      <c r="AV260" s="14" t="s">
        <v>84</v>
      </c>
      <c r="AW260" s="14" t="s">
        <v>32</v>
      </c>
      <c r="AX260" s="14" t="s">
        <v>82</v>
      </c>
      <c r="AY260" s="208" t="s">
        <v>235</v>
      </c>
    </row>
    <row r="261" s="2" customFormat="1" ht="16.5" customHeight="1">
      <c r="A261" s="38"/>
      <c r="B261" s="181"/>
      <c r="C261" s="232" t="s">
        <v>435</v>
      </c>
      <c r="D261" s="232" t="s">
        <v>465</v>
      </c>
      <c r="E261" s="233" t="s">
        <v>2368</v>
      </c>
      <c r="F261" s="234" t="s">
        <v>2369</v>
      </c>
      <c r="G261" s="235" t="s">
        <v>527</v>
      </c>
      <c r="H261" s="236">
        <v>11</v>
      </c>
      <c r="I261" s="237"/>
      <c r="J261" s="238">
        <f>ROUND(I261*H261,2)</f>
        <v>0</v>
      </c>
      <c r="K261" s="234" t="s">
        <v>246</v>
      </c>
      <c r="L261" s="239"/>
      <c r="M261" s="240" t="s">
        <v>1</v>
      </c>
      <c r="N261" s="241" t="s">
        <v>40</v>
      </c>
      <c r="O261" s="77"/>
      <c r="P261" s="191">
        <f>O261*H261</f>
        <v>0</v>
      </c>
      <c r="Q261" s="191">
        <v>0.00072000000000000005</v>
      </c>
      <c r="R261" s="191">
        <f>Q261*H261</f>
        <v>0.00792</v>
      </c>
      <c r="S261" s="191">
        <v>0</v>
      </c>
      <c r="T261" s="192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93" t="s">
        <v>291</v>
      </c>
      <c r="AT261" s="193" t="s">
        <v>465</v>
      </c>
      <c r="AU261" s="193" t="s">
        <v>84</v>
      </c>
      <c r="AY261" s="19" t="s">
        <v>235</v>
      </c>
      <c r="BE261" s="194">
        <f>IF(N261="základní",J261,0)</f>
        <v>0</v>
      </c>
      <c r="BF261" s="194">
        <f>IF(N261="snížená",J261,0)</f>
        <v>0</v>
      </c>
      <c r="BG261" s="194">
        <f>IF(N261="zákl. přenesená",J261,0)</f>
        <v>0</v>
      </c>
      <c r="BH261" s="194">
        <f>IF(N261="sníž. přenesená",J261,0)</f>
        <v>0</v>
      </c>
      <c r="BI261" s="194">
        <f>IF(N261="nulová",J261,0)</f>
        <v>0</v>
      </c>
      <c r="BJ261" s="19" t="s">
        <v>82</v>
      </c>
      <c r="BK261" s="194">
        <f>ROUND(I261*H261,2)</f>
        <v>0</v>
      </c>
      <c r="BL261" s="19" t="s">
        <v>96</v>
      </c>
      <c r="BM261" s="193" t="s">
        <v>2370</v>
      </c>
    </row>
    <row r="262" s="2" customFormat="1">
      <c r="A262" s="38"/>
      <c r="B262" s="39"/>
      <c r="C262" s="38"/>
      <c r="D262" s="195" t="s">
        <v>242</v>
      </c>
      <c r="E262" s="38"/>
      <c r="F262" s="196" t="s">
        <v>2369</v>
      </c>
      <c r="G262" s="38"/>
      <c r="H262" s="38"/>
      <c r="I262" s="197"/>
      <c r="J262" s="38"/>
      <c r="K262" s="38"/>
      <c r="L262" s="39"/>
      <c r="M262" s="198"/>
      <c r="N262" s="199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242</v>
      </c>
      <c r="AU262" s="19" t="s">
        <v>84</v>
      </c>
    </row>
    <row r="263" s="2" customFormat="1" ht="16.5" customHeight="1">
      <c r="A263" s="38"/>
      <c r="B263" s="181"/>
      <c r="C263" s="232" t="s">
        <v>446</v>
      </c>
      <c r="D263" s="232" t="s">
        <v>465</v>
      </c>
      <c r="E263" s="233" t="s">
        <v>1317</v>
      </c>
      <c r="F263" s="234" t="s">
        <v>2453</v>
      </c>
      <c r="G263" s="235" t="s">
        <v>527</v>
      </c>
      <c r="H263" s="236">
        <v>3</v>
      </c>
      <c r="I263" s="237"/>
      <c r="J263" s="238">
        <f>ROUND(I263*H263,2)</f>
        <v>0</v>
      </c>
      <c r="K263" s="234" t="s">
        <v>1</v>
      </c>
      <c r="L263" s="239"/>
      <c r="M263" s="240" t="s">
        <v>1</v>
      </c>
      <c r="N263" s="241" t="s">
        <v>40</v>
      </c>
      <c r="O263" s="77"/>
      <c r="P263" s="191">
        <f>O263*H263</f>
        <v>0</v>
      </c>
      <c r="Q263" s="191">
        <v>0.0014</v>
      </c>
      <c r="R263" s="191">
        <f>Q263*H263</f>
        <v>0.0041999999999999997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291</v>
      </c>
      <c r="AT263" s="193" t="s">
        <v>465</v>
      </c>
      <c r="AU263" s="193" t="s">
        <v>84</v>
      </c>
      <c r="AY263" s="19" t="s">
        <v>235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96</v>
      </c>
      <c r="BM263" s="193" t="s">
        <v>2454</v>
      </c>
    </row>
    <row r="264" s="2" customFormat="1">
      <c r="A264" s="38"/>
      <c r="B264" s="39"/>
      <c r="C264" s="38"/>
      <c r="D264" s="195" t="s">
        <v>242</v>
      </c>
      <c r="E264" s="38"/>
      <c r="F264" s="196" t="s">
        <v>2453</v>
      </c>
      <c r="G264" s="38"/>
      <c r="H264" s="38"/>
      <c r="I264" s="197"/>
      <c r="J264" s="38"/>
      <c r="K264" s="38"/>
      <c r="L264" s="39"/>
      <c r="M264" s="198"/>
      <c r="N264" s="199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242</v>
      </c>
      <c r="AU264" s="19" t="s">
        <v>84</v>
      </c>
    </row>
    <row r="265" s="2" customFormat="1" ht="16.5" customHeight="1">
      <c r="A265" s="38"/>
      <c r="B265" s="181"/>
      <c r="C265" s="232" t="s">
        <v>464</v>
      </c>
      <c r="D265" s="232" t="s">
        <v>465</v>
      </c>
      <c r="E265" s="233" t="s">
        <v>2455</v>
      </c>
      <c r="F265" s="234" t="s">
        <v>2456</v>
      </c>
      <c r="G265" s="235" t="s">
        <v>527</v>
      </c>
      <c r="H265" s="236">
        <v>1</v>
      </c>
      <c r="I265" s="237"/>
      <c r="J265" s="238">
        <f>ROUND(I265*H265,2)</f>
        <v>0</v>
      </c>
      <c r="K265" s="234" t="s">
        <v>1</v>
      </c>
      <c r="L265" s="239"/>
      <c r="M265" s="240" t="s">
        <v>1</v>
      </c>
      <c r="N265" s="241" t="s">
        <v>40</v>
      </c>
      <c r="O265" s="77"/>
      <c r="P265" s="191">
        <f>O265*H265</f>
        <v>0</v>
      </c>
      <c r="Q265" s="191">
        <v>0.0014</v>
      </c>
      <c r="R265" s="191">
        <f>Q265*H265</f>
        <v>0.0014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291</v>
      </c>
      <c r="AT265" s="193" t="s">
        <v>465</v>
      </c>
      <c r="AU265" s="193" t="s">
        <v>84</v>
      </c>
      <c r="AY265" s="19" t="s">
        <v>235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96</v>
      </c>
      <c r="BM265" s="193" t="s">
        <v>2457</v>
      </c>
    </row>
    <row r="266" s="2" customFormat="1">
      <c r="A266" s="38"/>
      <c r="B266" s="39"/>
      <c r="C266" s="38"/>
      <c r="D266" s="195" t="s">
        <v>242</v>
      </c>
      <c r="E266" s="38"/>
      <c r="F266" s="196" t="s">
        <v>2456</v>
      </c>
      <c r="G266" s="38"/>
      <c r="H266" s="38"/>
      <c r="I266" s="197"/>
      <c r="J266" s="38"/>
      <c r="K266" s="38"/>
      <c r="L266" s="39"/>
      <c r="M266" s="198"/>
      <c r="N266" s="199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242</v>
      </c>
      <c r="AU266" s="19" t="s">
        <v>84</v>
      </c>
    </row>
    <row r="267" s="2" customFormat="1" ht="16.5" customHeight="1">
      <c r="A267" s="38"/>
      <c r="B267" s="181"/>
      <c r="C267" s="232" t="s">
        <v>474</v>
      </c>
      <c r="D267" s="232" t="s">
        <v>465</v>
      </c>
      <c r="E267" s="233" t="s">
        <v>2377</v>
      </c>
      <c r="F267" s="234" t="s">
        <v>2378</v>
      </c>
      <c r="G267" s="235" t="s">
        <v>527</v>
      </c>
      <c r="H267" s="236">
        <v>3</v>
      </c>
      <c r="I267" s="237"/>
      <c r="J267" s="238">
        <f>ROUND(I267*H267,2)</f>
        <v>0</v>
      </c>
      <c r="K267" s="234" t="s">
        <v>246</v>
      </c>
      <c r="L267" s="239"/>
      <c r="M267" s="240" t="s">
        <v>1</v>
      </c>
      <c r="N267" s="241" t="s">
        <v>40</v>
      </c>
      <c r="O267" s="77"/>
      <c r="P267" s="191">
        <f>O267*H267</f>
        <v>0</v>
      </c>
      <c r="Q267" s="191">
        <v>0.00072000000000000005</v>
      </c>
      <c r="R267" s="191">
        <f>Q267*H267</f>
        <v>0.00216</v>
      </c>
      <c r="S267" s="191">
        <v>0</v>
      </c>
      <c r="T267" s="192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3" t="s">
        <v>291</v>
      </c>
      <c r="AT267" s="193" t="s">
        <v>465</v>
      </c>
      <c r="AU267" s="193" t="s">
        <v>84</v>
      </c>
      <c r="AY267" s="19" t="s">
        <v>235</v>
      </c>
      <c r="BE267" s="194">
        <f>IF(N267="základní",J267,0)</f>
        <v>0</v>
      </c>
      <c r="BF267" s="194">
        <f>IF(N267="snížená",J267,0)</f>
        <v>0</v>
      </c>
      <c r="BG267" s="194">
        <f>IF(N267="zákl. přenesená",J267,0)</f>
        <v>0</v>
      </c>
      <c r="BH267" s="194">
        <f>IF(N267="sníž. přenesená",J267,0)</f>
        <v>0</v>
      </c>
      <c r="BI267" s="194">
        <f>IF(N267="nulová",J267,0)</f>
        <v>0</v>
      </c>
      <c r="BJ267" s="19" t="s">
        <v>82</v>
      </c>
      <c r="BK267" s="194">
        <f>ROUND(I267*H267,2)</f>
        <v>0</v>
      </c>
      <c r="BL267" s="19" t="s">
        <v>96</v>
      </c>
      <c r="BM267" s="193" t="s">
        <v>2379</v>
      </c>
    </row>
    <row r="268" s="2" customFormat="1">
      <c r="A268" s="38"/>
      <c r="B268" s="39"/>
      <c r="C268" s="38"/>
      <c r="D268" s="195" t="s">
        <v>242</v>
      </c>
      <c r="E268" s="38"/>
      <c r="F268" s="196" t="s">
        <v>2378</v>
      </c>
      <c r="G268" s="38"/>
      <c r="H268" s="38"/>
      <c r="I268" s="197"/>
      <c r="J268" s="38"/>
      <c r="K268" s="38"/>
      <c r="L268" s="39"/>
      <c r="M268" s="198"/>
      <c r="N268" s="199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242</v>
      </c>
      <c r="AU268" s="19" t="s">
        <v>84</v>
      </c>
    </row>
    <row r="269" s="2" customFormat="1" ht="24.15" customHeight="1">
      <c r="A269" s="38"/>
      <c r="B269" s="181"/>
      <c r="C269" s="232" t="s">
        <v>481</v>
      </c>
      <c r="D269" s="232" t="s">
        <v>465</v>
      </c>
      <c r="E269" s="233" t="s">
        <v>2380</v>
      </c>
      <c r="F269" s="234" t="s">
        <v>2381</v>
      </c>
      <c r="G269" s="235" t="s">
        <v>527</v>
      </c>
      <c r="H269" s="236">
        <v>3</v>
      </c>
      <c r="I269" s="237"/>
      <c r="J269" s="238">
        <f>ROUND(I269*H269,2)</f>
        <v>0</v>
      </c>
      <c r="K269" s="234" t="s">
        <v>246</v>
      </c>
      <c r="L269" s="239"/>
      <c r="M269" s="240" t="s">
        <v>1</v>
      </c>
      <c r="N269" s="241" t="s">
        <v>40</v>
      </c>
      <c r="O269" s="77"/>
      <c r="P269" s="191">
        <f>O269*H269</f>
        <v>0</v>
      </c>
      <c r="Q269" s="191">
        <v>0.0040000000000000001</v>
      </c>
      <c r="R269" s="191">
        <f>Q269*H269</f>
        <v>0.012</v>
      </c>
      <c r="S269" s="191">
        <v>0</v>
      </c>
      <c r="T269" s="192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291</v>
      </c>
      <c r="AT269" s="193" t="s">
        <v>465</v>
      </c>
      <c r="AU269" s="193" t="s">
        <v>84</v>
      </c>
      <c r="AY269" s="19" t="s">
        <v>235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96</v>
      </c>
      <c r="BM269" s="193" t="s">
        <v>2382</v>
      </c>
    </row>
    <row r="270" s="2" customFormat="1">
      <c r="A270" s="38"/>
      <c r="B270" s="39"/>
      <c r="C270" s="38"/>
      <c r="D270" s="195" t="s">
        <v>242</v>
      </c>
      <c r="E270" s="38"/>
      <c r="F270" s="196" t="s">
        <v>2383</v>
      </c>
      <c r="G270" s="38"/>
      <c r="H270" s="38"/>
      <c r="I270" s="197"/>
      <c r="J270" s="38"/>
      <c r="K270" s="38"/>
      <c r="L270" s="39"/>
      <c r="M270" s="198"/>
      <c r="N270" s="199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242</v>
      </c>
      <c r="AU270" s="19" t="s">
        <v>84</v>
      </c>
    </row>
    <row r="271" s="2" customFormat="1" ht="24.15" customHeight="1">
      <c r="A271" s="38"/>
      <c r="B271" s="181"/>
      <c r="C271" s="182" t="s">
        <v>486</v>
      </c>
      <c r="D271" s="182" t="s">
        <v>237</v>
      </c>
      <c r="E271" s="183" t="s">
        <v>2384</v>
      </c>
      <c r="F271" s="184" t="s">
        <v>2385</v>
      </c>
      <c r="G271" s="185" t="s">
        <v>527</v>
      </c>
      <c r="H271" s="186">
        <v>1</v>
      </c>
      <c r="I271" s="187"/>
      <c r="J271" s="188">
        <f>ROUND(I271*H271,2)</f>
        <v>0</v>
      </c>
      <c r="K271" s="184" t="s">
        <v>246</v>
      </c>
      <c r="L271" s="39"/>
      <c r="M271" s="189" t="s">
        <v>1</v>
      </c>
      <c r="N271" s="190" t="s">
        <v>40</v>
      </c>
      <c r="O271" s="77"/>
      <c r="P271" s="191">
        <f>O271*H271</f>
        <v>0</v>
      </c>
      <c r="Q271" s="191">
        <v>0</v>
      </c>
      <c r="R271" s="191">
        <f>Q271*H271</f>
        <v>0</v>
      </c>
      <c r="S271" s="191">
        <v>0</v>
      </c>
      <c r="T271" s="19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3" t="s">
        <v>96</v>
      </c>
      <c r="AT271" s="193" t="s">
        <v>237</v>
      </c>
      <c r="AU271" s="193" t="s">
        <v>84</v>
      </c>
      <c r="AY271" s="19" t="s">
        <v>235</v>
      </c>
      <c r="BE271" s="194">
        <f>IF(N271="základní",J271,0)</f>
        <v>0</v>
      </c>
      <c r="BF271" s="194">
        <f>IF(N271="snížená",J271,0)</f>
        <v>0</v>
      </c>
      <c r="BG271" s="194">
        <f>IF(N271="zákl. přenesená",J271,0)</f>
        <v>0</v>
      </c>
      <c r="BH271" s="194">
        <f>IF(N271="sníž. přenesená",J271,0)</f>
        <v>0</v>
      </c>
      <c r="BI271" s="194">
        <f>IF(N271="nulová",J271,0)</f>
        <v>0</v>
      </c>
      <c r="BJ271" s="19" t="s">
        <v>82</v>
      </c>
      <c r="BK271" s="194">
        <f>ROUND(I271*H271,2)</f>
        <v>0</v>
      </c>
      <c r="BL271" s="19" t="s">
        <v>96</v>
      </c>
      <c r="BM271" s="193" t="s">
        <v>2386</v>
      </c>
    </row>
    <row r="272" s="2" customFormat="1">
      <c r="A272" s="38"/>
      <c r="B272" s="39"/>
      <c r="C272" s="38"/>
      <c r="D272" s="195" t="s">
        <v>242</v>
      </c>
      <c r="E272" s="38"/>
      <c r="F272" s="196" t="s">
        <v>2387</v>
      </c>
      <c r="G272" s="38"/>
      <c r="H272" s="38"/>
      <c r="I272" s="197"/>
      <c r="J272" s="38"/>
      <c r="K272" s="38"/>
      <c r="L272" s="39"/>
      <c r="M272" s="198"/>
      <c r="N272" s="199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242</v>
      </c>
      <c r="AU272" s="19" t="s">
        <v>84</v>
      </c>
    </row>
    <row r="273" s="2" customFormat="1">
      <c r="A273" s="38"/>
      <c r="B273" s="39"/>
      <c r="C273" s="38"/>
      <c r="D273" s="195" t="s">
        <v>262</v>
      </c>
      <c r="E273" s="38"/>
      <c r="F273" s="223" t="s">
        <v>2421</v>
      </c>
      <c r="G273" s="38"/>
      <c r="H273" s="38"/>
      <c r="I273" s="197"/>
      <c r="J273" s="38"/>
      <c r="K273" s="38"/>
      <c r="L273" s="39"/>
      <c r="M273" s="198"/>
      <c r="N273" s="199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262</v>
      </c>
      <c r="AU273" s="19" t="s">
        <v>84</v>
      </c>
    </row>
    <row r="274" s="14" customFormat="1">
      <c r="A274" s="14"/>
      <c r="B274" s="207"/>
      <c r="C274" s="14"/>
      <c r="D274" s="195" t="s">
        <v>248</v>
      </c>
      <c r="E274" s="208" t="s">
        <v>1</v>
      </c>
      <c r="F274" s="209" t="s">
        <v>82</v>
      </c>
      <c r="G274" s="14"/>
      <c r="H274" s="210">
        <v>1</v>
      </c>
      <c r="I274" s="211"/>
      <c r="J274" s="14"/>
      <c r="K274" s="14"/>
      <c r="L274" s="207"/>
      <c r="M274" s="212"/>
      <c r="N274" s="213"/>
      <c r="O274" s="213"/>
      <c r="P274" s="213"/>
      <c r="Q274" s="213"/>
      <c r="R274" s="213"/>
      <c r="S274" s="213"/>
      <c r="T274" s="2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8" t="s">
        <v>248</v>
      </c>
      <c r="AU274" s="208" t="s">
        <v>84</v>
      </c>
      <c r="AV274" s="14" t="s">
        <v>84</v>
      </c>
      <c r="AW274" s="14" t="s">
        <v>32</v>
      </c>
      <c r="AX274" s="14" t="s">
        <v>82</v>
      </c>
      <c r="AY274" s="208" t="s">
        <v>235</v>
      </c>
    </row>
    <row r="275" s="2" customFormat="1" ht="24.15" customHeight="1">
      <c r="A275" s="38"/>
      <c r="B275" s="181"/>
      <c r="C275" s="232" t="s">
        <v>490</v>
      </c>
      <c r="D275" s="232" t="s">
        <v>465</v>
      </c>
      <c r="E275" s="233" t="s">
        <v>2388</v>
      </c>
      <c r="F275" s="234" t="s">
        <v>2389</v>
      </c>
      <c r="G275" s="235" t="s">
        <v>527</v>
      </c>
      <c r="H275" s="236">
        <v>1</v>
      </c>
      <c r="I275" s="237"/>
      <c r="J275" s="238">
        <f>ROUND(I275*H275,2)</f>
        <v>0</v>
      </c>
      <c r="K275" s="234" t="s">
        <v>246</v>
      </c>
      <c r="L275" s="239"/>
      <c r="M275" s="240" t="s">
        <v>1</v>
      </c>
      <c r="N275" s="241" t="s">
        <v>40</v>
      </c>
      <c r="O275" s="77"/>
      <c r="P275" s="191">
        <f>O275*H275</f>
        <v>0</v>
      </c>
      <c r="Q275" s="191">
        <v>0.0022300000000000002</v>
      </c>
      <c r="R275" s="191">
        <f>Q275*H275</f>
        <v>0.0022300000000000002</v>
      </c>
      <c r="S275" s="191">
        <v>0</v>
      </c>
      <c r="T275" s="19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3" t="s">
        <v>291</v>
      </c>
      <c r="AT275" s="193" t="s">
        <v>465</v>
      </c>
      <c r="AU275" s="193" t="s">
        <v>84</v>
      </c>
      <c r="AY275" s="19" t="s">
        <v>235</v>
      </c>
      <c r="BE275" s="194">
        <f>IF(N275="základní",J275,0)</f>
        <v>0</v>
      </c>
      <c r="BF275" s="194">
        <f>IF(N275="snížená",J275,0)</f>
        <v>0</v>
      </c>
      <c r="BG275" s="194">
        <f>IF(N275="zákl. přenesená",J275,0)</f>
        <v>0</v>
      </c>
      <c r="BH275" s="194">
        <f>IF(N275="sníž. přenesená",J275,0)</f>
        <v>0</v>
      </c>
      <c r="BI275" s="194">
        <f>IF(N275="nulová",J275,0)</f>
        <v>0</v>
      </c>
      <c r="BJ275" s="19" t="s">
        <v>82</v>
      </c>
      <c r="BK275" s="194">
        <f>ROUND(I275*H275,2)</f>
        <v>0</v>
      </c>
      <c r="BL275" s="19" t="s">
        <v>96</v>
      </c>
      <c r="BM275" s="193" t="s">
        <v>2390</v>
      </c>
    </row>
    <row r="276" s="2" customFormat="1">
      <c r="A276" s="38"/>
      <c r="B276" s="39"/>
      <c r="C276" s="38"/>
      <c r="D276" s="195" t="s">
        <v>242</v>
      </c>
      <c r="E276" s="38"/>
      <c r="F276" s="196" t="s">
        <v>2389</v>
      </c>
      <c r="G276" s="38"/>
      <c r="H276" s="38"/>
      <c r="I276" s="197"/>
      <c r="J276" s="38"/>
      <c r="K276" s="38"/>
      <c r="L276" s="39"/>
      <c r="M276" s="198"/>
      <c r="N276" s="199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242</v>
      </c>
      <c r="AU276" s="19" t="s">
        <v>84</v>
      </c>
    </row>
    <row r="277" s="2" customFormat="1" ht="21.75" customHeight="1">
      <c r="A277" s="38"/>
      <c r="B277" s="181"/>
      <c r="C277" s="182" t="s">
        <v>495</v>
      </c>
      <c r="D277" s="182" t="s">
        <v>237</v>
      </c>
      <c r="E277" s="183" t="s">
        <v>2458</v>
      </c>
      <c r="F277" s="184" t="s">
        <v>2459</v>
      </c>
      <c r="G277" s="185" t="s">
        <v>527</v>
      </c>
      <c r="H277" s="186">
        <v>1</v>
      </c>
      <c r="I277" s="187"/>
      <c r="J277" s="188">
        <f>ROUND(I277*H277,2)</f>
        <v>0</v>
      </c>
      <c r="K277" s="184" t="s">
        <v>246</v>
      </c>
      <c r="L277" s="39"/>
      <c r="M277" s="189" t="s">
        <v>1</v>
      </c>
      <c r="N277" s="190" t="s">
        <v>40</v>
      </c>
      <c r="O277" s="77"/>
      <c r="P277" s="191">
        <f>O277*H277</f>
        <v>0</v>
      </c>
      <c r="Q277" s="191">
        <v>0.00165</v>
      </c>
      <c r="R277" s="191">
        <f>Q277*H277</f>
        <v>0.00165</v>
      </c>
      <c r="S277" s="191">
        <v>0</v>
      </c>
      <c r="T277" s="1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3" t="s">
        <v>96</v>
      </c>
      <c r="AT277" s="193" t="s">
        <v>237</v>
      </c>
      <c r="AU277" s="193" t="s">
        <v>84</v>
      </c>
      <c r="AY277" s="19" t="s">
        <v>235</v>
      </c>
      <c r="BE277" s="194">
        <f>IF(N277="základní",J277,0)</f>
        <v>0</v>
      </c>
      <c r="BF277" s="194">
        <f>IF(N277="snížená",J277,0)</f>
        <v>0</v>
      </c>
      <c r="BG277" s="194">
        <f>IF(N277="zákl. přenesená",J277,0)</f>
        <v>0</v>
      </c>
      <c r="BH277" s="194">
        <f>IF(N277="sníž. přenesená",J277,0)</f>
        <v>0</v>
      </c>
      <c r="BI277" s="194">
        <f>IF(N277="nulová",J277,0)</f>
        <v>0</v>
      </c>
      <c r="BJ277" s="19" t="s">
        <v>82</v>
      </c>
      <c r="BK277" s="194">
        <f>ROUND(I277*H277,2)</f>
        <v>0</v>
      </c>
      <c r="BL277" s="19" t="s">
        <v>96</v>
      </c>
      <c r="BM277" s="193" t="s">
        <v>2460</v>
      </c>
    </row>
    <row r="278" s="2" customFormat="1">
      <c r="A278" s="38"/>
      <c r="B278" s="39"/>
      <c r="C278" s="38"/>
      <c r="D278" s="195" t="s">
        <v>242</v>
      </c>
      <c r="E278" s="38"/>
      <c r="F278" s="196" t="s">
        <v>2461</v>
      </c>
      <c r="G278" s="38"/>
      <c r="H278" s="38"/>
      <c r="I278" s="197"/>
      <c r="J278" s="38"/>
      <c r="K278" s="38"/>
      <c r="L278" s="39"/>
      <c r="M278" s="198"/>
      <c r="N278" s="199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242</v>
      </c>
      <c r="AU278" s="19" t="s">
        <v>84</v>
      </c>
    </row>
    <row r="279" s="2" customFormat="1">
      <c r="A279" s="38"/>
      <c r="B279" s="39"/>
      <c r="C279" s="38"/>
      <c r="D279" s="195" t="s">
        <v>262</v>
      </c>
      <c r="E279" s="38"/>
      <c r="F279" s="223" t="s">
        <v>2421</v>
      </c>
      <c r="G279" s="38"/>
      <c r="H279" s="38"/>
      <c r="I279" s="197"/>
      <c r="J279" s="38"/>
      <c r="K279" s="38"/>
      <c r="L279" s="39"/>
      <c r="M279" s="198"/>
      <c r="N279" s="199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262</v>
      </c>
      <c r="AU279" s="19" t="s">
        <v>84</v>
      </c>
    </row>
    <row r="280" s="14" customFormat="1">
      <c r="A280" s="14"/>
      <c r="B280" s="207"/>
      <c r="C280" s="14"/>
      <c r="D280" s="195" t="s">
        <v>248</v>
      </c>
      <c r="E280" s="208" t="s">
        <v>1</v>
      </c>
      <c r="F280" s="209" t="s">
        <v>82</v>
      </c>
      <c r="G280" s="14"/>
      <c r="H280" s="210">
        <v>1</v>
      </c>
      <c r="I280" s="211"/>
      <c r="J280" s="14"/>
      <c r="K280" s="14"/>
      <c r="L280" s="207"/>
      <c r="M280" s="212"/>
      <c r="N280" s="213"/>
      <c r="O280" s="213"/>
      <c r="P280" s="213"/>
      <c r="Q280" s="213"/>
      <c r="R280" s="213"/>
      <c r="S280" s="213"/>
      <c r="T280" s="2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8" t="s">
        <v>248</v>
      </c>
      <c r="AU280" s="208" t="s">
        <v>84</v>
      </c>
      <c r="AV280" s="14" t="s">
        <v>84</v>
      </c>
      <c r="AW280" s="14" t="s">
        <v>32</v>
      </c>
      <c r="AX280" s="14" t="s">
        <v>82</v>
      </c>
      <c r="AY280" s="208" t="s">
        <v>235</v>
      </c>
    </row>
    <row r="281" s="2" customFormat="1" ht="24.15" customHeight="1">
      <c r="A281" s="38"/>
      <c r="B281" s="181"/>
      <c r="C281" s="232" t="s">
        <v>502</v>
      </c>
      <c r="D281" s="232" t="s">
        <v>465</v>
      </c>
      <c r="E281" s="233" t="s">
        <v>2462</v>
      </c>
      <c r="F281" s="234" t="s">
        <v>2463</v>
      </c>
      <c r="G281" s="235" t="s">
        <v>527</v>
      </c>
      <c r="H281" s="236">
        <v>1</v>
      </c>
      <c r="I281" s="237"/>
      <c r="J281" s="238">
        <f>ROUND(I281*H281,2)</f>
        <v>0</v>
      </c>
      <c r="K281" s="234" t="s">
        <v>246</v>
      </c>
      <c r="L281" s="239"/>
      <c r="M281" s="240" t="s">
        <v>1</v>
      </c>
      <c r="N281" s="241" t="s">
        <v>40</v>
      </c>
      <c r="O281" s="77"/>
      <c r="P281" s="191">
        <f>O281*H281</f>
        <v>0</v>
      </c>
      <c r="Q281" s="191">
        <v>0.023</v>
      </c>
      <c r="R281" s="191">
        <f>Q281*H281</f>
        <v>0.023</v>
      </c>
      <c r="S281" s="191">
        <v>0</v>
      </c>
      <c r="T281" s="19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3" t="s">
        <v>291</v>
      </c>
      <c r="AT281" s="193" t="s">
        <v>465</v>
      </c>
      <c r="AU281" s="193" t="s">
        <v>84</v>
      </c>
      <c r="AY281" s="19" t="s">
        <v>235</v>
      </c>
      <c r="BE281" s="194">
        <f>IF(N281="základní",J281,0)</f>
        <v>0</v>
      </c>
      <c r="BF281" s="194">
        <f>IF(N281="snížená",J281,0)</f>
        <v>0</v>
      </c>
      <c r="BG281" s="194">
        <f>IF(N281="zákl. přenesená",J281,0)</f>
        <v>0</v>
      </c>
      <c r="BH281" s="194">
        <f>IF(N281="sníž. přenesená",J281,0)</f>
        <v>0</v>
      </c>
      <c r="BI281" s="194">
        <f>IF(N281="nulová",J281,0)</f>
        <v>0</v>
      </c>
      <c r="BJ281" s="19" t="s">
        <v>82</v>
      </c>
      <c r="BK281" s="194">
        <f>ROUND(I281*H281,2)</f>
        <v>0</v>
      </c>
      <c r="BL281" s="19" t="s">
        <v>96</v>
      </c>
      <c r="BM281" s="193" t="s">
        <v>2464</v>
      </c>
    </row>
    <row r="282" s="2" customFormat="1">
      <c r="A282" s="38"/>
      <c r="B282" s="39"/>
      <c r="C282" s="38"/>
      <c r="D282" s="195" t="s">
        <v>242</v>
      </c>
      <c r="E282" s="38"/>
      <c r="F282" s="196" t="s">
        <v>2463</v>
      </c>
      <c r="G282" s="38"/>
      <c r="H282" s="38"/>
      <c r="I282" s="197"/>
      <c r="J282" s="38"/>
      <c r="K282" s="38"/>
      <c r="L282" s="39"/>
      <c r="M282" s="198"/>
      <c r="N282" s="199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242</v>
      </c>
      <c r="AU282" s="19" t="s">
        <v>84</v>
      </c>
    </row>
    <row r="283" s="2" customFormat="1" ht="21.75" customHeight="1">
      <c r="A283" s="38"/>
      <c r="B283" s="181"/>
      <c r="C283" s="232" t="s">
        <v>509</v>
      </c>
      <c r="D283" s="232" t="s">
        <v>465</v>
      </c>
      <c r="E283" s="233" t="s">
        <v>2465</v>
      </c>
      <c r="F283" s="234" t="s">
        <v>2466</v>
      </c>
      <c r="G283" s="235" t="s">
        <v>527</v>
      </c>
      <c r="H283" s="236">
        <v>1</v>
      </c>
      <c r="I283" s="237"/>
      <c r="J283" s="238">
        <f>ROUND(I283*H283,2)</f>
        <v>0</v>
      </c>
      <c r="K283" s="234" t="s">
        <v>246</v>
      </c>
      <c r="L283" s="239"/>
      <c r="M283" s="240" t="s">
        <v>1</v>
      </c>
      <c r="N283" s="241" t="s">
        <v>40</v>
      </c>
      <c r="O283" s="77"/>
      <c r="P283" s="191">
        <f>O283*H283</f>
        <v>0</v>
      </c>
      <c r="Q283" s="191">
        <v>0.0040000000000000001</v>
      </c>
      <c r="R283" s="191">
        <f>Q283*H283</f>
        <v>0.0040000000000000001</v>
      </c>
      <c r="S283" s="191">
        <v>0</v>
      </c>
      <c r="T283" s="192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3" t="s">
        <v>291</v>
      </c>
      <c r="AT283" s="193" t="s">
        <v>465</v>
      </c>
      <c r="AU283" s="193" t="s">
        <v>84</v>
      </c>
      <c r="AY283" s="19" t="s">
        <v>235</v>
      </c>
      <c r="BE283" s="194">
        <f>IF(N283="základní",J283,0)</f>
        <v>0</v>
      </c>
      <c r="BF283" s="194">
        <f>IF(N283="snížená",J283,0)</f>
        <v>0</v>
      </c>
      <c r="BG283" s="194">
        <f>IF(N283="zákl. přenesená",J283,0)</f>
        <v>0</v>
      </c>
      <c r="BH283" s="194">
        <f>IF(N283="sníž. přenesená",J283,0)</f>
        <v>0</v>
      </c>
      <c r="BI283" s="194">
        <f>IF(N283="nulová",J283,0)</f>
        <v>0</v>
      </c>
      <c r="BJ283" s="19" t="s">
        <v>82</v>
      </c>
      <c r="BK283" s="194">
        <f>ROUND(I283*H283,2)</f>
        <v>0</v>
      </c>
      <c r="BL283" s="19" t="s">
        <v>96</v>
      </c>
      <c r="BM283" s="193" t="s">
        <v>2467</v>
      </c>
    </row>
    <row r="284" s="2" customFormat="1">
      <c r="A284" s="38"/>
      <c r="B284" s="39"/>
      <c r="C284" s="38"/>
      <c r="D284" s="195" t="s">
        <v>242</v>
      </c>
      <c r="E284" s="38"/>
      <c r="F284" s="196" t="s">
        <v>2466</v>
      </c>
      <c r="G284" s="38"/>
      <c r="H284" s="38"/>
      <c r="I284" s="197"/>
      <c r="J284" s="38"/>
      <c r="K284" s="38"/>
      <c r="L284" s="39"/>
      <c r="M284" s="198"/>
      <c r="N284" s="199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242</v>
      </c>
      <c r="AU284" s="19" t="s">
        <v>84</v>
      </c>
    </row>
    <row r="285" s="2" customFormat="1" ht="16.5" customHeight="1">
      <c r="A285" s="38"/>
      <c r="B285" s="181"/>
      <c r="C285" s="182" t="s">
        <v>516</v>
      </c>
      <c r="D285" s="182" t="s">
        <v>237</v>
      </c>
      <c r="E285" s="183" t="s">
        <v>2391</v>
      </c>
      <c r="F285" s="184" t="s">
        <v>2392</v>
      </c>
      <c r="G285" s="185" t="s">
        <v>323</v>
      </c>
      <c r="H285" s="186">
        <v>118.7</v>
      </c>
      <c r="I285" s="187"/>
      <c r="J285" s="188">
        <f>ROUND(I285*H285,2)</f>
        <v>0</v>
      </c>
      <c r="K285" s="184" t="s">
        <v>246</v>
      </c>
      <c r="L285" s="39"/>
      <c r="M285" s="189" t="s">
        <v>1</v>
      </c>
      <c r="N285" s="190" t="s">
        <v>40</v>
      </c>
      <c r="O285" s="77"/>
      <c r="P285" s="191">
        <f>O285*H285</f>
        <v>0</v>
      </c>
      <c r="Q285" s="191">
        <v>0</v>
      </c>
      <c r="R285" s="191">
        <f>Q285*H285</f>
        <v>0</v>
      </c>
      <c r="S285" s="191">
        <v>0</v>
      </c>
      <c r="T285" s="192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93" t="s">
        <v>96</v>
      </c>
      <c r="AT285" s="193" t="s">
        <v>237</v>
      </c>
      <c r="AU285" s="193" t="s">
        <v>84</v>
      </c>
      <c r="AY285" s="19" t="s">
        <v>235</v>
      </c>
      <c r="BE285" s="194">
        <f>IF(N285="základní",J285,0)</f>
        <v>0</v>
      </c>
      <c r="BF285" s="194">
        <f>IF(N285="snížená",J285,0)</f>
        <v>0</v>
      </c>
      <c r="BG285" s="194">
        <f>IF(N285="zákl. přenesená",J285,0)</f>
        <v>0</v>
      </c>
      <c r="BH285" s="194">
        <f>IF(N285="sníž. přenesená",J285,0)</f>
        <v>0</v>
      </c>
      <c r="BI285" s="194">
        <f>IF(N285="nulová",J285,0)</f>
        <v>0</v>
      </c>
      <c r="BJ285" s="19" t="s">
        <v>82</v>
      </c>
      <c r="BK285" s="194">
        <f>ROUND(I285*H285,2)</f>
        <v>0</v>
      </c>
      <c r="BL285" s="19" t="s">
        <v>96</v>
      </c>
      <c r="BM285" s="193" t="s">
        <v>2393</v>
      </c>
    </row>
    <row r="286" s="2" customFormat="1">
      <c r="A286" s="38"/>
      <c r="B286" s="39"/>
      <c r="C286" s="38"/>
      <c r="D286" s="195" t="s">
        <v>242</v>
      </c>
      <c r="E286" s="38"/>
      <c r="F286" s="196" t="s">
        <v>2394</v>
      </c>
      <c r="G286" s="38"/>
      <c r="H286" s="38"/>
      <c r="I286" s="197"/>
      <c r="J286" s="38"/>
      <c r="K286" s="38"/>
      <c r="L286" s="39"/>
      <c r="M286" s="198"/>
      <c r="N286" s="199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242</v>
      </c>
      <c r="AU286" s="19" t="s">
        <v>84</v>
      </c>
    </row>
    <row r="287" s="2" customFormat="1">
      <c r="A287" s="38"/>
      <c r="B287" s="39"/>
      <c r="C287" s="38"/>
      <c r="D287" s="195" t="s">
        <v>262</v>
      </c>
      <c r="E287" s="38"/>
      <c r="F287" s="223" t="s">
        <v>673</v>
      </c>
      <c r="G287" s="38"/>
      <c r="H287" s="38"/>
      <c r="I287" s="197"/>
      <c r="J287" s="38"/>
      <c r="K287" s="38"/>
      <c r="L287" s="39"/>
      <c r="M287" s="198"/>
      <c r="N287" s="199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262</v>
      </c>
      <c r="AU287" s="19" t="s">
        <v>84</v>
      </c>
    </row>
    <row r="288" s="2" customFormat="1" ht="16.5" customHeight="1">
      <c r="A288" s="38"/>
      <c r="B288" s="181"/>
      <c r="C288" s="182" t="s">
        <v>524</v>
      </c>
      <c r="D288" s="182" t="s">
        <v>237</v>
      </c>
      <c r="E288" s="183" t="s">
        <v>2395</v>
      </c>
      <c r="F288" s="184" t="s">
        <v>2396</v>
      </c>
      <c r="G288" s="185" t="s">
        <v>294</v>
      </c>
      <c r="H288" s="186">
        <v>1</v>
      </c>
      <c r="I288" s="187"/>
      <c r="J288" s="188">
        <f>ROUND(I288*H288,2)</f>
        <v>0</v>
      </c>
      <c r="K288" s="184" t="s">
        <v>1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96</v>
      </c>
      <c r="AT288" s="193" t="s">
        <v>237</v>
      </c>
      <c r="AU288" s="193" t="s">
        <v>84</v>
      </c>
      <c r="AY288" s="19" t="s">
        <v>235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96</v>
      </c>
      <c r="BM288" s="193" t="s">
        <v>2397</v>
      </c>
    </row>
    <row r="289" s="2" customFormat="1">
      <c r="A289" s="38"/>
      <c r="B289" s="39"/>
      <c r="C289" s="38"/>
      <c r="D289" s="195" t="s">
        <v>242</v>
      </c>
      <c r="E289" s="38"/>
      <c r="F289" s="196" t="s">
        <v>2396</v>
      </c>
      <c r="G289" s="38"/>
      <c r="H289" s="38"/>
      <c r="I289" s="197"/>
      <c r="J289" s="38"/>
      <c r="K289" s="38"/>
      <c r="L289" s="39"/>
      <c r="M289" s="198"/>
      <c r="N289" s="199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242</v>
      </c>
      <c r="AU289" s="19" t="s">
        <v>84</v>
      </c>
    </row>
    <row r="290" s="2" customFormat="1" ht="24.15" customHeight="1">
      <c r="A290" s="38"/>
      <c r="B290" s="181"/>
      <c r="C290" s="182" t="s">
        <v>531</v>
      </c>
      <c r="D290" s="182" t="s">
        <v>237</v>
      </c>
      <c r="E290" s="183" t="s">
        <v>2468</v>
      </c>
      <c r="F290" s="184" t="s">
        <v>2469</v>
      </c>
      <c r="G290" s="185" t="s">
        <v>527</v>
      </c>
      <c r="H290" s="186">
        <v>1</v>
      </c>
      <c r="I290" s="187"/>
      <c r="J290" s="188">
        <f>ROUND(I290*H290,2)</f>
        <v>0</v>
      </c>
      <c r="K290" s="184" t="s">
        <v>246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0.12303</v>
      </c>
      <c r="R290" s="191">
        <f>Q290*H290</f>
        <v>0.12303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96</v>
      </c>
      <c r="AT290" s="193" t="s">
        <v>237</v>
      </c>
      <c r="AU290" s="193" t="s">
        <v>84</v>
      </c>
      <c r="AY290" s="19" t="s">
        <v>235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96</v>
      </c>
      <c r="BM290" s="193" t="s">
        <v>2470</v>
      </c>
    </row>
    <row r="291" s="2" customFormat="1">
      <c r="A291" s="38"/>
      <c r="B291" s="39"/>
      <c r="C291" s="38"/>
      <c r="D291" s="195" t="s">
        <v>242</v>
      </c>
      <c r="E291" s="38"/>
      <c r="F291" s="196" t="s">
        <v>2471</v>
      </c>
      <c r="G291" s="38"/>
      <c r="H291" s="38"/>
      <c r="I291" s="197"/>
      <c r="J291" s="38"/>
      <c r="K291" s="38"/>
      <c r="L291" s="39"/>
      <c r="M291" s="198"/>
      <c r="N291" s="199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242</v>
      </c>
      <c r="AU291" s="19" t="s">
        <v>84</v>
      </c>
    </row>
    <row r="292" s="14" customFormat="1">
      <c r="A292" s="14"/>
      <c r="B292" s="207"/>
      <c r="C292" s="14"/>
      <c r="D292" s="195" t="s">
        <v>248</v>
      </c>
      <c r="E292" s="208" t="s">
        <v>1</v>
      </c>
      <c r="F292" s="209" t="s">
        <v>82</v>
      </c>
      <c r="G292" s="14"/>
      <c r="H292" s="210">
        <v>1</v>
      </c>
      <c r="I292" s="211"/>
      <c r="J292" s="14"/>
      <c r="K292" s="14"/>
      <c r="L292" s="207"/>
      <c r="M292" s="212"/>
      <c r="N292" s="213"/>
      <c r="O292" s="213"/>
      <c r="P292" s="213"/>
      <c r="Q292" s="213"/>
      <c r="R292" s="213"/>
      <c r="S292" s="213"/>
      <c r="T292" s="2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8" t="s">
        <v>248</v>
      </c>
      <c r="AU292" s="208" t="s">
        <v>84</v>
      </c>
      <c r="AV292" s="14" t="s">
        <v>84</v>
      </c>
      <c r="AW292" s="14" t="s">
        <v>32</v>
      </c>
      <c r="AX292" s="14" t="s">
        <v>82</v>
      </c>
      <c r="AY292" s="208" t="s">
        <v>235</v>
      </c>
    </row>
    <row r="293" s="2" customFormat="1" ht="24.15" customHeight="1">
      <c r="A293" s="38"/>
      <c r="B293" s="181"/>
      <c r="C293" s="232" t="s">
        <v>535</v>
      </c>
      <c r="D293" s="232" t="s">
        <v>465</v>
      </c>
      <c r="E293" s="233" t="s">
        <v>2472</v>
      </c>
      <c r="F293" s="234" t="s">
        <v>2473</v>
      </c>
      <c r="G293" s="235" t="s">
        <v>527</v>
      </c>
      <c r="H293" s="236">
        <v>1</v>
      </c>
      <c r="I293" s="237"/>
      <c r="J293" s="238">
        <f>ROUND(I293*H293,2)</f>
        <v>0</v>
      </c>
      <c r="K293" s="234" t="s">
        <v>246</v>
      </c>
      <c r="L293" s="239"/>
      <c r="M293" s="240" t="s">
        <v>1</v>
      </c>
      <c r="N293" s="241" t="s">
        <v>40</v>
      </c>
      <c r="O293" s="77"/>
      <c r="P293" s="191">
        <f>O293*H293</f>
        <v>0</v>
      </c>
      <c r="Q293" s="191">
        <v>0.013299999999999999</v>
      </c>
      <c r="R293" s="191">
        <f>Q293*H293</f>
        <v>0.013299999999999999</v>
      </c>
      <c r="S293" s="191">
        <v>0</v>
      </c>
      <c r="T293" s="192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3" t="s">
        <v>291</v>
      </c>
      <c r="AT293" s="193" t="s">
        <v>465</v>
      </c>
      <c r="AU293" s="193" t="s">
        <v>84</v>
      </c>
      <c r="AY293" s="19" t="s">
        <v>235</v>
      </c>
      <c r="BE293" s="194">
        <f>IF(N293="základní",J293,0)</f>
        <v>0</v>
      </c>
      <c r="BF293" s="194">
        <f>IF(N293="snížená",J293,0)</f>
        <v>0</v>
      </c>
      <c r="BG293" s="194">
        <f>IF(N293="zákl. přenesená",J293,0)</f>
        <v>0</v>
      </c>
      <c r="BH293" s="194">
        <f>IF(N293="sníž. přenesená",J293,0)</f>
        <v>0</v>
      </c>
      <c r="BI293" s="194">
        <f>IF(N293="nulová",J293,0)</f>
        <v>0</v>
      </c>
      <c r="BJ293" s="19" t="s">
        <v>82</v>
      </c>
      <c r="BK293" s="194">
        <f>ROUND(I293*H293,2)</f>
        <v>0</v>
      </c>
      <c r="BL293" s="19" t="s">
        <v>96</v>
      </c>
      <c r="BM293" s="193" t="s">
        <v>2474</v>
      </c>
    </row>
    <row r="294" s="2" customFormat="1">
      <c r="A294" s="38"/>
      <c r="B294" s="39"/>
      <c r="C294" s="38"/>
      <c r="D294" s="195" t="s">
        <v>242</v>
      </c>
      <c r="E294" s="38"/>
      <c r="F294" s="196" t="s">
        <v>2473</v>
      </c>
      <c r="G294" s="38"/>
      <c r="H294" s="38"/>
      <c r="I294" s="197"/>
      <c r="J294" s="38"/>
      <c r="K294" s="38"/>
      <c r="L294" s="39"/>
      <c r="M294" s="198"/>
      <c r="N294" s="199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242</v>
      </c>
      <c r="AU294" s="19" t="s">
        <v>84</v>
      </c>
    </row>
    <row r="295" s="2" customFormat="1" ht="16.5" customHeight="1">
      <c r="A295" s="38"/>
      <c r="B295" s="181"/>
      <c r="C295" s="232" t="s">
        <v>539</v>
      </c>
      <c r="D295" s="232" t="s">
        <v>465</v>
      </c>
      <c r="E295" s="233" t="s">
        <v>2475</v>
      </c>
      <c r="F295" s="234" t="s">
        <v>2476</v>
      </c>
      <c r="G295" s="235" t="s">
        <v>294</v>
      </c>
      <c r="H295" s="236">
        <v>1</v>
      </c>
      <c r="I295" s="237"/>
      <c r="J295" s="238">
        <f>ROUND(I295*H295,2)</f>
        <v>0</v>
      </c>
      <c r="K295" s="234" t="s">
        <v>1</v>
      </c>
      <c r="L295" s="239"/>
      <c r="M295" s="240" t="s">
        <v>1</v>
      </c>
      <c r="N295" s="241" t="s">
        <v>40</v>
      </c>
      <c r="O295" s="77"/>
      <c r="P295" s="191">
        <f>O295*H295</f>
        <v>0</v>
      </c>
      <c r="Q295" s="191">
        <v>0</v>
      </c>
      <c r="R295" s="191">
        <f>Q295*H295</f>
        <v>0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291</v>
      </c>
      <c r="AT295" s="193" t="s">
        <v>465</v>
      </c>
      <c r="AU295" s="193" t="s">
        <v>84</v>
      </c>
      <c r="AY295" s="19" t="s">
        <v>235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96</v>
      </c>
      <c r="BM295" s="193" t="s">
        <v>2477</v>
      </c>
    </row>
    <row r="296" s="2" customFormat="1">
      <c r="A296" s="38"/>
      <c r="B296" s="39"/>
      <c r="C296" s="38"/>
      <c r="D296" s="195" t="s">
        <v>242</v>
      </c>
      <c r="E296" s="38"/>
      <c r="F296" s="196" t="s">
        <v>2476</v>
      </c>
      <c r="G296" s="38"/>
      <c r="H296" s="38"/>
      <c r="I296" s="197"/>
      <c r="J296" s="38"/>
      <c r="K296" s="38"/>
      <c r="L296" s="39"/>
      <c r="M296" s="198"/>
      <c r="N296" s="199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242</v>
      </c>
      <c r="AU296" s="19" t="s">
        <v>84</v>
      </c>
    </row>
    <row r="297" s="2" customFormat="1" ht="24.15" customHeight="1">
      <c r="A297" s="38"/>
      <c r="B297" s="181"/>
      <c r="C297" s="182" t="s">
        <v>543</v>
      </c>
      <c r="D297" s="182" t="s">
        <v>237</v>
      </c>
      <c r="E297" s="183" t="s">
        <v>2402</v>
      </c>
      <c r="F297" s="184" t="s">
        <v>2403</v>
      </c>
      <c r="G297" s="185" t="s">
        <v>323</v>
      </c>
      <c r="H297" s="186">
        <v>125</v>
      </c>
      <c r="I297" s="187"/>
      <c r="J297" s="188">
        <f>ROUND(I297*H297,2)</f>
        <v>0</v>
      </c>
      <c r="K297" s="184" t="s">
        <v>246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0.00019000000000000001</v>
      </c>
      <c r="R297" s="191">
        <f>Q297*H297</f>
        <v>0.02375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96</v>
      </c>
      <c r="AT297" s="193" t="s">
        <v>237</v>
      </c>
      <c r="AU297" s="193" t="s">
        <v>84</v>
      </c>
      <c r="AY297" s="19" t="s">
        <v>235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96</v>
      </c>
      <c r="BM297" s="193" t="s">
        <v>2404</v>
      </c>
    </row>
    <row r="298" s="2" customFormat="1">
      <c r="A298" s="38"/>
      <c r="B298" s="39"/>
      <c r="C298" s="38"/>
      <c r="D298" s="195" t="s">
        <v>242</v>
      </c>
      <c r="E298" s="38"/>
      <c r="F298" s="196" t="s">
        <v>2405</v>
      </c>
      <c r="G298" s="38"/>
      <c r="H298" s="38"/>
      <c r="I298" s="197"/>
      <c r="J298" s="38"/>
      <c r="K298" s="38"/>
      <c r="L298" s="39"/>
      <c r="M298" s="198"/>
      <c r="N298" s="199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242</v>
      </c>
      <c r="AU298" s="19" t="s">
        <v>84</v>
      </c>
    </row>
    <row r="299" s="2" customFormat="1">
      <c r="A299" s="38"/>
      <c r="B299" s="39"/>
      <c r="C299" s="38"/>
      <c r="D299" s="195" t="s">
        <v>262</v>
      </c>
      <c r="E299" s="38"/>
      <c r="F299" s="223" t="s">
        <v>2421</v>
      </c>
      <c r="G299" s="38"/>
      <c r="H299" s="38"/>
      <c r="I299" s="197"/>
      <c r="J299" s="38"/>
      <c r="K299" s="38"/>
      <c r="L299" s="39"/>
      <c r="M299" s="198"/>
      <c r="N299" s="199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262</v>
      </c>
      <c r="AU299" s="19" t="s">
        <v>84</v>
      </c>
    </row>
    <row r="300" s="14" customFormat="1">
      <c r="A300" s="14"/>
      <c r="B300" s="207"/>
      <c r="C300" s="14"/>
      <c r="D300" s="195" t="s">
        <v>248</v>
      </c>
      <c r="E300" s="208" t="s">
        <v>1</v>
      </c>
      <c r="F300" s="209" t="s">
        <v>2478</v>
      </c>
      <c r="G300" s="14"/>
      <c r="H300" s="210">
        <v>125</v>
      </c>
      <c r="I300" s="211"/>
      <c r="J300" s="14"/>
      <c r="K300" s="14"/>
      <c r="L300" s="207"/>
      <c r="M300" s="212"/>
      <c r="N300" s="213"/>
      <c r="O300" s="213"/>
      <c r="P300" s="213"/>
      <c r="Q300" s="213"/>
      <c r="R300" s="213"/>
      <c r="S300" s="213"/>
      <c r="T300" s="2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8" t="s">
        <v>248</v>
      </c>
      <c r="AU300" s="208" t="s">
        <v>84</v>
      </c>
      <c r="AV300" s="14" t="s">
        <v>84</v>
      </c>
      <c r="AW300" s="14" t="s">
        <v>32</v>
      </c>
      <c r="AX300" s="14" t="s">
        <v>82</v>
      </c>
      <c r="AY300" s="208" t="s">
        <v>235</v>
      </c>
    </row>
    <row r="301" s="2" customFormat="1" ht="21.75" customHeight="1">
      <c r="A301" s="38"/>
      <c r="B301" s="181"/>
      <c r="C301" s="182" t="s">
        <v>547</v>
      </c>
      <c r="D301" s="182" t="s">
        <v>237</v>
      </c>
      <c r="E301" s="183" t="s">
        <v>2407</v>
      </c>
      <c r="F301" s="184" t="s">
        <v>2408</v>
      </c>
      <c r="G301" s="185" t="s">
        <v>323</v>
      </c>
      <c r="H301" s="186">
        <v>120</v>
      </c>
      <c r="I301" s="187"/>
      <c r="J301" s="188">
        <f>ROUND(I301*H301,2)</f>
        <v>0</v>
      </c>
      <c r="K301" s="184" t="s">
        <v>246</v>
      </c>
      <c r="L301" s="39"/>
      <c r="M301" s="189" t="s">
        <v>1</v>
      </c>
      <c r="N301" s="190" t="s">
        <v>40</v>
      </c>
      <c r="O301" s="77"/>
      <c r="P301" s="191">
        <f>O301*H301</f>
        <v>0</v>
      </c>
      <c r="Q301" s="191">
        <v>9.0000000000000006E-05</v>
      </c>
      <c r="R301" s="191">
        <f>Q301*H301</f>
        <v>0.010800000000000001</v>
      </c>
      <c r="S301" s="191">
        <v>0</v>
      </c>
      <c r="T301" s="192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93" t="s">
        <v>96</v>
      </c>
      <c r="AT301" s="193" t="s">
        <v>237</v>
      </c>
      <c r="AU301" s="193" t="s">
        <v>84</v>
      </c>
      <c r="AY301" s="19" t="s">
        <v>235</v>
      </c>
      <c r="BE301" s="194">
        <f>IF(N301="základní",J301,0)</f>
        <v>0</v>
      </c>
      <c r="BF301" s="194">
        <f>IF(N301="snížená",J301,0)</f>
        <v>0</v>
      </c>
      <c r="BG301" s="194">
        <f>IF(N301="zákl. přenesená",J301,0)</f>
        <v>0</v>
      </c>
      <c r="BH301" s="194">
        <f>IF(N301="sníž. přenesená",J301,0)</f>
        <v>0</v>
      </c>
      <c r="BI301" s="194">
        <f>IF(N301="nulová",J301,0)</f>
        <v>0</v>
      </c>
      <c r="BJ301" s="19" t="s">
        <v>82</v>
      </c>
      <c r="BK301" s="194">
        <f>ROUND(I301*H301,2)</f>
        <v>0</v>
      </c>
      <c r="BL301" s="19" t="s">
        <v>96</v>
      </c>
      <c r="BM301" s="193" t="s">
        <v>2409</v>
      </c>
    </row>
    <row r="302" s="2" customFormat="1">
      <c r="A302" s="38"/>
      <c r="B302" s="39"/>
      <c r="C302" s="38"/>
      <c r="D302" s="195" t="s">
        <v>242</v>
      </c>
      <c r="E302" s="38"/>
      <c r="F302" s="196" t="s">
        <v>2410</v>
      </c>
      <c r="G302" s="38"/>
      <c r="H302" s="38"/>
      <c r="I302" s="197"/>
      <c r="J302" s="38"/>
      <c r="K302" s="38"/>
      <c r="L302" s="39"/>
      <c r="M302" s="198"/>
      <c r="N302" s="199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242</v>
      </c>
      <c r="AU302" s="19" t="s">
        <v>84</v>
      </c>
    </row>
    <row r="303" s="2" customFormat="1">
      <c r="A303" s="38"/>
      <c r="B303" s="39"/>
      <c r="C303" s="38"/>
      <c r="D303" s="195" t="s">
        <v>262</v>
      </c>
      <c r="E303" s="38"/>
      <c r="F303" s="223" t="s">
        <v>2421</v>
      </c>
      <c r="G303" s="38"/>
      <c r="H303" s="38"/>
      <c r="I303" s="197"/>
      <c r="J303" s="38"/>
      <c r="K303" s="38"/>
      <c r="L303" s="39"/>
      <c r="M303" s="198"/>
      <c r="N303" s="199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262</v>
      </c>
      <c r="AU303" s="19" t="s">
        <v>84</v>
      </c>
    </row>
    <row r="304" s="14" customFormat="1">
      <c r="A304" s="14"/>
      <c r="B304" s="207"/>
      <c r="C304" s="14"/>
      <c r="D304" s="195" t="s">
        <v>248</v>
      </c>
      <c r="E304" s="208" t="s">
        <v>1</v>
      </c>
      <c r="F304" s="209" t="s">
        <v>2479</v>
      </c>
      <c r="G304" s="14"/>
      <c r="H304" s="210">
        <v>120</v>
      </c>
      <c r="I304" s="211"/>
      <c r="J304" s="14"/>
      <c r="K304" s="14"/>
      <c r="L304" s="207"/>
      <c r="M304" s="212"/>
      <c r="N304" s="213"/>
      <c r="O304" s="213"/>
      <c r="P304" s="213"/>
      <c r="Q304" s="213"/>
      <c r="R304" s="213"/>
      <c r="S304" s="213"/>
      <c r="T304" s="2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08" t="s">
        <v>248</v>
      </c>
      <c r="AU304" s="208" t="s">
        <v>84</v>
      </c>
      <c r="AV304" s="14" t="s">
        <v>84</v>
      </c>
      <c r="AW304" s="14" t="s">
        <v>32</v>
      </c>
      <c r="AX304" s="14" t="s">
        <v>82</v>
      </c>
      <c r="AY304" s="208" t="s">
        <v>235</v>
      </c>
    </row>
    <row r="305" s="12" customFormat="1" ht="22.8" customHeight="1">
      <c r="A305" s="12"/>
      <c r="B305" s="168"/>
      <c r="C305" s="12"/>
      <c r="D305" s="169" t="s">
        <v>74</v>
      </c>
      <c r="E305" s="179" t="s">
        <v>297</v>
      </c>
      <c r="F305" s="179" t="s">
        <v>805</v>
      </c>
      <c r="G305" s="12"/>
      <c r="H305" s="12"/>
      <c r="I305" s="171"/>
      <c r="J305" s="180">
        <f>BK305</f>
        <v>0</v>
      </c>
      <c r="K305" s="12"/>
      <c r="L305" s="168"/>
      <c r="M305" s="173"/>
      <c r="N305" s="174"/>
      <c r="O305" s="174"/>
      <c r="P305" s="175">
        <f>SUM(P306:P310)</f>
        <v>0</v>
      </c>
      <c r="Q305" s="174"/>
      <c r="R305" s="175">
        <f>SUM(R306:R310)</f>
        <v>0</v>
      </c>
      <c r="S305" s="174"/>
      <c r="T305" s="176">
        <f>SUM(T306:T310)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169" t="s">
        <v>82</v>
      </c>
      <c r="AT305" s="177" t="s">
        <v>74</v>
      </c>
      <c r="AU305" s="177" t="s">
        <v>82</v>
      </c>
      <c r="AY305" s="169" t="s">
        <v>235</v>
      </c>
      <c r="BK305" s="178">
        <f>SUM(BK306:BK310)</f>
        <v>0</v>
      </c>
    </row>
    <row r="306" s="2" customFormat="1" ht="16.5" customHeight="1">
      <c r="A306" s="38"/>
      <c r="B306" s="181"/>
      <c r="C306" s="182" t="s">
        <v>552</v>
      </c>
      <c r="D306" s="182" t="s">
        <v>237</v>
      </c>
      <c r="E306" s="183" t="s">
        <v>833</v>
      </c>
      <c r="F306" s="184" t="s">
        <v>834</v>
      </c>
      <c r="G306" s="185" t="s">
        <v>294</v>
      </c>
      <c r="H306" s="186">
        <v>4</v>
      </c>
      <c r="I306" s="187"/>
      <c r="J306" s="188">
        <f>ROUND(I306*H306,2)</f>
        <v>0</v>
      </c>
      <c r="K306" s="184" t="s">
        <v>1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96</v>
      </c>
      <c r="AT306" s="193" t="s">
        <v>237</v>
      </c>
      <c r="AU306" s="193" t="s">
        <v>84</v>
      </c>
      <c r="AY306" s="19" t="s">
        <v>235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96</v>
      </c>
      <c r="BM306" s="193" t="s">
        <v>835</v>
      </c>
    </row>
    <row r="307" s="2" customFormat="1">
      <c r="A307" s="38"/>
      <c r="B307" s="39"/>
      <c r="C307" s="38"/>
      <c r="D307" s="195" t="s">
        <v>242</v>
      </c>
      <c r="E307" s="38"/>
      <c r="F307" s="196" t="s">
        <v>836</v>
      </c>
      <c r="G307" s="38"/>
      <c r="H307" s="38"/>
      <c r="I307" s="197"/>
      <c r="J307" s="38"/>
      <c r="K307" s="38"/>
      <c r="L307" s="39"/>
      <c r="M307" s="198"/>
      <c r="N307" s="199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242</v>
      </c>
      <c r="AU307" s="19" t="s">
        <v>84</v>
      </c>
    </row>
    <row r="308" s="2" customFormat="1">
      <c r="A308" s="38"/>
      <c r="B308" s="39"/>
      <c r="C308" s="38"/>
      <c r="D308" s="195" t="s">
        <v>262</v>
      </c>
      <c r="E308" s="38"/>
      <c r="F308" s="223" t="s">
        <v>2415</v>
      </c>
      <c r="G308" s="38"/>
      <c r="H308" s="38"/>
      <c r="I308" s="197"/>
      <c r="J308" s="38"/>
      <c r="K308" s="38"/>
      <c r="L308" s="39"/>
      <c r="M308" s="198"/>
      <c r="N308" s="199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262</v>
      </c>
      <c r="AU308" s="19" t="s">
        <v>84</v>
      </c>
    </row>
    <row r="309" s="13" customFormat="1">
      <c r="A309" s="13"/>
      <c r="B309" s="200"/>
      <c r="C309" s="13"/>
      <c r="D309" s="195" t="s">
        <v>248</v>
      </c>
      <c r="E309" s="201" t="s">
        <v>1</v>
      </c>
      <c r="F309" s="202" t="s">
        <v>838</v>
      </c>
      <c r="G309" s="13"/>
      <c r="H309" s="201" t="s">
        <v>1</v>
      </c>
      <c r="I309" s="203"/>
      <c r="J309" s="13"/>
      <c r="K309" s="13"/>
      <c r="L309" s="200"/>
      <c r="M309" s="204"/>
      <c r="N309" s="205"/>
      <c r="O309" s="205"/>
      <c r="P309" s="205"/>
      <c r="Q309" s="205"/>
      <c r="R309" s="205"/>
      <c r="S309" s="205"/>
      <c r="T309" s="206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01" t="s">
        <v>248</v>
      </c>
      <c r="AU309" s="201" t="s">
        <v>84</v>
      </c>
      <c r="AV309" s="13" t="s">
        <v>82</v>
      </c>
      <c r="AW309" s="13" t="s">
        <v>32</v>
      </c>
      <c r="AX309" s="13" t="s">
        <v>75</v>
      </c>
      <c r="AY309" s="201" t="s">
        <v>235</v>
      </c>
    </row>
    <row r="310" s="14" customFormat="1">
      <c r="A310" s="14"/>
      <c r="B310" s="207"/>
      <c r="C310" s="14"/>
      <c r="D310" s="195" t="s">
        <v>248</v>
      </c>
      <c r="E310" s="208" t="s">
        <v>1</v>
      </c>
      <c r="F310" s="209" t="s">
        <v>96</v>
      </c>
      <c r="G310" s="14"/>
      <c r="H310" s="210">
        <v>4</v>
      </c>
      <c r="I310" s="211"/>
      <c r="J310" s="14"/>
      <c r="K310" s="14"/>
      <c r="L310" s="207"/>
      <c r="M310" s="212"/>
      <c r="N310" s="213"/>
      <c r="O310" s="213"/>
      <c r="P310" s="213"/>
      <c r="Q310" s="213"/>
      <c r="R310" s="213"/>
      <c r="S310" s="213"/>
      <c r="T310" s="2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08" t="s">
        <v>248</v>
      </c>
      <c r="AU310" s="208" t="s">
        <v>84</v>
      </c>
      <c r="AV310" s="14" t="s">
        <v>84</v>
      </c>
      <c r="AW310" s="14" t="s">
        <v>32</v>
      </c>
      <c r="AX310" s="14" t="s">
        <v>82</v>
      </c>
      <c r="AY310" s="208" t="s">
        <v>235</v>
      </c>
    </row>
    <row r="311" s="12" customFormat="1" ht="22.8" customHeight="1">
      <c r="A311" s="12"/>
      <c r="B311" s="168"/>
      <c r="C311" s="12"/>
      <c r="D311" s="169" t="s">
        <v>74</v>
      </c>
      <c r="E311" s="179" t="s">
        <v>839</v>
      </c>
      <c r="F311" s="179" t="s">
        <v>840</v>
      </c>
      <c r="G311" s="12"/>
      <c r="H311" s="12"/>
      <c r="I311" s="171"/>
      <c r="J311" s="180">
        <f>BK311</f>
        <v>0</v>
      </c>
      <c r="K311" s="12"/>
      <c r="L311" s="168"/>
      <c r="M311" s="173"/>
      <c r="N311" s="174"/>
      <c r="O311" s="174"/>
      <c r="P311" s="175">
        <f>SUM(P312:P330)</f>
        <v>0</v>
      </c>
      <c r="Q311" s="174"/>
      <c r="R311" s="175">
        <f>SUM(R312:R330)</f>
        <v>0</v>
      </c>
      <c r="S311" s="174"/>
      <c r="T311" s="176">
        <f>SUM(T312:T330)</f>
        <v>0</v>
      </c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R311" s="169" t="s">
        <v>82</v>
      </c>
      <c r="AT311" s="177" t="s">
        <v>74</v>
      </c>
      <c r="AU311" s="177" t="s">
        <v>82</v>
      </c>
      <c r="AY311" s="169" t="s">
        <v>235</v>
      </c>
      <c r="BK311" s="178">
        <f>SUM(BK312:BK330)</f>
        <v>0</v>
      </c>
    </row>
    <row r="312" s="2" customFormat="1" ht="21.75" customHeight="1">
      <c r="A312" s="38"/>
      <c r="B312" s="181"/>
      <c r="C312" s="182" t="s">
        <v>556</v>
      </c>
      <c r="D312" s="182" t="s">
        <v>237</v>
      </c>
      <c r="E312" s="183" t="s">
        <v>842</v>
      </c>
      <c r="F312" s="184" t="s">
        <v>843</v>
      </c>
      <c r="G312" s="185" t="s">
        <v>438</v>
      </c>
      <c r="H312" s="186">
        <v>84.430000000000007</v>
      </c>
      <c r="I312" s="187"/>
      <c r="J312" s="188">
        <f>ROUND(I312*H312,2)</f>
        <v>0</v>
      </c>
      <c r="K312" s="184" t="s">
        <v>246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96</v>
      </c>
      <c r="AT312" s="193" t="s">
        <v>237</v>
      </c>
      <c r="AU312" s="193" t="s">
        <v>84</v>
      </c>
      <c r="AY312" s="19" t="s">
        <v>235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96</v>
      </c>
      <c r="BM312" s="193" t="s">
        <v>844</v>
      </c>
    </row>
    <row r="313" s="2" customFormat="1">
      <c r="A313" s="38"/>
      <c r="B313" s="39"/>
      <c r="C313" s="38"/>
      <c r="D313" s="195" t="s">
        <v>242</v>
      </c>
      <c r="E313" s="38"/>
      <c r="F313" s="196" t="s">
        <v>845</v>
      </c>
      <c r="G313" s="38"/>
      <c r="H313" s="38"/>
      <c r="I313" s="197"/>
      <c r="J313" s="38"/>
      <c r="K313" s="38"/>
      <c r="L313" s="39"/>
      <c r="M313" s="198"/>
      <c r="N313" s="199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242</v>
      </c>
      <c r="AU313" s="19" t="s">
        <v>84</v>
      </c>
    </row>
    <row r="314" s="14" customFormat="1">
      <c r="A314" s="14"/>
      <c r="B314" s="207"/>
      <c r="C314" s="14"/>
      <c r="D314" s="195" t="s">
        <v>248</v>
      </c>
      <c r="E314" s="208" t="s">
        <v>1</v>
      </c>
      <c r="F314" s="209" t="s">
        <v>2480</v>
      </c>
      <c r="G314" s="14"/>
      <c r="H314" s="210">
        <v>61.960999999999999</v>
      </c>
      <c r="I314" s="211"/>
      <c r="J314" s="14"/>
      <c r="K314" s="14"/>
      <c r="L314" s="207"/>
      <c r="M314" s="212"/>
      <c r="N314" s="213"/>
      <c r="O314" s="213"/>
      <c r="P314" s="213"/>
      <c r="Q314" s="213"/>
      <c r="R314" s="213"/>
      <c r="S314" s="213"/>
      <c r="T314" s="2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8" t="s">
        <v>248</v>
      </c>
      <c r="AU314" s="208" t="s">
        <v>84</v>
      </c>
      <c r="AV314" s="14" t="s">
        <v>84</v>
      </c>
      <c r="AW314" s="14" t="s">
        <v>32</v>
      </c>
      <c r="AX314" s="14" t="s">
        <v>75</v>
      </c>
      <c r="AY314" s="208" t="s">
        <v>235</v>
      </c>
    </row>
    <row r="315" s="14" customFormat="1">
      <c r="A315" s="14"/>
      <c r="B315" s="207"/>
      <c r="C315" s="14"/>
      <c r="D315" s="195" t="s">
        <v>248</v>
      </c>
      <c r="E315" s="208" t="s">
        <v>1</v>
      </c>
      <c r="F315" s="209" t="s">
        <v>2481</v>
      </c>
      <c r="G315" s="14"/>
      <c r="H315" s="210">
        <v>22.469000000000001</v>
      </c>
      <c r="I315" s="211"/>
      <c r="J315" s="14"/>
      <c r="K315" s="14"/>
      <c r="L315" s="207"/>
      <c r="M315" s="212"/>
      <c r="N315" s="213"/>
      <c r="O315" s="213"/>
      <c r="P315" s="213"/>
      <c r="Q315" s="213"/>
      <c r="R315" s="213"/>
      <c r="S315" s="213"/>
      <c r="T315" s="2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08" t="s">
        <v>248</v>
      </c>
      <c r="AU315" s="208" t="s">
        <v>84</v>
      </c>
      <c r="AV315" s="14" t="s">
        <v>84</v>
      </c>
      <c r="AW315" s="14" t="s">
        <v>32</v>
      </c>
      <c r="AX315" s="14" t="s">
        <v>75</v>
      </c>
      <c r="AY315" s="208" t="s">
        <v>235</v>
      </c>
    </row>
    <row r="316" s="15" customFormat="1">
      <c r="A316" s="15"/>
      <c r="B316" s="215"/>
      <c r="C316" s="15"/>
      <c r="D316" s="195" t="s">
        <v>248</v>
      </c>
      <c r="E316" s="216" t="s">
        <v>1</v>
      </c>
      <c r="F316" s="217" t="s">
        <v>253</v>
      </c>
      <c r="G316" s="15"/>
      <c r="H316" s="218">
        <v>84.430000000000007</v>
      </c>
      <c r="I316" s="219"/>
      <c r="J316" s="15"/>
      <c r="K316" s="15"/>
      <c r="L316" s="215"/>
      <c r="M316" s="220"/>
      <c r="N316" s="221"/>
      <c r="O316" s="221"/>
      <c r="P316" s="221"/>
      <c r="Q316" s="221"/>
      <c r="R316" s="221"/>
      <c r="S316" s="221"/>
      <c r="T316" s="222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16" t="s">
        <v>248</v>
      </c>
      <c r="AU316" s="216" t="s">
        <v>84</v>
      </c>
      <c r="AV316" s="15" t="s">
        <v>96</v>
      </c>
      <c r="AW316" s="15" t="s">
        <v>32</v>
      </c>
      <c r="AX316" s="15" t="s">
        <v>82</v>
      </c>
      <c r="AY316" s="216" t="s">
        <v>235</v>
      </c>
    </row>
    <row r="317" s="2" customFormat="1" ht="24.15" customHeight="1">
      <c r="A317" s="38"/>
      <c r="B317" s="181"/>
      <c r="C317" s="182" t="s">
        <v>563</v>
      </c>
      <c r="D317" s="182" t="s">
        <v>237</v>
      </c>
      <c r="E317" s="183" t="s">
        <v>849</v>
      </c>
      <c r="F317" s="184" t="s">
        <v>850</v>
      </c>
      <c r="G317" s="185" t="s">
        <v>438</v>
      </c>
      <c r="H317" s="186">
        <v>1182.02</v>
      </c>
      <c r="I317" s="187"/>
      <c r="J317" s="188">
        <f>ROUND(I317*H317,2)</f>
        <v>0</v>
      </c>
      <c r="K317" s="184" t="s">
        <v>246</v>
      </c>
      <c r="L317" s="39"/>
      <c r="M317" s="189" t="s">
        <v>1</v>
      </c>
      <c r="N317" s="190" t="s">
        <v>40</v>
      </c>
      <c r="O317" s="77"/>
      <c r="P317" s="191">
        <f>O317*H317</f>
        <v>0</v>
      </c>
      <c r="Q317" s="191">
        <v>0</v>
      </c>
      <c r="R317" s="191">
        <f>Q317*H317</f>
        <v>0</v>
      </c>
      <c r="S317" s="191">
        <v>0</v>
      </c>
      <c r="T317" s="192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93" t="s">
        <v>96</v>
      </c>
      <c r="AT317" s="193" t="s">
        <v>237</v>
      </c>
      <c r="AU317" s="193" t="s">
        <v>84</v>
      </c>
      <c r="AY317" s="19" t="s">
        <v>235</v>
      </c>
      <c r="BE317" s="194">
        <f>IF(N317="základní",J317,0)</f>
        <v>0</v>
      </c>
      <c r="BF317" s="194">
        <f>IF(N317="snížená",J317,0)</f>
        <v>0</v>
      </c>
      <c r="BG317" s="194">
        <f>IF(N317="zákl. přenesená",J317,0)</f>
        <v>0</v>
      </c>
      <c r="BH317" s="194">
        <f>IF(N317="sníž. přenesená",J317,0)</f>
        <v>0</v>
      </c>
      <c r="BI317" s="194">
        <f>IF(N317="nulová",J317,0)</f>
        <v>0</v>
      </c>
      <c r="BJ317" s="19" t="s">
        <v>82</v>
      </c>
      <c r="BK317" s="194">
        <f>ROUND(I317*H317,2)</f>
        <v>0</v>
      </c>
      <c r="BL317" s="19" t="s">
        <v>96</v>
      </c>
      <c r="BM317" s="193" t="s">
        <v>851</v>
      </c>
    </row>
    <row r="318" s="2" customFormat="1">
      <c r="A318" s="38"/>
      <c r="B318" s="39"/>
      <c r="C318" s="38"/>
      <c r="D318" s="195" t="s">
        <v>242</v>
      </c>
      <c r="E318" s="38"/>
      <c r="F318" s="196" t="s">
        <v>852</v>
      </c>
      <c r="G318" s="38"/>
      <c r="H318" s="38"/>
      <c r="I318" s="197"/>
      <c r="J318" s="38"/>
      <c r="K318" s="38"/>
      <c r="L318" s="39"/>
      <c r="M318" s="198"/>
      <c r="N318" s="199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242</v>
      </c>
      <c r="AU318" s="19" t="s">
        <v>84</v>
      </c>
    </row>
    <row r="319" s="14" customFormat="1">
      <c r="A319" s="14"/>
      <c r="B319" s="207"/>
      <c r="C319" s="14"/>
      <c r="D319" s="195" t="s">
        <v>248</v>
      </c>
      <c r="E319" s="208" t="s">
        <v>1</v>
      </c>
      <c r="F319" s="209" t="s">
        <v>2480</v>
      </c>
      <c r="G319" s="14"/>
      <c r="H319" s="210">
        <v>61.960999999999999</v>
      </c>
      <c r="I319" s="211"/>
      <c r="J319" s="14"/>
      <c r="K319" s="14"/>
      <c r="L319" s="207"/>
      <c r="M319" s="212"/>
      <c r="N319" s="213"/>
      <c r="O319" s="213"/>
      <c r="P319" s="213"/>
      <c r="Q319" s="213"/>
      <c r="R319" s="213"/>
      <c r="S319" s="213"/>
      <c r="T319" s="2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08" t="s">
        <v>248</v>
      </c>
      <c r="AU319" s="208" t="s">
        <v>84</v>
      </c>
      <c r="AV319" s="14" t="s">
        <v>84</v>
      </c>
      <c r="AW319" s="14" t="s">
        <v>32</v>
      </c>
      <c r="AX319" s="14" t="s">
        <v>75</v>
      </c>
      <c r="AY319" s="208" t="s">
        <v>235</v>
      </c>
    </row>
    <row r="320" s="14" customFormat="1">
      <c r="A320" s="14"/>
      <c r="B320" s="207"/>
      <c r="C320" s="14"/>
      <c r="D320" s="195" t="s">
        <v>248</v>
      </c>
      <c r="E320" s="208" t="s">
        <v>1</v>
      </c>
      <c r="F320" s="209" t="s">
        <v>2481</v>
      </c>
      <c r="G320" s="14"/>
      <c r="H320" s="210">
        <v>22.469000000000001</v>
      </c>
      <c r="I320" s="211"/>
      <c r="J320" s="14"/>
      <c r="K320" s="14"/>
      <c r="L320" s="207"/>
      <c r="M320" s="212"/>
      <c r="N320" s="213"/>
      <c r="O320" s="213"/>
      <c r="P320" s="213"/>
      <c r="Q320" s="213"/>
      <c r="R320" s="213"/>
      <c r="S320" s="213"/>
      <c r="T320" s="2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8" t="s">
        <v>248</v>
      </c>
      <c r="AU320" s="208" t="s">
        <v>84</v>
      </c>
      <c r="AV320" s="14" t="s">
        <v>84</v>
      </c>
      <c r="AW320" s="14" t="s">
        <v>32</v>
      </c>
      <c r="AX320" s="14" t="s">
        <v>75</v>
      </c>
      <c r="AY320" s="208" t="s">
        <v>235</v>
      </c>
    </row>
    <row r="321" s="15" customFormat="1">
      <c r="A321" s="15"/>
      <c r="B321" s="215"/>
      <c r="C321" s="15"/>
      <c r="D321" s="195" t="s">
        <v>248</v>
      </c>
      <c r="E321" s="216" t="s">
        <v>1</v>
      </c>
      <c r="F321" s="217" t="s">
        <v>253</v>
      </c>
      <c r="G321" s="15"/>
      <c r="H321" s="218">
        <v>84.430000000000007</v>
      </c>
      <c r="I321" s="219"/>
      <c r="J321" s="15"/>
      <c r="K321" s="15"/>
      <c r="L321" s="215"/>
      <c r="M321" s="220"/>
      <c r="N321" s="221"/>
      <c r="O321" s="221"/>
      <c r="P321" s="221"/>
      <c r="Q321" s="221"/>
      <c r="R321" s="221"/>
      <c r="S321" s="221"/>
      <c r="T321" s="222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16" t="s">
        <v>248</v>
      </c>
      <c r="AU321" s="216" t="s">
        <v>84</v>
      </c>
      <c r="AV321" s="15" t="s">
        <v>96</v>
      </c>
      <c r="AW321" s="15" t="s">
        <v>32</v>
      </c>
      <c r="AX321" s="15" t="s">
        <v>82</v>
      </c>
      <c r="AY321" s="216" t="s">
        <v>235</v>
      </c>
    </row>
    <row r="322" s="14" customFormat="1">
      <c r="A322" s="14"/>
      <c r="B322" s="207"/>
      <c r="C322" s="14"/>
      <c r="D322" s="195" t="s">
        <v>248</v>
      </c>
      <c r="E322" s="14"/>
      <c r="F322" s="209" t="s">
        <v>2482</v>
      </c>
      <c r="G322" s="14"/>
      <c r="H322" s="210">
        <v>1182.02</v>
      </c>
      <c r="I322" s="211"/>
      <c r="J322" s="14"/>
      <c r="K322" s="14"/>
      <c r="L322" s="207"/>
      <c r="M322" s="212"/>
      <c r="N322" s="213"/>
      <c r="O322" s="213"/>
      <c r="P322" s="213"/>
      <c r="Q322" s="213"/>
      <c r="R322" s="213"/>
      <c r="S322" s="213"/>
      <c r="T322" s="2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08" t="s">
        <v>248</v>
      </c>
      <c r="AU322" s="208" t="s">
        <v>84</v>
      </c>
      <c r="AV322" s="14" t="s">
        <v>84</v>
      </c>
      <c r="AW322" s="14" t="s">
        <v>3</v>
      </c>
      <c r="AX322" s="14" t="s">
        <v>82</v>
      </c>
      <c r="AY322" s="208" t="s">
        <v>235</v>
      </c>
    </row>
    <row r="323" s="2" customFormat="1" ht="24.15" customHeight="1">
      <c r="A323" s="38"/>
      <c r="B323" s="181"/>
      <c r="C323" s="182" t="s">
        <v>568</v>
      </c>
      <c r="D323" s="182" t="s">
        <v>237</v>
      </c>
      <c r="E323" s="183" t="s">
        <v>855</v>
      </c>
      <c r="F323" s="184" t="s">
        <v>856</v>
      </c>
      <c r="G323" s="185" t="s">
        <v>438</v>
      </c>
      <c r="H323" s="186">
        <v>84.430000000000007</v>
      </c>
      <c r="I323" s="187"/>
      <c r="J323" s="188">
        <f>ROUND(I323*H323,2)</f>
        <v>0</v>
      </c>
      <c r="K323" s="184" t="s">
        <v>246</v>
      </c>
      <c r="L323" s="39"/>
      <c r="M323" s="189" t="s">
        <v>1</v>
      </c>
      <c r="N323" s="190" t="s">
        <v>40</v>
      </c>
      <c r="O323" s="77"/>
      <c r="P323" s="191">
        <f>O323*H323</f>
        <v>0</v>
      </c>
      <c r="Q323" s="191">
        <v>0</v>
      </c>
      <c r="R323" s="191">
        <f>Q323*H323</f>
        <v>0</v>
      </c>
      <c r="S323" s="191">
        <v>0</v>
      </c>
      <c r="T323" s="192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93" t="s">
        <v>96</v>
      </c>
      <c r="AT323" s="193" t="s">
        <v>237</v>
      </c>
      <c r="AU323" s="193" t="s">
        <v>84</v>
      </c>
      <c r="AY323" s="19" t="s">
        <v>235</v>
      </c>
      <c r="BE323" s="194">
        <f>IF(N323="základní",J323,0)</f>
        <v>0</v>
      </c>
      <c r="BF323" s="194">
        <f>IF(N323="snížená",J323,0)</f>
        <v>0</v>
      </c>
      <c r="BG323" s="194">
        <f>IF(N323="zákl. přenesená",J323,0)</f>
        <v>0</v>
      </c>
      <c r="BH323" s="194">
        <f>IF(N323="sníž. přenesená",J323,0)</f>
        <v>0</v>
      </c>
      <c r="BI323" s="194">
        <f>IF(N323="nulová",J323,0)</f>
        <v>0</v>
      </c>
      <c r="BJ323" s="19" t="s">
        <v>82</v>
      </c>
      <c r="BK323" s="194">
        <f>ROUND(I323*H323,2)</f>
        <v>0</v>
      </c>
      <c r="BL323" s="19" t="s">
        <v>96</v>
      </c>
      <c r="BM323" s="193" t="s">
        <v>857</v>
      </c>
    </row>
    <row r="324" s="2" customFormat="1">
      <c r="A324" s="38"/>
      <c r="B324" s="39"/>
      <c r="C324" s="38"/>
      <c r="D324" s="195" t="s">
        <v>242</v>
      </c>
      <c r="E324" s="38"/>
      <c r="F324" s="196" t="s">
        <v>858</v>
      </c>
      <c r="G324" s="38"/>
      <c r="H324" s="38"/>
      <c r="I324" s="197"/>
      <c r="J324" s="38"/>
      <c r="K324" s="38"/>
      <c r="L324" s="39"/>
      <c r="M324" s="198"/>
      <c r="N324" s="199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242</v>
      </c>
      <c r="AU324" s="19" t="s">
        <v>84</v>
      </c>
    </row>
    <row r="325" s="2" customFormat="1" ht="44.25" customHeight="1">
      <c r="A325" s="38"/>
      <c r="B325" s="181"/>
      <c r="C325" s="182" t="s">
        <v>573</v>
      </c>
      <c r="D325" s="182" t="s">
        <v>237</v>
      </c>
      <c r="E325" s="183" t="s">
        <v>860</v>
      </c>
      <c r="F325" s="184" t="s">
        <v>440</v>
      </c>
      <c r="G325" s="185" t="s">
        <v>438</v>
      </c>
      <c r="H325" s="186">
        <v>61.960999999999999</v>
      </c>
      <c r="I325" s="187"/>
      <c r="J325" s="188">
        <f>ROUND(I325*H325,2)</f>
        <v>0</v>
      </c>
      <c r="K325" s="184" t="s">
        <v>246</v>
      </c>
      <c r="L325" s="39"/>
      <c r="M325" s="189" t="s">
        <v>1</v>
      </c>
      <c r="N325" s="190" t="s">
        <v>40</v>
      </c>
      <c r="O325" s="77"/>
      <c r="P325" s="191">
        <f>O325*H325</f>
        <v>0</v>
      </c>
      <c r="Q325" s="191">
        <v>0</v>
      </c>
      <c r="R325" s="191">
        <f>Q325*H325</f>
        <v>0</v>
      </c>
      <c r="S325" s="191">
        <v>0</v>
      </c>
      <c r="T325" s="192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93" t="s">
        <v>96</v>
      </c>
      <c r="AT325" s="193" t="s">
        <v>237</v>
      </c>
      <c r="AU325" s="193" t="s">
        <v>84</v>
      </c>
      <c r="AY325" s="19" t="s">
        <v>235</v>
      </c>
      <c r="BE325" s="194">
        <f>IF(N325="základní",J325,0)</f>
        <v>0</v>
      </c>
      <c r="BF325" s="194">
        <f>IF(N325="snížená",J325,0)</f>
        <v>0</v>
      </c>
      <c r="BG325" s="194">
        <f>IF(N325="zákl. přenesená",J325,0)</f>
        <v>0</v>
      </c>
      <c r="BH325" s="194">
        <f>IF(N325="sníž. přenesená",J325,0)</f>
        <v>0</v>
      </c>
      <c r="BI325" s="194">
        <f>IF(N325="nulová",J325,0)</f>
        <v>0</v>
      </c>
      <c r="BJ325" s="19" t="s">
        <v>82</v>
      </c>
      <c r="BK325" s="194">
        <f>ROUND(I325*H325,2)</f>
        <v>0</v>
      </c>
      <c r="BL325" s="19" t="s">
        <v>96</v>
      </c>
      <c r="BM325" s="193" t="s">
        <v>861</v>
      </c>
    </row>
    <row r="326" s="2" customFormat="1">
      <c r="A326" s="38"/>
      <c r="B326" s="39"/>
      <c r="C326" s="38"/>
      <c r="D326" s="195" t="s">
        <v>242</v>
      </c>
      <c r="E326" s="38"/>
      <c r="F326" s="196" t="s">
        <v>440</v>
      </c>
      <c r="G326" s="38"/>
      <c r="H326" s="38"/>
      <c r="I326" s="197"/>
      <c r="J326" s="38"/>
      <c r="K326" s="38"/>
      <c r="L326" s="39"/>
      <c r="M326" s="198"/>
      <c r="N326" s="199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242</v>
      </c>
      <c r="AU326" s="19" t="s">
        <v>84</v>
      </c>
    </row>
    <row r="327" s="14" customFormat="1">
      <c r="A327" s="14"/>
      <c r="B327" s="207"/>
      <c r="C327" s="14"/>
      <c r="D327" s="195" t="s">
        <v>248</v>
      </c>
      <c r="E327" s="208" t="s">
        <v>1</v>
      </c>
      <c r="F327" s="209" t="s">
        <v>2480</v>
      </c>
      <c r="G327" s="14"/>
      <c r="H327" s="210">
        <v>61.960999999999999</v>
      </c>
      <c r="I327" s="211"/>
      <c r="J327" s="14"/>
      <c r="K327" s="14"/>
      <c r="L327" s="207"/>
      <c r="M327" s="212"/>
      <c r="N327" s="213"/>
      <c r="O327" s="213"/>
      <c r="P327" s="213"/>
      <c r="Q327" s="213"/>
      <c r="R327" s="213"/>
      <c r="S327" s="213"/>
      <c r="T327" s="2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8" t="s">
        <v>248</v>
      </c>
      <c r="AU327" s="208" t="s">
        <v>84</v>
      </c>
      <c r="AV327" s="14" t="s">
        <v>84</v>
      </c>
      <c r="AW327" s="14" t="s">
        <v>32</v>
      </c>
      <c r="AX327" s="14" t="s">
        <v>82</v>
      </c>
      <c r="AY327" s="208" t="s">
        <v>235</v>
      </c>
    </row>
    <row r="328" s="2" customFormat="1" ht="44.25" customHeight="1">
      <c r="A328" s="38"/>
      <c r="B328" s="181"/>
      <c r="C328" s="182" t="s">
        <v>578</v>
      </c>
      <c r="D328" s="182" t="s">
        <v>237</v>
      </c>
      <c r="E328" s="183" t="s">
        <v>863</v>
      </c>
      <c r="F328" s="184" t="s">
        <v>864</v>
      </c>
      <c r="G328" s="185" t="s">
        <v>438</v>
      </c>
      <c r="H328" s="186">
        <v>22.469000000000001</v>
      </c>
      <c r="I328" s="187"/>
      <c r="J328" s="188">
        <f>ROUND(I328*H328,2)</f>
        <v>0</v>
      </c>
      <c r="K328" s="184" t="s">
        <v>246</v>
      </c>
      <c r="L328" s="39"/>
      <c r="M328" s="189" t="s">
        <v>1</v>
      </c>
      <c r="N328" s="190" t="s">
        <v>40</v>
      </c>
      <c r="O328" s="77"/>
      <c r="P328" s="191">
        <f>O328*H328</f>
        <v>0</v>
      </c>
      <c r="Q328" s="191">
        <v>0</v>
      </c>
      <c r="R328" s="191">
        <f>Q328*H328</f>
        <v>0</v>
      </c>
      <c r="S328" s="191">
        <v>0</v>
      </c>
      <c r="T328" s="19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3" t="s">
        <v>96</v>
      </c>
      <c r="AT328" s="193" t="s">
        <v>237</v>
      </c>
      <c r="AU328" s="193" t="s">
        <v>84</v>
      </c>
      <c r="AY328" s="19" t="s">
        <v>235</v>
      </c>
      <c r="BE328" s="194">
        <f>IF(N328="základní",J328,0)</f>
        <v>0</v>
      </c>
      <c r="BF328" s="194">
        <f>IF(N328="snížená",J328,0)</f>
        <v>0</v>
      </c>
      <c r="BG328" s="194">
        <f>IF(N328="zákl. přenesená",J328,0)</f>
        <v>0</v>
      </c>
      <c r="BH328" s="194">
        <f>IF(N328="sníž. přenesená",J328,0)</f>
        <v>0</v>
      </c>
      <c r="BI328" s="194">
        <f>IF(N328="nulová",J328,0)</f>
        <v>0</v>
      </c>
      <c r="BJ328" s="19" t="s">
        <v>82</v>
      </c>
      <c r="BK328" s="194">
        <f>ROUND(I328*H328,2)</f>
        <v>0</v>
      </c>
      <c r="BL328" s="19" t="s">
        <v>96</v>
      </c>
      <c r="BM328" s="193" t="s">
        <v>865</v>
      </c>
    </row>
    <row r="329" s="2" customFormat="1">
      <c r="A329" s="38"/>
      <c r="B329" s="39"/>
      <c r="C329" s="38"/>
      <c r="D329" s="195" t="s">
        <v>242</v>
      </c>
      <c r="E329" s="38"/>
      <c r="F329" s="196" t="s">
        <v>864</v>
      </c>
      <c r="G329" s="38"/>
      <c r="H329" s="38"/>
      <c r="I329" s="197"/>
      <c r="J329" s="38"/>
      <c r="K329" s="38"/>
      <c r="L329" s="39"/>
      <c r="M329" s="198"/>
      <c r="N329" s="199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242</v>
      </c>
      <c r="AU329" s="19" t="s">
        <v>84</v>
      </c>
    </row>
    <row r="330" s="14" customFormat="1">
      <c r="A330" s="14"/>
      <c r="B330" s="207"/>
      <c r="C330" s="14"/>
      <c r="D330" s="195" t="s">
        <v>248</v>
      </c>
      <c r="E330" s="208" t="s">
        <v>1</v>
      </c>
      <c r="F330" s="209" t="s">
        <v>2481</v>
      </c>
      <c r="G330" s="14"/>
      <c r="H330" s="210">
        <v>22.469000000000001</v>
      </c>
      <c r="I330" s="211"/>
      <c r="J330" s="14"/>
      <c r="K330" s="14"/>
      <c r="L330" s="207"/>
      <c r="M330" s="212"/>
      <c r="N330" s="213"/>
      <c r="O330" s="213"/>
      <c r="P330" s="213"/>
      <c r="Q330" s="213"/>
      <c r="R330" s="213"/>
      <c r="S330" s="213"/>
      <c r="T330" s="2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8" t="s">
        <v>248</v>
      </c>
      <c r="AU330" s="208" t="s">
        <v>84</v>
      </c>
      <c r="AV330" s="14" t="s">
        <v>84</v>
      </c>
      <c r="AW330" s="14" t="s">
        <v>32</v>
      </c>
      <c r="AX330" s="14" t="s">
        <v>82</v>
      </c>
      <c r="AY330" s="208" t="s">
        <v>235</v>
      </c>
    </row>
    <row r="331" s="12" customFormat="1" ht="22.8" customHeight="1">
      <c r="A331" s="12"/>
      <c r="B331" s="168"/>
      <c r="C331" s="12"/>
      <c r="D331" s="169" t="s">
        <v>74</v>
      </c>
      <c r="E331" s="179" t="s">
        <v>866</v>
      </c>
      <c r="F331" s="179" t="s">
        <v>867</v>
      </c>
      <c r="G331" s="12"/>
      <c r="H331" s="12"/>
      <c r="I331" s="171"/>
      <c r="J331" s="180">
        <f>BK331</f>
        <v>0</v>
      </c>
      <c r="K331" s="12"/>
      <c r="L331" s="168"/>
      <c r="M331" s="173"/>
      <c r="N331" s="174"/>
      <c r="O331" s="174"/>
      <c r="P331" s="175">
        <f>SUM(P332:P335)</f>
        <v>0</v>
      </c>
      <c r="Q331" s="174"/>
      <c r="R331" s="175">
        <f>SUM(R332:R335)</f>
        <v>0</v>
      </c>
      <c r="S331" s="174"/>
      <c r="T331" s="176">
        <f>SUM(T332:T335)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169" t="s">
        <v>82</v>
      </c>
      <c r="AT331" s="177" t="s">
        <v>74</v>
      </c>
      <c r="AU331" s="177" t="s">
        <v>82</v>
      </c>
      <c r="AY331" s="169" t="s">
        <v>235</v>
      </c>
      <c r="BK331" s="178">
        <f>SUM(BK332:BK335)</f>
        <v>0</v>
      </c>
    </row>
    <row r="332" s="2" customFormat="1" ht="24.15" customHeight="1">
      <c r="A332" s="38"/>
      <c r="B332" s="181"/>
      <c r="C332" s="182" t="s">
        <v>584</v>
      </c>
      <c r="D332" s="182" t="s">
        <v>237</v>
      </c>
      <c r="E332" s="183" t="s">
        <v>869</v>
      </c>
      <c r="F332" s="184" t="s">
        <v>870</v>
      </c>
      <c r="G332" s="185" t="s">
        <v>438</v>
      </c>
      <c r="H332" s="186">
        <v>25.204999999999998</v>
      </c>
      <c r="I332" s="187"/>
      <c r="J332" s="188">
        <f>ROUND(I332*H332,2)</f>
        <v>0</v>
      </c>
      <c r="K332" s="184" t="s">
        <v>246</v>
      </c>
      <c r="L332" s="39"/>
      <c r="M332" s="189" t="s">
        <v>1</v>
      </c>
      <c r="N332" s="190" t="s">
        <v>40</v>
      </c>
      <c r="O332" s="77"/>
      <c r="P332" s="191">
        <f>O332*H332</f>
        <v>0</v>
      </c>
      <c r="Q332" s="191">
        <v>0</v>
      </c>
      <c r="R332" s="191">
        <f>Q332*H332</f>
        <v>0</v>
      </c>
      <c r="S332" s="191">
        <v>0</v>
      </c>
      <c r="T332" s="19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3" t="s">
        <v>96</v>
      </c>
      <c r="AT332" s="193" t="s">
        <v>237</v>
      </c>
      <c r="AU332" s="193" t="s">
        <v>84</v>
      </c>
      <c r="AY332" s="19" t="s">
        <v>235</v>
      </c>
      <c r="BE332" s="194">
        <f>IF(N332="základní",J332,0)</f>
        <v>0</v>
      </c>
      <c r="BF332" s="194">
        <f>IF(N332="snížená",J332,0)</f>
        <v>0</v>
      </c>
      <c r="BG332" s="194">
        <f>IF(N332="zákl. přenesená",J332,0)</f>
        <v>0</v>
      </c>
      <c r="BH332" s="194">
        <f>IF(N332="sníž. přenesená",J332,0)</f>
        <v>0</v>
      </c>
      <c r="BI332" s="194">
        <f>IF(N332="nulová",J332,0)</f>
        <v>0</v>
      </c>
      <c r="BJ332" s="19" t="s">
        <v>82</v>
      </c>
      <c r="BK332" s="194">
        <f>ROUND(I332*H332,2)</f>
        <v>0</v>
      </c>
      <c r="BL332" s="19" t="s">
        <v>96</v>
      </c>
      <c r="BM332" s="193" t="s">
        <v>1033</v>
      </c>
    </row>
    <row r="333" s="2" customFormat="1">
      <c r="A333" s="38"/>
      <c r="B333" s="39"/>
      <c r="C333" s="38"/>
      <c r="D333" s="195" t="s">
        <v>242</v>
      </c>
      <c r="E333" s="38"/>
      <c r="F333" s="196" t="s">
        <v>872</v>
      </c>
      <c r="G333" s="38"/>
      <c r="H333" s="38"/>
      <c r="I333" s="197"/>
      <c r="J333" s="38"/>
      <c r="K333" s="38"/>
      <c r="L333" s="39"/>
      <c r="M333" s="198"/>
      <c r="N333" s="199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242</v>
      </c>
      <c r="AU333" s="19" t="s">
        <v>84</v>
      </c>
    </row>
    <row r="334" s="13" customFormat="1">
      <c r="A334" s="13"/>
      <c r="B334" s="200"/>
      <c r="C334" s="13"/>
      <c r="D334" s="195" t="s">
        <v>248</v>
      </c>
      <c r="E334" s="201" t="s">
        <v>1</v>
      </c>
      <c r="F334" s="202" t="s">
        <v>873</v>
      </c>
      <c r="G334" s="13"/>
      <c r="H334" s="201" t="s">
        <v>1</v>
      </c>
      <c r="I334" s="203"/>
      <c r="J334" s="13"/>
      <c r="K334" s="13"/>
      <c r="L334" s="200"/>
      <c r="M334" s="204"/>
      <c r="N334" s="205"/>
      <c r="O334" s="205"/>
      <c r="P334" s="205"/>
      <c r="Q334" s="205"/>
      <c r="R334" s="205"/>
      <c r="S334" s="205"/>
      <c r="T334" s="206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01" t="s">
        <v>248</v>
      </c>
      <c r="AU334" s="201" t="s">
        <v>84</v>
      </c>
      <c r="AV334" s="13" t="s">
        <v>82</v>
      </c>
      <c r="AW334" s="13" t="s">
        <v>32</v>
      </c>
      <c r="AX334" s="13" t="s">
        <v>75</v>
      </c>
      <c r="AY334" s="201" t="s">
        <v>235</v>
      </c>
    </row>
    <row r="335" s="14" customFormat="1">
      <c r="A335" s="14"/>
      <c r="B335" s="207"/>
      <c r="C335" s="14"/>
      <c r="D335" s="195" t="s">
        <v>248</v>
      </c>
      <c r="E335" s="208" t="s">
        <v>1</v>
      </c>
      <c r="F335" s="209" t="s">
        <v>2483</v>
      </c>
      <c r="G335" s="14"/>
      <c r="H335" s="210">
        <v>25.204999999999998</v>
      </c>
      <c r="I335" s="211"/>
      <c r="J335" s="14"/>
      <c r="K335" s="14"/>
      <c r="L335" s="207"/>
      <c r="M335" s="242"/>
      <c r="N335" s="243"/>
      <c r="O335" s="243"/>
      <c r="P335" s="243"/>
      <c r="Q335" s="243"/>
      <c r="R335" s="243"/>
      <c r="S335" s="243"/>
      <c r="T335" s="24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8" t="s">
        <v>248</v>
      </c>
      <c r="AU335" s="208" t="s">
        <v>84</v>
      </c>
      <c r="AV335" s="14" t="s">
        <v>84</v>
      </c>
      <c r="AW335" s="14" t="s">
        <v>32</v>
      </c>
      <c r="AX335" s="14" t="s">
        <v>82</v>
      </c>
      <c r="AY335" s="208" t="s">
        <v>235</v>
      </c>
    </row>
    <row r="336" s="2" customFormat="1" ht="6.96" customHeight="1">
      <c r="A336" s="38"/>
      <c r="B336" s="60"/>
      <c r="C336" s="61"/>
      <c r="D336" s="61"/>
      <c r="E336" s="61"/>
      <c r="F336" s="61"/>
      <c r="G336" s="61"/>
      <c r="H336" s="61"/>
      <c r="I336" s="61"/>
      <c r="J336" s="61"/>
      <c r="K336" s="61"/>
      <c r="L336" s="39"/>
      <c r="M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</row>
  </sheetData>
  <autoFilter ref="C130:K335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2286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2484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ROUND(J132,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ROUND((SUM(BE132:BE372)),  2)</f>
        <v>0</v>
      </c>
      <c r="G37" s="38"/>
      <c r="H37" s="38"/>
      <c r="I37" s="138">
        <v>0.20999999999999999</v>
      </c>
      <c r="J37" s="137">
        <f>ROUND(((SUM(BE132:BE372))*I37),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ROUND((SUM(BF132:BF372)),  2)</f>
        <v>0</v>
      </c>
      <c r="G38" s="38"/>
      <c r="H38" s="38"/>
      <c r="I38" s="138">
        <v>0.14999999999999999</v>
      </c>
      <c r="J38" s="137">
        <f>ROUND(((SUM(BF132:BF372))*I38),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ROUND((SUM(BG132:BG372)),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ROUND((SUM(BH132:BH372)),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ROUND((SUM(BI132:BI372)),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2286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1884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0009 - DSO 11.9 Výtlak V12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J132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J133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J134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J242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J247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J256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J275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217</v>
      </c>
      <c r="E106" s="156"/>
      <c r="F106" s="156"/>
      <c r="G106" s="156"/>
      <c r="H106" s="156"/>
      <c r="I106" s="156"/>
      <c r="J106" s="157">
        <f>J342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218</v>
      </c>
      <c r="E107" s="156"/>
      <c r="F107" s="156"/>
      <c r="G107" s="156"/>
      <c r="H107" s="156"/>
      <c r="I107" s="156"/>
      <c r="J107" s="157">
        <f>J348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219</v>
      </c>
      <c r="E108" s="156"/>
      <c r="F108" s="156"/>
      <c r="G108" s="156"/>
      <c r="H108" s="156"/>
      <c r="I108" s="156"/>
      <c r="J108" s="157">
        <f>J368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220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30" t="str">
        <f>E7</f>
        <v>Kanalizace Podlesí - II.Etapa</v>
      </c>
      <c r="F118" s="32"/>
      <c r="G118" s="32"/>
      <c r="H118" s="32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2"/>
      <c r="C119" s="32" t="s">
        <v>197</v>
      </c>
      <c r="L119" s="22"/>
    </row>
    <row r="120" s="1" customFormat="1" ht="16.5" customHeight="1">
      <c r="B120" s="22"/>
      <c r="E120" s="130" t="s">
        <v>198</v>
      </c>
      <c r="F120" s="1"/>
      <c r="G120" s="1"/>
      <c r="H120" s="1"/>
      <c r="L120" s="22"/>
    </row>
    <row r="121" s="1" customFormat="1" ht="12" customHeight="1">
      <c r="B121" s="22"/>
      <c r="C121" s="32" t="s">
        <v>199</v>
      </c>
      <c r="L121" s="22"/>
    </row>
    <row r="122" s="2" customFormat="1" ht="16.5" customHeight="1">
      <c r="A122" s="38"/>
      <c r="B122" s="39"/>
      <c r="C122" s="38"/>
      <c r="D122" s="38"/>
      <c r="E122" s="131" t="s">
        <v>2286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1884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38"/>
      <c r="D124" s="38"/>
      <c r="E124" s="67" t="str">
        <f>E13</f>
        <v>0009 - DSO 11.9 Výtlak V12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38"/>
      <c r="E126" s="38"/>
      <c r="F126" s="27" t="str">
        <f>F16</f>
        <v xml:space="preserve"> </v>
      </c>
      <c r="G126" s="38"/>
      <c r="H126" s="38"/>
      <c r="I126" s="32" t="s">
        <v>22</v>
      </c>
      <c r="J126" s="69" t="str">
        <f>IF(J16="","",J16)</f>
        <v>13. 1. 2022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5.65" customHeight="1">
      <c r="A128" s="38"/>
      <c r="B128" s="39"/>
      <c r="C128" s="32" t="s">
        <v>24</v>
      </c>
      <c r="D128" s="38"/>
      <c r="E128" s="38"/>
      <c r="F128" s="27" t="str">
        <f>E19</f>
        <v>Město Petřvald</v>
      </c>
      <c r="G128" s="38"/>
      <c r="H128" s="38"/>
      <c r="I128" s="32" t="s">
        <v>30</v>
      </c>
      <c r="J128" s="36" t="str">
        <f>E25</f>
        <v>Sweco Hydroprojekt a.s., divize Morava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28</v>
      </c>
      <c r="D129" s="38"/>
      <c r="E129" s="38"/>
      <c r="F129" s="27" t="str">
        <f>IF(E22="","",E22)</f>
        <v>Vyplň údaj</v>
      </c>
      <c r="G129" s="38"/>
      <c r="H129" s="38"/>
      <c r="I129" s="32" t="s">
        <v>33</v>
      </c>
      <c r="J129" s="36" t="str">
        <f>E28</f>
        <v xml:space="preserve"> 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58"/>
      <c r="B131" s="159"/>
      <c r="C131" s="160" t="s">
        <v>221</v>
      </c>
      <c r="D131" s="161" t="s">
        <v>60</v>
      </c>
      <c r="E131" s="161" t="s">
        <v>56</v>
      </c>
      <c r="F131" s="161" t="s">
        <v>57</v>
      </c>
      <c r="G131" s="161" t="s">
        <v>222</v>
      </c>
      <c r="H131" s="161" t="s">
        <v>223</v>
      </c>
      <c r="I131" s="161" t="s">
        <v>224</v>
      </c>
      <c r="J131" s="161" t="s">
        <v>208</v>
      </c>
      <c r="K131" s="162" t="s">
        <v>225</v>
      </c>
      <c r="L131" s="163"/>
      <c r="M131" s="86" t="s">
        <v>1</v>
      </c>
      <c r="N131" s="87" t="s">
        <v>39</v>
      </c>
      <c r="O131" s="87" t="s">
        <v>226</v>
      </c>
      <c r="P131" s="87" t="s">
        <v>227</v>
      </c>
      <c r="Q131" s="87" t="s">
        <v>228</v>
      </c>
      <c r="R131" s="87" t="s">
        <v>229</v>
      </c>
      <c r="S131" s="87" t="s">
        <v>230</v>
      </c>
      <c r="T131" s="88" t="s">
        <v>231</v>
      </c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</row>
    <row r="132" s="2" customFormat="1" ht="22.8" customHeight="1">
      <c r="A132" s="38"/>
      <c r="B132" s="39"/>
      <c r="C132" s="93" t="s">
        <v>232</v>
      </c>
      <c r="D132" s="38"/>
      <c r="E132" s="38"/>
      <c r="F132" s="38"/>
      <c r="G132" s="38"/>
      <c r="H132" s="38"/>
      <c r="I132" s="38"/>
      <c r="J132" s="164">
        <f>BK132</f>
        <v>0</v>
      </c>
      <c r="K132" s="38"/>
      <c r="L132" s="39"/>
      <c r="M132" s="89"/>
      <c r="N132" s="73"/>
      <c r="O132" s="90"/>
      <c r="P132" s="165">
        <f>P133</f>
        <v>0</v>
      </c>
      <c r="Q132" s="90"/>
      <c r="R132" s="165">
        <f>R133</f>
        <v>2204.6007353</v>
      </c>
      <c r="S132" s="90"/>
      <c r="T132" s="166">
        <f>T133</f>
        <v>688.87139999999999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74</v>
      </c>
      <c r="AU132" s="19" t="s">
        <v>210</v>
      </c>
      <c r="BK132" s="167">
        <f>BK133</f>
        <v>0</v>
      </c>
    </row>
    <row r="133" s="12" customFormat="1" ht="25.92" customHeight="1">
      <c r="A133" s="12"/>
      <c r="B133" s="168"/>
      <c r="C133" s="12"/>
      <c r="D133" s="169" t="s">
        <v>74</v>
      </c>
      <c r="E133" s="170" t="s">
        <v>233</v>
      </c>
      <c r="F133" s="170" t="s">
        <v>234</v>
      </c>
      <c r="G133" s="12"/>
      <c r="H133" s="12"/>
      <c r="I133" s="171"/>
      <c r="J133" s="172">
        <f>BK133</f>
        <v>0</v>
      </c>
      <c r="K133" s="12"/>
      <c r="L133" s="168"/>
      <c r="M133" s="173"/>
      <c r="N133" s="174"/>
      <c r="O133" s="174"/>
      <c r="P133" s="175">
        <f>P134+P242+P247+P256+P275+P342+P348+P368</f>
        <v>0</v>
      </c>
      <c r="Q133" s="174"/>
      <c r="R133" s="175">
        <f>R134+R242+R247+R256+R275+R342+R348+R368</f>
        <v>2204.6007353</v>
      </c>
      <c r="S133" s="174"/>
      <c r="T133" s="176">
        <f>T134+T242+T247+T256+T275+T342+T348+T368</f>
        <v>688.87139999999999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75</v>
      </c>
      <c r="AY133" s="169" t="s">
        <v>235</v>
      </c>
      <c r="BK133" s="178">
        <f>BK134+BK242+BK247+BK256+BK275+BK342+BK348+BK368</f>
        <v>0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82</v>
      </c>
      <c r="F134" s="179" t="s">
        <v>236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SUM(P135:P241)</f>
        <v>0</v>
      </c>
      <c r="Q134" s="174"/>
      <c r="R134" s="175">
        <f>SUM(R135:R241)</f>
        <v>2066.4946669999999</v>
      </c>
      <c r="S134" s="174"/>
      <c r="T134" s="176">
        <f>SUM(T135:T241)</f>
        <v>688.87139999999999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SUM(BK135:BK241)</f>
        <v>0</v>
      </c>
    </row>
    <row r="135" s="2" customFormat="1" ht="33" customHeight="1">
      <c r="A135" s="38"/>
      <c r="B135" s="181"/>
      <c r="C135" s="182" t="s">
        <v>82</v>
      </c>
      <c r="D135" s="182" t="s">
        <v>237</v>
      </c>
      <c r="E135" s="183" t="s">
        <v>2288</v>
      </c>
      <c r="F135" s="184" t="s">
        <v>2289</v>
      </c>
      <c r="G135" s="185" t="s">
        <v>240</v>
      </c>
      <c r="H135" s="186">
        <v>560.42999999999995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0.57999999999999996</v>
      </c>
      <c r="T135" s="192">
        <f>S135*H135</f>
        <v>325.04939999999993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2290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243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>
      <c r="A137" s="38"/>
      <c r="B137" s="39"/>
      <c r="C137" s="38"/>
      <c r="D137" s="195" t="s">
        <v>262</v>
      </c>
      <c r="E137" s="38"/>
      <c r="F137" s="223" t="s">
        <v>2485</v>
      </c>
      <c r="G137" s="38"/>
      <c r="H137" s="38"/>
      <c r="I137" s="197"/>
      <c r="J137" s="38"/>
      <c r="K137" s="38"/>
      <c r="L137" s="39"/>
      <c r="M137" s="198"/>
      <c r="N137" s="199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262</v>
      </c>
      <c r="AU137" s="19" t="s">
        <v>84</v>
      </c>
    </row>
    <row r="138" s="14" customFormat="1">
      <c r="A138" s="14"/>
      <c r="B138" s="207"/>
      <c r="C138" s="14"/>
      <c r="D138" s="195" t="s">
        <v>248</v>
      </c>
      <c r="E138" s="208" t="s">
        <v>1</v>
      </c>
      <c r="F138" s="209" t="s">
        <v>2486</v>
      </c>
      <c r="G138" s="14"/>
      <c r="H138" s="210">
        <v>560.42999999999995</v>
      </c>
      <c r="I138" s="211"/>
      <c r="J138" s="14"/>
      <c r="K138" s="14"/>
      <c r="L138" s="207"/>
      <c r="M138" s="212"/>
      <c r="N138" s="213"/>
      <c r="O138" s="213"/>
      <c r="P138" s="213"/>
      <c r="Q138" s="213"/>
      <c r="R138" s="213"/>
      <c r="S138" s="213"/>
      <c r="T138" s="2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08" t="s">
        <v>248</v>
      </c>
      <c r="AU138" s="208" t="s">
        <v>84</v>
      </c>
      <c r="AV138" s="14" t="s">
        <v>84</v>
      </c>
      <c r="AW138" s="14" t="s">
        <v>32</v>
      </c>
      <c r="AX138" s="14" t="s">
        <v>82</v>
      </c>
      <c r="AY138" s="208" t="s">
        <v>235</v>
      </c>
    </row>
    <row r="139" s="2" customFormat="1" ht="33" customHeight="1">
      <c r="A139" s="38"/>
      <c r="B139" s="181"/>
      <c r="C139" s="182" t="s">
        <v>84</v>
      </c>
      <c r="D139" s="182" t="s">
        <v>237</v>
      </c>
      <c r="E139" s="183" t="s">
        <v>238</v>
      </c>
      <c r="F139" s="184" t="s">
        <v>2293</v>
      </c>
      <c r="G139" s="185" t="s">
        <v>240</v>
      </c>
      <c r="H139" s="186">
        <v>240.47999999999999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0.57999999999999996</v>
      </c>
      <c r="T139" s="192">
        <f>S139*H139</f>
        <v>139.47839999999999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2294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243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>
      <c r="A141" s="38"/>
      <c r="B141" s="39"/>
      <c r="C141" s="38"/>
      <c r="D141" s="195" t="s">
        <v>262</v>
      </c>
      <c r="E141" s="38"/>
      <c r="F141" s="223" t="s">
        <v>2487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262</v>
      </c>
      <c r="AU141" s="19" t="s">
        <v>84</v>
      </c>
    </row>
    <row r="142" s="14" customFormat="1">
      <c r="A142" s="14"/>
      <c r="B142" s="207"/>
      <c r="C142" s="14"/>
      <c r="D142" s="195" t="s">
        <v>248</v>
      </c>
      <c r="E142" s="208" t="s">
        <v>1</v>
      </c>
      <c r="F142" s="209" t="s">
        <v>2488</v>
      </c>
      <c r="G142" s="14"/>
      <c r="H142" s="210">
        <v>240.47999999999999</v>
      </c>
      <c r="I142" s="211"/>
      <c r="J142" s="14"/>
      <c r="K142" s="14"/>
      <c r="L142" s="207"/>
      <c r="M142" s="212"/>
      <c r="N142" s="213"/>
      <c r="O142" s="213"/>
      <c r="P142" s="213"/>
      <c r="Q142" s="213"/>
      <c r="R142" s="213"/>
      <c r="S142" s="213"/>
      <c r="T142" s="2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08" t="s">
        <v>248</v>
      </c>
      <c r="AU142" s="208" t="s">
        <v>84</v>
      </c>
      <c r="AV142" s="14" t="s">
        <v>84</v>
      </c>
      <c r="AW142" s="14" t="s">
        <v>32</v>
      </c>
      <c r="AX142" s="14" t="s">
        <v>82</v>
      </c>
      <c r="AY142" s="208" t="s">
        <v>235</v>
      </c>
    </row>
    <row r="143" s="2" customFormat="1" ht="24.15" customHeight="1">
      <c r="A143" s="38"/>
      <c r="B143" s="181"/>
      <c r="C143" s="182" t="s">
        <v>91</v>
      </c>
      <c r="D143" s="182" t="s">
        <v>237</v>
      </c>
      <c r="E143" s="183" t="s">
        <v>244</v>
      </c>
      <c r="F143" s="184" t="s">
        <v>245</v>
      </c>
      <c r="G143" s="185" t="s">
        <v>240</v>
      </c>
      <c r="H143" s="186">
        <v>319.94999999999999</v>
      </c>
      <c r="I143" s="187"/>
      <c r="J143" s="188">
        <f>ROUND(I143*H143,2)</f>
        <v>0</v>
      </c>
      <c r="K143" s="184" t="s">
        <v>246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0.57999999999999996</v>
      </c>
      <c r="T143" s="192">
        <f>S143*H143</f>
        <v>185.57099999999997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96</v>
      </c>
      <c r="AT143" s="193" t="s">
        <v>237</v>
      </c>
      <c r="AU143" s="193" t="s">
        <v>84</v>
      </c>
      <c r="AY143" s="19" t="s">
        <v>235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96</v>
      </c>
      <c r="BM143" s="193" t="s">
        <v>247</v>
      </c>
    </row>
    <row r="144" s="2" customFormat="1">
      <c r="A144" s="38"/>
      <c r="B144" s="39"/>
      <c r="C144" s="38"/>
      <c r="D144" s="195" t="s">
        <v>242</v>
      </c>
      <c r="E144" s="38"/>
      <c r="F144" s="196" t="s">
        <v>243</v>
      </c>
      <c r="G144" s="38"/>
      <c r="H144" s="38"/>
      <c r="I144" s="197"/>
      <c r="J144" s="38"/>
      <c r="K144" s="38"/>
      <c r="L144" s="39"/>
      <c r="M144" s="198"/>
      <c r="N144" s="199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242</v>
      </c>
      <c r="AU144" s="19" t="s">
        <v>84</v>
      </c>
    </row>
    <row r="145" s="2" customFormat="1" ht="24.15" customHeight="1">
      <c r="A145" s="38"/>
      <c r="B145" s="181"/>
      <c r="C145" s="182" t="s">
        <v>96</v>
      </c>
      <c r="D145" s="182" t="s">
        <v>237</v>
      </c>
      <c r="E145" s="183" t="s">
        <v>258</v>
      </c>
      <c r="F145" s="184" t="s">
        <v>1036</v>
      </c>
      <c r="G145" s="185" t="s">
        <v>240</v>
      </c>
      <c r="H145" s="186">
        <v>319.94999999999999</v>
      </c>
      <c r="I145" s="187"/>
      <c r="J145" s="188">
        <f>ROUND(I145*H145,2)</f>
        <v>0</v>
      </c>
      <c r="K145" s="184" t="s">
        <v>246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0.098000000000000004</v>
      </c>
      <c r="T145" s="192">
        <f>S145*H145</f>
        <v>31.3551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96</v>
      </c>
      <c r="AT145" s="193" t="s">
        <v>237</v>
      </c>
      <c r="AU145" s="193" t="s">
        <v>84</v>
      </c>
      <c r="AY145" s="19" t="s">
        <v>235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96</v>
      </c>
      <c r="BM145" s="193" t="s">
        <v>260</v>
      </c>
    </row>
    <row r="146" s="2" customFormat="1">
      <c r="A146" s="38"/>
      <c r="B146" s="39"/>
      <c r="C146" s="38"/>
      <c r="D146" s="195" t="s">
        <v>242</v>
      </c>
      <c r="E146" s="38"/>
      <c r="F146" s="196" t="s">
        <v>261</v>
      </c>
      <c r="G146" s="38"/>
      <c r="H146" s="38"/>
      <c r="I146" s="197"/>
      <c r="J146" s="38"/>
      <c r="K146" s="38"/>
      <c r="L146" s="39"/>
      <c r="M146" s="198"/>
      <c r="N146" s="199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242</v>
      </c>
      <c r="AU146" s="19" t="s">
        <v>84</v>
      </c>
    </row>
    <row r="147" s="2" customFormat="1">
      <c r="A147" s="38"/>
      <c r="B147" s="39"/>
      <c r="C147" s="38"/>
      <c r="D147" s="195" t="s">
        <v>262</v>
      </c>
      <c r="E147" s="38"/>
      <c r="F147" s="223" t="s">
        <v>2487</v>
      </c>
      <c r="G147" s="38"/>
      <c r="H147" s="38"/>
      <c r="I147" s="197"/>
      <c r="J147" s="38"/>
      <c r="K147" s="38"/>
      <c r="L147" s="39"/>
      <c r="M147" s="198"/>
      <c r="N147" s="199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262</v>
      </c>
      <c r="AU147" s="19" t="s">
        <v>84</v>
      </c>
    </row>
    <row r="148" s="13" customFormat="1">
      <c r="A148" s="13"/>
      <c r="B148" s="200"/>
      <c r="C148" s="13"/>
      <c r="D148" s="195" t="s">
        <v>248</v>
      </c>
      <c r="E148" s="201" t="s">
        <v>1</v>
      </c>
      <c r="F148" s="202" t="s">
        <v>264</v>
      </c>
      <c r="G148" s="13"/>
      <c r="H148" s="201" t="s">
        <v>1</v>
      </c>
      <c r="I148" s="203"/>
      <c r="J148" s="13"/>
      <c r="K148" s="13"/>
      <c r="L148" s="200"/>
      <c r="M148" s="204"/>
      <c r="N148" s="205"/>
      <c r="O148" s="205"/>
      <c r="P148" s="205"/>
      <c r="Q148" s="205"/>
      <c r="R148" s="205"/>
      <c r="S148" s="205"/>
      <c r="T148" s="206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1" t="s">
        <v>248</v>
      </c>
      <c r="AU148" s="201" t="s">
        <v>84</v>
      </c>
      <c r="AV148" s="13" t="s">
        <v>82</v>
      </c>
      <c r="AW148" s="13" t="s">
        <v>32</v>
      </c>
      <c r="AX148" s="13" t="s">
        <v>75</v>
      </c>
      <c r="AY148" s="201" t="s">
        <v>235</v>
      </c>
    </row>
    <row r="149" s="14" customFormat="1">
      <c r="A149" s="14"/>
      <c r="B149" s="207"/>
      <c r="C149" s="14"/>
      <c r="D149" s="195" t="s">
        <v>248</v>
      </c>
      <c r="E149" s="208" t="s">
        <v>1</v>
      </c>
      <c r="F149" s="209" t="s">
        <v>2489</v>
      </c>
      <c r="G149" s="14"/>
      <c r="H149" s="210">
        <v>19.350000000000001</v>
      </c>
      <c r="I149" s="211"/>
      <c r="J149" s="14"/>
      <c r="K149" s="14"/>
      <c r="L149" s="207"/>
      <c r="M149" s="212"/>
      <c r="N149" s="213"/>
      <c r="O149" s="213"/>
      <c r="P149" s="213"/>
      <c r="Q149" s="213"/>
      <c r="R149" s="213"/>
      <c r="S149" s="213"/>
      <c r="T149" s="2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08" t="s">
        <v>248</v>
      </c>
      <c r="AU149" s="208" t="s">
        <v>84</v>
      </c>
      <c r="AV149" s="14" t="s">
        <v>84</v>
      </c>
      <c r="AW149" s="14" t="s">
        <v>32</v>
      </c>
      <c r="AX149" s="14" t="s">
        <v>75</v>
      </c>
      <c r="AY149" s="208" t="s">
        <v>235</v>
      </c>
    </row>
    <row r="150" s="14" customFormat="1">
      <c r="A150" s="14"/>
      <c r="B150" s="207"/>
      <c r="C150" s="14"/>
      <c r="D150" s="195" t="s">
        <v>248</v>
      </c>
      <c r="E150" s="208" t="s">
        <v>1</v>
      </c>
      <c r="F150" s="209" t="s">
        <v>2490</v>
      </c>
      <c r="G150" s="14"/>
      <c r="H150" s="210">
        <v>300.60000000000002</v>
      </c>
      <c r="I150" s="211"/>
      <c r="J150" s="14"/>
      <c r="K150" s="14"/>
      <c r="L150" s="207"/>
      <c r="M150" s="212"/>
      <c r="N150" s="213"/>
      <c r="O150" s="213"/>
      <c r="P150" s="213"/>
      <c r="Q150" s="213"/>
      <c r="R150" s="213"/>
      <c r="S150" s="213"/>
      <c r="T150" s="2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08" t="s">
        <v>248</v>
      </c>
      <c r="AU150" s="208" t="s">
        <v>84</v>
      </c>
      <c r="AV150" s="14" t="s">
        <v>84</v>
      </c>
      <c r="AW150" s="14" t="s">
        <v>32</v>
      </c>
      <c r="AX150" s="14" t="s">
        <v>75</v>
      </c>
      <c r="AY150" s="208" t="s">
        <v>235</v>
      </c>
    </row>
    <row r="151" s="15" customFormat="1">
      <c r="A151" s="15"/>
      <c r="B151" s="215"/>
      <c r="C151" s="15"/>
      <c r="D151" s="195" t="s">
        <v>248</v>
      </c>
      <c r="E151" s="216" t="s">
        <v>1</v>
      </c>
      <c r="F151" s="217" t="s">
        <v>253</v>
      </c>
      <c r="G151" s="15"/>
      <c r="H151" s="218">
        <v>319.95000000000005</v>
      </c>
      <c r="I151" s="219"/>
      <c r="J151" s="15"/>
      <c r="K151" s="15"/>
      <c r="L151" s="215"/>
      <c r="M151" s="220"/>
      <c r="N151" s="221"/>
      <c r="O151" s="221"/>
      <c r="P151" s="221"/>
      <c r="Q151" s="221"/>
      <c r="R151" s="221"/>
      <c r="S151" s="221"/>
      <c r="T151" s="222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16" t="s">
        <v>248</v>
      </c>
      <c r="AU151" s="216" t="s">
        <v>84</v>
      </c>
      <c r="AV151" s="15" t="s">
        <v>96</v>
      </c>
      <c r="AW151" s="15" t="s">
        <v>32</v>
      </c>
      <c r="AX151" s="15" t="s">
        <v>82</v>
      </c>
      <c r="AY151" s="216" t="s">
        <v>235</v>
      </c>
    </row>
    <row r="152" s="2" customFormat="1" ht="24.15" customHeight="1">
      <c r="A152" s="38"/>
      <c r="B152" s="181"/>
      <c r="C152" s="182" t="s">
        <v>269</v>
      </c>
      <c r="D152" s="182" t="s">
        <v>237</v>
      </c>
      <c r="E152" s="183" t="s">
        <v>277</v>
      </c>
      <c r="F152" s="184" t="s">
        <v>882</v>
      </c>
      <c r="G152" s="185" t="s">
        <v>240</v>
      </c>
      <c r="H152" s="186">
        <v>64.5</v>
      </c>
      <c r="I152" s="187"/>
      <c r="J152" s="188">
        <f>ROUND(I152*H152,2)</f>
        <v>0</v>
      </c>
      <c r="K152" s="184" t="s">
        <v>246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6.9999999999999994E-05</v>
      </c>
      <c r="R152" s="191">
        <f>Q152*H152</f>
        <v>0.0045149999999999999</v>
      </c>
      <c r="S152" s="191">
        <v>0.11500000000000001</v>
      </c>
      <c r="T152" s="192">
        <f>S152*H152</f>
        <v>7.4175000000000004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96</v>
      </c>
      <c r="AT152" s="193" t="s">
        <v>237</v>
      </c>
      <c r="AU152" s="193" t="s">
        <v>84</v>
      </c>
      <c r="AY152" s="19" t="s">
        <v>235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96</v>
      </c>
      <c r="BM152" s="193" t="s">
        <v>279</v>
      </c>
    </row>
    <row r="153" s="2" customFormat="1">
      <c r="A153" s="38"/>
      <c r="B153" s="39"/>
      <c r="C153" s="38"/>
      <c r="D153" s="195" t="s">
        <v>242</v>
      </c>
      <c r="E153" s="38"/>
      <c r="F153" s="196" t="s">
        <v>280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242</v>
      </c>
      <c r="AU153" s="19" t="s">
        <v>84</v>
      </c>
    </row>
    <row r="154" s="2" customFormat="1">
      <c r="A154" s="38"/>
      <c r="B154" s="39"/>
      <c r="C154" s="38"/>
      <c r="D154" s="195" t="s">
        <v>262</v>
      </c>
      <c r="E154" s="38"/>
      <c r="F154" s="223" t="s">
        <v>2487</v>
      </c>
      <c r="G154" s="38"/>
      <c r="H154" s="38"/>
      <c r="I154" s="197"/>
      <c r="J154" s="38"/>
      <c r="K154" s="38"/>
      <c r="L154" s="39"/>
      <c r="M154" s="198"/>
      <c r="N154" s="199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262</v>
      </c>
      <c r="AU154" s="19" t="s">
        <v>84</v>
      </c>
    </row>
    <row r="155" s="13" customFormat="1">
      <c r="A155" s="13"/>
      <c r="B155" s="200"/>
      <c r="C155" s="13"/>
      <c r="D155" s="195" t="s">
        <v>248</v>
      </c>
      <c r="E155" s="201" t="s">
        <v>1</v>
      </c>
      <c r="F155" s="202" t="s">
        <v>281</v>
      </c>
      <c r="G155" s="13"/>
      <c r="H155" s="201" t="s">
        <v>1</v>
      </c>
      <c r="I155" s="203"/>
      <c r="J155" s="13"/>
      <c r="K155" s="13"/>
      <c r="L155" s="200"/>
      <c r="M155" s="204"/>
      <c r="N155" s="205"/>
      <c r="O155" s="205"/>
      <c r="P155" s="205"/>
      <c r="Q155" s="205"/>
      <c r="R155" s="205"/>
      <c r="S155" s="205"/>
      <c r="T155" s="20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1" t="s">
        <v>248</v>
      </c>
      <c r="AU155" s="201" t="s">
        <v>84</v>
      </c>
      <c r="AV155" s="13" t="s">
        <v>82</v>
      </c>
      <c r="AW155" s="13" t="s">
        <v>32</v>
      </c>
      <c r="AX155" s="13" t="s">
        <v>75</v>
      </c>
      <c r="AY155" s="201" t="s">
        <v>235</v>
      </c>
    </row>
    <row r="156" s="14" customFormat="1">
      <c r="A156" s="14"/>
      <c r="B156" s="207"/>
      <c r="C156" s="14"/>
      <c r="D156" s="195" t="s">
        <v>248</v>
      </c>
      <c r="E156" s="208" t="s">
        <v>1</v>
      </c>
      <c r="F156" s="209" t="s">
        <v>2491</v>
      </c>
      <c r="G156" s="14"/>
      <c r="H156" s="210">
        <v>64.5</v>
      </c>
      <c r="I156" s="211"/>
      <c r="J156" s="14"/>
      <c r="K156" s="14"/>
      <c r="L156" s="207"/>
      <c r="M156" s="212"/>
      <c r="N156" s="213"/>
      <c r="O156" s="213"/>
      <c r="P156" s="213"/>
      <c r="Q156" s="213"/>
      <c r="R156" s="213"/>
      <c r="S156" s="213"/>
      <c r="T156" s="2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8" t="s">
        <v>248</v>
      </c>
      <c r="AU156" s="208" t="s">
        <v>84</v>
      </c>
      <c r="AV156" s="14" t="s">
        <v>84</v>
      </c>
      <c r="AW156" s="14" t="s">
        <v>32</v>
      </c>
      <c r="AX156" s="14" t="s">
        <v>75</v>
      </c>
      <c r="AY156" s="208" t="s">
        <v>235</v>
      </c>
    </row>
    <row r="157" s="13" customFormat="1">
      <c r="A157" s="13"/>
      <c r="B157" s="200"/>
      <c r="C157" s="13"/>
      <c r="D157" s="195" t="s">
        <v>248</v>
      </c>
      <c r="E157" s="201" t="s">
        <v>1</v>
      </c>
      <c r="F157" s="202" t="s">
        <v>2492</v>
      </c>
      <c r="G157" s="13"/>
      <c r="H157" s="201" t="s">
        <v>1</v>
      </c>
      <c r="I157" s="203"/>
      <c r="J157" s="13"/>
      <c r="K157" s="13"/>
      <c r="L157" s="200"/>
      <c r="M157" s="204"/>
      <c r="N157" s="205"/>
      <c r="O157" s="205"/>
      <c r="P157" s="205"/>
      <c r="Q157" s="205"/>
      <c r="R157" s="205"/>
      <c r="S157" s="205"/>
      <c r="T157" s="206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1" t="s">
        <v>248</v>
      </c>
      <c r="AU157" s="201" t="s">
        <v>84</v>
      </c>
      <c r="AV157" s="13" t="s">
        <v>82</v>
      </c>
      <c r="AW157" s="13" t="s">
        <v>32</v>
      </c>
      <c r="AX157" s="13" t="s">
        <v>75</v>
      </c>
      <c r="AY157" s="201" t="s">
        <v>235</v>
      </c>
    </row>
    <row r="158" s="15" customFormat="1">
      <c r="A158" s="15"/>
      <c r="B158" s="215"/>
      <c r="C158" s="15"/>
      <c r="D158" s="195" t="s">
        <v>248</v>
      </c>
      <c r="E158" s="216" t="s">
        <v>1</v>
      </c>
      <c r="F158" s="217" t="s">
        <v>253</v>
      </c>
      <c r="G158" s="15"/>
      <c r="H158" s="218">
        <v>64.5</v>
      </c>
      <c r="I158" s="219"/>
      <c r="J158" s="15"/>
      <c r="K158" s="15"/>
      <c r="L158" s="215"/>
      <c r="M158" s="220"/>
      <c r="N158" s="221"/>
      <c r="O158" s="221"/>
      <c r="P158" s="221"/>
      <c r="Q158" s="221"/>
      <c r="R158" s="221"/>
      <c r="S158" s="221"/>
      <c r="T158" s="222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16" t="s">
        <v>248</v>
      </c>
      <c r="AU158" s="216" t="s">
        <v>84</v>
      </c>
      <c r="AV158" s="15" t="s">
        <v>96</v>
      </c>
      <c r="AW158" s="15" t="s">
        <v>32</v>
      </c>
      <c r="AX158" s="15" t="s">
        <v>82</v>
      </c>
      <c r="AY158" s="216" t="s">
        <v>235</v>
      </c>
    </row>
    <row r="159" s="2" customFormat="1" ht="24.15" customHeight="1">
      <c r="A159" s="38"/>
      <c r="B159" s="181"/>
      <c r="C159" s="182" t="s">
        <v>276</v>
      </c>
      <c r="D159" s="182" t="s">
        <v>237</v>
      </c>
      <c r="E159" s="183" t="s">
        <v>292</v>
      </c>
      <c r="F159" s="184" t="s">
        <v>293</v>
      </c>
      <c r="G159" s="185" t="s">
        <v>294</v>
      </c>
      <c r="H159" s="186">
        <v>1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96</v>
      </c>
      <c r="AT159" s="193" t="s">
        <v>237</v>
      </c>
      <c r="AU159" s="193" t="s">
        <v>84</v>
      </c>
      <c r="AY159" s="19" t="s">
        <v>235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96</v>
      </c>
      <c r="BM159" s="193" t="s">
        <v>295</v>
      </c>
    </row>
    <row r="160" s="2" customFormat="1">
      <c r="A160" s="38"/>
      <c r="B160" s="39"/>
      <c r="C160" s="38"/>
      <c r="D160" s="195" t="s">
        <v>242</v>
      </c>
      <c r="E160" s="38"/>
      <c r="F160" s="196" t="s">
        <v>293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242</v>
      </c>
      <c r="AU160" s="19" t="s">
        <v>84</v>
      </c>
    </row>
    <row r="161" s="2" customFormat="1">
      <c r="A161" s="38"/>
      <c r="B161" s="39"/>
      <c r="C161" s="38"/>
      <c r="D161" s="195" t="s">
        <v>262</v>
      </c>
      <c r="E161" s="38"/>
      <c r="F161" s="223" t="s">
        <v>2487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262</v>
      </c>
      <c r="AU161" s="19" t="s">
        <v>84</v>
      </c>
    </row>
    <row r="162" s="14" customFormat="1">
      <c r="A162" s="14"/>
      <c r="B162" s="207"/>
      <c r="C162" s="14"/>
      <c r="D162" s="195" t="s">
        <v>248</v>
      </c>
      <c r="E162" s="208" t="s">
        <v>1</v>
      </c>
      <c r="F162" s="209" t="s">
        <v>82</v>
      </c>
      <c r="G162" s="14"/>
      <c r="H162" s="210">
        <v>1</v>
      </c>
      <c r="I162" s="211"/>
      <c r="J162" s="14"/>
      <c r="K162" s="14"/>
      <c r="L162" s="207"/>
      <c r="M162" s="212"/>
      <c r="N162" s="213"/>
      <c r="O162" s="213"/>
      <c r="P162" s="213"/>
      <c r="Q162" s="213"/>
      <c r="R162" s="213"/>
      <c r="S162" s="213"/>
      <c r="T162" s="2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08" t="s">
        <v>248</v>
      </c>
      <c r="AU162" s="208" t="s">
        <v>84</v>
      </c>
      <c r="AV162" s="14" t="s">
        <v>84</v>
      </c>
      <c r="AW162" s="14" t="s">
        <v>32</v>
      </c>
      <c r="AX162" s="14" t="s">
        <v>82</v>
      </c>
      <c r="AY162" s="208" t="s">
        <v>235</v>
      </c>
    </row>
    <row r="163" s="2" customFormat="1" ht="24.15" customHeight="1">
      <c r="A163" s="38"/>
      <c r="B163" s="181"/>
      <c r="C163" s="182" t="s">
        <v>284</v>
      </c>
      <c r="D163" s="182" t="s">
        <v>237</v>
      </c>
      <c r="E163" s="183" t="s">
        <v>303</v>
      </c>
      <c r="F163" s="184" t="s">
        <v>304</v>
      </c>
      <c r="G163" s="185" t="s">
        <v>294</v>
      </c>
      <c r="H163" s="186">
        <v>10</v>
      </c>
      <c r="I163" s="187"/>
      <c r="J163" s="188">
        <f>ROUND(I163*H163,2)</f>
        <v>0</v>
      </c>
      <c r="K163" s="184" t="s">
        <v>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96</v>
      </c>
      <c r="AT163" s="193" t="s">
        <v>237</v>
      </c>
      <c r="AU163" s="193" t="s">
        <v>84</v>
      </c>
      <c r="AY163" s="19" t="s">
        <v>235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96</v>
      </c>
      <c r="BM163" s="193" t="s">
        <v>305</v>
      </c>
    </row>
    <row r="164" s="2" customFormat="1">
      <c r="A164" s="38"/>
      <c r="B164" s="39"/>
      <c r="C164" s="38"/>
      <c r="D164" s="195" t="s">
        <v>242</v>
      </c>
      <c r="E164" s="38"/>
      <c r="F164" s="196" t="s">
        <v>304</v>
      </c>
      <c r="G164" s="38"/>
      <c r="H164" s="38"/>
      <c r="I164" s="197"/>
      <c r="J164" s="38"/>
      <c r="K164" s="38"/>
      <c r="L164" s="39"/>
      <c r="M164" s="198"/>
      <c r="N164" s="199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242</v>
      </c>
      <c r="AU164" s="19" t="s">
        <v>84</v>
      </c>
    </row>
    <row r="165" s="2" customFormat="1">
      <c r="A165" s="38"/>
      <c r="B165" s="39"/>
      <c r="C165" s="38"/>
      <c r="D165" s="195" t="s">
        <v>262</v>
      </c>
      <c r="E165" s="38"/>
      <c r="F165" s="223" t="s">
        <v>2485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262</v>
      </c>
      <c r="AU165" s="19" t="s">
        <v>84</v>
      </c>
    </row>
    <row r="166" s="14" customFormat="1">
      <c r="A166" s="14"/>
      <c r="B166" s="207"/>
      <c r="C166" s="14"/>
      <c r="D166" s="195" t="s">
        <v>248</v>
      </c>
      <c r="E166" s="208" t="s">
        <v>1</v>
      </c>
      <c r="F166" s="209" t="s">
        <v>302</v>
      </c>
      <c r="G166" s="14"/>
      <c r="H166" s="210">
        <v>10</v>
      </c>
      <c r="I166" s="211"/>
      <c r="J166" s="14"/>
      <c r="K166" s="14"/>
      <c r="L166" s="207"/>
      <c r="M166" s="212"/>
      <c r="N166" s="213"/>
      <c r="O166" s="213"/>
      <c r="P166" s="213"/>
      <c r="Q166" s="213"/>
      <c r="R166" s="213"/>
      <c r="S166" s="213"/>
      <c r="T166" s="2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8" t="s">
        <v>248</v>
      </c>
      <c r="AU166" s="208" t="s">
        <v>84</v>
      </c>
      <c r="AV166" s="14" t="s">
        <v>84</v>
      </c>
      <c r="AW166" s="14" t="s">
        <v>32</v>
      </c>
      <c r="AX166" s="14" t="s">
        <v>82</v>
      </c>
      <c r="AY166" s="208" t="s">
        <v>235</v>
      </c>
    </row>
    <row r="167" s="2" customFormat="1" ht="24.15" customHeight="1">
      <c r="A167" s="38"/>
      <c r="B167" s="181"/>
      <c r="C167" s="182" t="s">
        <v>291</v>
      </c>
      <c r="D167" s="182" t="s">
        <v>237</v>
      </c>
      <c r="E167" s="183" t="s">
        <v>308</v>
      </c>
      <c r="F167" s="184" t="s">
        <v>309</v>
      </c>
      <c r="G167" s="185" t="s">
        <v>310</v>
      </c>
      <c r="H167" s="186">
        <v>960</v>
      </c>
      <c r="I167" s="187"/>
      <c r="J167" s="188">
        <f>ROUND(I167*H167,2)</f>
        <v>0</v>
      </c>
      <c r="K167" s="184" t="s">
        <v>246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3.0000000000000001E-05</v>
      </c>
      <c r="R167" s="191">
        <f>Q167*H167</f>
        <v>0.028799999999999999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96</v>
      </c>
      <c r="AT167" s="193" t="s">
        <v>237</v>
      </c>
      <c r="AU167" s="193" t="s">
        <v>84</v>
      </c>
      <c r="AY167" s="19" t="s">
        <v>235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96</v>
      </c>
      <c r="BM167" s="193" t="s">
        <v>311</v>
      </c>
    </row>
    <row r="168" s="2" customFormat="1">
      <c r="A168" s="38"/>
      <c r="B168" s="39"/>
      <c r="C168" s="38"/>
      <c r="D168" s="195" t="s">
        <v>242</v>
      </c>
      <c r="E168" s="38"/>
      <c r="F168" s="196" t="s">
        <v>312</v>
      </c>
      <c r="G168" s="38"/>
      <c r="H168" s="38"/>
      <c r="I168" s="197"/>
      <c r="J168" s="38"/>
      <c r="K168" s="38"/>
      <c r="L168" s="39"/>
      <c r="M168" s="198"/>
      <c r="N168" s="199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242</v>
      </c>
      <c r="AU168" s="19" t="s">
        <v>84</v>
      </c>
    </row>
    <row r="169" s="14" customFormat="1">
      <c r="A169" s="14"/>
      <c r="B169" s="207"/>
      <c r="C169" s="14"/>
      <c r="D169" s="195" t="s">
        <v>248</v>
      </c>
      <c r="E169" s="208" t="s">
        <v>1</v>
      </c>
      <c r="F169" s="209" t="s">
        <v>2493</v>
      </c>
      <c r="G169" s="14"/>
      <c r="H169" s="210">
        <v>960</v>
      </c>
      <c r="I169" s="211"/>
      <c r="J169" s="14"/>
      <c r="K169" s="14"/>
      <c r="L169" s="207"/>
      <c r="M169" s="212"/>
      <c r="N169" s="213"/>
      <c r="O169" s="213"/>
      <c r="P169" s="213"/>
      <c r="Q169" s="213"/>
      <c r="R169" s="213"/>
      <c r="S169" s="213"/>
      <c r="T169" s="2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08" t="s">
        <v>248</v>
      </c>
      <c r="AU169" s="208" t="s">
        <v>84</v>
      </c>
      <c r="AV169" s="14" t="s">
        <v>84</v>
      </c>
      <c r="AW169" s="14" t="s">
        <v>32</v>
      </c>
      <c r="AX169" s="14" t="s">
        <v>82</v>
      </c>
      <c r="AY169" s="208" t="s">
        <v>235</v>
      </c>
    </row>
    <row r="170" s="2" customFormat="1" ht="24.15" customHeight="1">
      <c r="A170" s="38"/>
      <c r="B170" s="181"/>
      <c r="C170" s="182" t="s">
        <v>297</v>
      </c>
      <c r="D170" s="182" t="s">
        <v>237</v>
      </c>
      <c r="E170" s="183" t="s">
        <v>315</v>
      </c>
      <c r="F170" s="184" t="s">
        <v>316</v>
      </c>
      <c r="G170" s="185" t="s">
        <v>317</v>
      </c>
      <c r="H170" s="186">
        <v>120</v>
      </c>
      <c r="I170" s="187"/>
      <c r="J170" s="188">
        <f>ROUND(I170*H170,2)</f>
        <v>0</v>
      </c>
      <c r="K170" s="184" t="s">
        <v>246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96</v>
      </c>
      <c r="AT170" s="193" t="s">
        <v>237</v>
      </c>
      <c r="AU170" s="193" t="s">
        <v>84</v>
      </c>
      <c r="AY170" s="19" t="s">
        <v>235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96</v>
      </c>
      <c r="BM170" s="193" t="s">
        <v>318</v>
      </c>
    </row>
    <row r="171" s="2" customFormat="1">
      <c r="A171" s="38"/>
      <c r="B171" s="39"/>
      <c r="C171" s="38"/>
      <c r="D171" s="195" t="s">
        <v>242</v>
      </c>
      <c r="E171" s="38"/>
      <c r="F171" s="196" t="s">
        <v>319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242</v>
      </c>
      <c r="AU171" s="19" t="s">
        <v>84</v>
      </c>
    </row>
    <row r="172" s="2" customFormat="1" ht="16.5" customHeight="1">
      <c r="A172" s="38"/>
      <c r="B172" s="181"/>
      <c r="C172" s="182" t="s">
        <v>302</v>
      </c>
      <c r="D172" s="182" t="s">
        <v>237</v>
      </c>
      <c r="E172" s="183" t="s">
        <v>321</v>
      </c>
      <c r="F172" s="184" t="s">
        <v>322</v>
      </c>
      <c r="G172" s="185" t="s">
        <v>323</v>
      </c>
      <c r="H172" s="186">
        <v>9.9000000000000004</v>
      </c>
      <c r="I172" s="187"/>
      <c r="J172" s="188">
        <f>ROUND(I172*H172,2)</f>
        <v>0</v>
      </c>
      <c r="K172" s="184" t="s">
        <v>246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0.036900000000000002</v>
      </c>
      <c r="R172" s="191">
        <f>Q172*H172</f>
        <v>0.36531000000000002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96</v>
      </c>
      <c r="AT172" s="193" t="s">
        <v>237</v>
      </c>
      <c r="AU172" s="193" t="s">
        <v>84</v>
      </c>
      <c r="AY172" s="19" t="s">
        <v>235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96</v>
      </c>
      <c r="BM172" s="193" t="s">
        <v>2307</v>
      </c>
    </row>
    <row r="173" s="2" customFormat="1">
      <c r="A173" s="38"/>
      <c r="B173" s="39"/>
      <c r="C173" s="38"/>
      <c r="D173" s="195" t="s">
        <v>242</v>
      </c>
      <c r="E173" s="38"/>
      <c r="F173" s="196" t="s">
        <v>325</v>
      </c>
      <c r="G173" s="38"/>
      <c r="H173" s="38"/>
      <c r="I173" s="197"/>
      <c r="J173" s="38"/>
      <c r="K173" s="38"/>
      <c r="L173" s="39"/>
      <c r="M173" s="198"/>
      <c r="N173" s="199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242</v>
      </c>
      <c r="AU173" s="19" t="s">
        <v>84</v>
      </c>
    </row>
    <row r="174" s="2" customFormat="1">
      <c r="A174" s="38"/>
      <c r="B174" s="39"/>
      <c r="C174" s="38"/>
      <c r="D174" s="195" t="s">
        <v>262</v>
      </c>
      <c r="E174" s="38"/>
      <c r="F174" s="223" t="s">
        <v>2487</v>
      </c>
      <c r="G174" s="38"/>
      <c r="H174" s="38"/>
      <c r="I174" s="197"/>
      <c r="J174" s="38"/>
      <c r="K174" s="38"/>
      <c r="L174" s="39"/>
      <c r="M174" s="198"/>
      <c r="N174" s="199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262</v>
      </c>
      <c r="AU174" s="19" t="s">
        <v>84</v>
      </c>
    </row>
    <row r="175" s="14" customFormat="1">
      <c r="A175" s="14"/>
      <c r="B175" s="207"/>
      <c r="C175" s="14"/>
      <c r="D175" s="195" t="s">
        <v>248</v>
      </c>
      <c r="E175" s="208" t="s">
        <v>1</v>
      </c>
      <c r="F175" s="209" t="s">
        <v>2494</v>
      </c>
      <c r="G175" s="14"/>
      <c r="H175" s="210">
        <v>9.9000000000000004</v>
      </c>
      <c r="I175" s="211"/>
      <c r="J175" s="14"/>
      <c r="K175" s="14"/>
      <c r="L175" s="207"/>
      <c r="M175" s="212"/>
      <c r="N175" s="213"/>
      <c r="O175" s="213"/>
      <c r="P175" s="213"/>
      <c r="Q175" s="213"/>
      <c r="R175" s="213"/>
      <c r="S175" s="213"/>
      <c r="T175" s="2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08" t="s">
        <v>248</v>
      </c>
      <c r="AU175" s="208" t="s">
        <v>84</v>
      </c>
      <c r="AV175" s="14" t="s">
        <v>84</v>
      </c>
      <c r="AW175" s="14" t="s">
        <v>32</v>
      </c>
      <c r="AX175" s="14" t="s">
        <v>82</v>
      </c>
      <c r="AY175" s="208" t="s">
        <v>235</v>
      </c>
    </row>
    <row r="176" s="2" customFormat="1" ht="24.15" customHeight="1">
      <c r="A176" s="38"/>
      <c r="B176" s="181"/>
      <c r="C176" s="182" t="s">
        <v>307</v>
      </c>
      <c r="D176" s="182" t="s">
        <v>237</v>
      </c>
      <c r="E176" s="183" t="s">
        <v>333</v>
      </c>
      <c r="F176" s="184" t="s">
        <v>334</v>
      </c>
      <c r="G176" s="185" t="s">
        <v>323</v>
      </c>
      <c r="H176" s="186">
        <v>6.2999999999999998</v>
      </c>
      <c r="I176" s="187"/>
      <c r="J176" s="188">
        <f>ROUND(I176*H176,2)</f>
        <v>0</v>
      </c>
      <c r="K176" s="184" t="s">
        <v>246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0.036900000000000002</v>
      </c>
      <c r="R176" s="191">
        <f>Q176*H176</f>
        <v>0.23247000000000001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96</v>
      </c>
      <c r="AT176" s="193" t="s">
        <v>237</v>
      </c>
      <c r="AU176" s="193" t="s">
        <v>84</v>
      </c>
      <c r="AY176" s="19" t="s">
        <v>235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96</v>
      </c>
      <c r="BM176" s="193" t="s">
        <v>2309</v>
      </c>
    </row>
    <row r="177" s="2" customFormat="1">
      <c r="A177" s="38"/>
      <c r="B177" s="39"/>
      <c r="C177" s="38"/>
      <c r="D177" s="195" t="s">
        <v>242</v>
      </c>
      <c r="E177" s="38"/>
      <c r="F177" s="196" t="s">
        <v>336</v>
      </c>
      <c r="G177" s="38"/>
      <c r="H177" s="38"/>
      <c r="I177" s="197"/>
      <c r="J177" s="38"/>
      <c r="K177" s="38"/>
      <c r="L177" s="39"/>
      <c r="M177" s="198"/>
      <c r="N177" s="199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242</v>
      </c>
      <c r="AU177" s="19" t="s">
        <v>84</v>
      </c>
    </row>
    <row r="178" s="2" customFormat="1">
      <c r="A178" s="38"/>
      <c r="B178" s="39"/>
      <c r="C178" s="38"/>
      <c r="D178" s="195" t="s">
        <v>262</v>
      </c>
      <c r="E178" s="38"/>
      <c r="F178" s="223" t="s">
        <v>2487</v>
      </c>
      <c r="G178" s="38"/>
      <c r="H178" s="38"/>
      <c r="I178" s="197"/>
      <c r="J178" s="38"/>
      <c r="K178" s="38"/>
      <c r="L178" s="39"/>
      <c r="M178" s="198"/>
      <c r="N178" s="199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262</v>
      </c>
      <c r="AU178" s="19" t="s">
        <v>84</v>
      </c>
    </row>
    <row r="179" s="14" customFormat="1">
      <c r="A179" s="14"/>
      <c r="B179" s="207"/>
      <c r="C179" s="14"/>
      <c r="D179" s="195" t="s">
        <v>248</v>
      </c>
      <c r="E179" s="208" t="s">
        <v>1</v>
      </c>
      <c r="F179" s="209" t="s">
        <v>2495</v>
      </c>
      <c r="G179" s="14"/>
      <c r="H179" s="210">
        <v>6.2999999999999998</v>
      </c>
      <c r="I179" s="211"/>
      <c r="J179" s="14"/>
      <c r="K179" s="14"/>
      <c r="L179" s="207"/>
      <c r="M179" s="212"/>
      <c r="N179" s="213"/>
      <c r="O179" s="213"/>
      <c r="P179" s="213"/>
      <c r="Q179" s="213"/>
      <c r="R179" s="213"/>
      <c r="S179" s="213"/>
      <c r="T179" s="2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8" t="s">
        <v>248</v>
      </c>
      <c r="AU179" s="208" t="s">
        <v>84</v>
      </c>
      <c r="AV179" s="14" t="s">
        <v>84</v>
      </c>
      <c r="AW179" s="14" t="s">
        <v>32</v>
      </c>
      <c r="AX179" s="14" t="s">
        <v>82</v>
      </c>
      <c r="AY179" s="208" t="s">
        <v>235</v>
      </c>
    </row>
    <row r="180" s="2" customFormat="1" ht="33" customHeight="1">
      <c r="A180" s="38"/>
      <c r="B180" s="181"/>
      <c r="C180" s="182" t="s">
        <v>314</v>
      </c>
      <c r="D180" s="182" t="s">
        <v>237</v>
      </c>
      <c r="E180" s="183" t="s">
        <v>356</v>
      </c>
      <c r="F180" s="184" t="s">
        <v>357</v>
      </c>
      <c r="G180" s="185" t="s">
        <v>358</v>
      </c>
      <c r="H180" s="186">
        <v>434.334</v>
      </c>
      <c r="I180" s="187"/>
      <c r="J180" s="188">
        <f>ROUND(I180*H180,2)</f>
        <v>0</v>
      </c>
      <c r="K180" s="184" t="s">
        <v>246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96</v>
      </c>
      <c r="AT180" s="193" t="s">
        <v>237</v>
      </c>
      <c r="AU180" s="193" t="s">
        <v>84</v>
      </c>
      <c r="AY180" s="19" t="s">
        <v>235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96</v>
      </c>
      <c r="BM180" s="193" t="s">
        <v>359</v>
      </c>
    </row>
    <row r="181" s="2" customFormat="1">
      <c r="A181" s="38"/>
      <c r="B181" s="39"/>
      <c r="C181" s="38"/>
      <c r="D181" s="195" t="s">
        <v>242</v>
      </c>
      <c r="E181" s="38"/>
      <c r="F181" s="196" t="s">
        <v>360</v>
      </c>
      <c r="G181" s="38"/>
      <c r="H181" s="38"/>
      <c r="I181" s="197"/>
      <c r="J181" s="38"/>
      <c r="K181" s="38"/>
      <c r="L181" s="39"/>
      <c r="M181" s="198"/>
      <c r="N181" s="199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242</v>
      </c>
      <c r="AU181" s="19" t="s">
        <v>84</v>
      </c>
    </row>
    <row r="182" s="2" customFormat="1">
      <c r="A182" s="38"/>
      <c r="B182" s="39"/>
      <c r="C182" s="38"/>
      <c r="D182" s="195" t="s">
        <v>262</v>
      </c>
      <c r="E182" s="38"/>
      <c r="F182" s="223" t="s">
        <v>2496</v>
      </c>
      <c r="G182" s="38"/>
      <c r="H182" s="38"/>
      <c r="I182" s="197"/>
      <c r="J182" s="38"/>
      <c r="K182" s="38"/>
      <c r="L182" s="39"/>
      <c r="M182" s="198"/>
      <c r="N182" s="199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262</v>
      </c>
      <c r="AU182" s="19" t="s">
        <v>84</v>
      </c>
    </row>
    <row r="183" s="13" customFormat="1">
      <c r="A183" s="13"/>
      <c r="B183" s="200"/>
      <c r="C183" s="13"/>
      <c r="D183" s="195" t="s">
        <v>248</v>
      </c>
      <c r="E183" s="201" t="s">
        <v>1</v>
      </c>
      <c r="F183" s="202" t="s">
        <v>362</v>
      </c>
      <c r="G183" s="13"/>
      <c r="H183" s="201" t="s">
        <v>1</v>
      </c>
      <c r="I183" s="203"/>
      <c r="J183" s="13"/>
      <c r="K183" s="13"/>
      <c r="L183" s="200"/>
      <c r="M183" s="204"/>
      <c r="N183" s="205"/>
      <c r="O183" s="205"/>
      <c r="P183" s="205"/>
      <c r="Q183" s="205"/>
      <c r="R183" s="205"/>
      <c r="S183" s="205"/>
      <c r="T183" s="206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1" t="s">
        <v>248</v>
      </c>
      <c r="AU183" s="201" t="s">
        <v>84</v>
      </c>
      <c r="AV183" s="13" t="s">
        <v>82</v>
      </c>
      <c r="AW183" s="13" t="s">
        <v>32</v>
      </c>
      <c r="AX183" s="13" t="s">
        <v>75</v>
      </c>
      <c r="AY183" s="201" t="s">
        <v>235</v>
      </c>
    </row>
    <row r="184" s="14" customFormat="1">
      <c r="A184" s="14"/>
      <c r="B184" s="207"/>
      <c r="C184" s="14"/>
      <c r="D184" s="195" t="s">
        <v>248</v>
      </c>
      <c r="E184" s="208" t="s">
        <v>1</v>
      </c>
      <c r="F184" s="209" t="s">
        <v>2497</v>
      </c>
      <c r="G184" s="14"/>
      <c r="H184" s="210">
        <v>29.992999999999999</v>
      </c>
      <c r="I184" s="211"/>
      <c r="J184" s="14"/>
      <c r="K184" s="14"/>
      <c r="L184" s="207"/>
      <c r="M184" s="212"/>
      <c r="N184" s="213"/>
      <c r="O184" s="213"/>
      <c r="P184" s="213"/>
      <c r="Q184" s="213"/>
      <c r="R184" s="213"/>
      <c r="S184" s="213"/>
      <c r="T184" s="2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8" t="s">
        <v>248</v>
      </c>
      <c r="AU184" s="208" t="s">
        <v>84</v>
      </c>
      <c r="AV184" s="14" t="s">
        <v>84</v>
      </c>
      <c r="AW184" s="14" t="s">
        <v>32</v>
      </c>
      <c r="AX184" s="14" t="s">
        <v>75</v>
      </c>
      <c r="AY184" s="208" t="s">
        <v>235</v>
      </c>
    </row>
    <row r="185" s="14" customFormat="1">
      <c r="A185" s="14"/>
      <c r="B185" s="207"/>
      <c r="C185" s="14"/>
      <c r="D185" s="195" t="s">
        <v>248</v>
      </c>
      <c r="E185" s="208" t="s">
        <v>1</v>
      </c>
      <c r="F185" s="209" t="s">
        <v>2498</v>
      </c>
      <c r="G185" s="14"/>
      <c r="H185" s="210">
        <v>838.67399999999998</v>
      </c>
      <c r="I185" s="211"/>
      <c r="J185" s="14"/>
      <c r="K185" s="14"/>
      <c r="L185" s="207"/>
      <c r="M185" s="212"/>
      <c r="N185" s="213"/>
      <c r="O185" s="213"/>
      <c r="P185" s="213"/>
      <c r="Q185" s="213"/>
      <c r="R185" s="213"/>
      <c r="S185" s="213"/>
      <c r="T185" s="2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8" t="s">
        <v>248</v>
      </c>
      <c r="AU185" s="208" t="s">
        <v>84</v>
      </c>
      <c r="AV185" s="14" t="s">
        <v>84</v>
      </c>
      <c r="AW185" s="14" t="s">
        <v>32</v>
      </c>
      <c r="AX185" s="14" t="s">
        <v>75</v>
      </c>
      <c r="AY185" s="208" t="s">
        <v>235</v>
      </c>
    </row>
    <row r="186" s="16" customFormat="1">
      <c r="A186" s="16"/>
      <c r="B186" s="224"/>
      <c r="C186" s="16"/>
      <c r="D186" s="195" t="s">
        <v>248</v>
      </c>
      <c r="E186" s="225" t="s">
        <v>1</v>
      </c>
      <c r="F186" s="226" t="s">
        <v>373</v>
      </c>
      <c r="G186" s="16"/>
      <c r="H186" s="227">
        <v>868.66700000000003</v>
      </c>
      <c r="I186" s="228"/>
      <c r="J186" s="16"/>
      <c r="K186" s="16"/>
      <c r="L186" s="224"/>
      <c r="M186" s="229"/>
      <c r="N186" s="230"/>
      <c r="O186" s="230"/>
      <c r="P186" s="230"/>
      <c r="Q186" s="230"/>
      <c r="R186" s="230"/>
      <c r="S186" s="230"/>
      <c r="T186" s="231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T186" s="225" t="s">
        <v>248</v>
      </c>
      <c r="AU186" s="225" t="s">
        <v>84</v>
      </c>
      <c r="AV186" s="16" t="s">
        <v>91</v>
      </c>
      <c r="AW186" s="16" t="s">
        <v>32</v>
      </c>
      <c r="AX186" s="16" t="s">
        <v>75</v>
      </c>
      <c r="AY186" s="225" t="s">
        <v>235</v>
      </c>
    </row>
    <row r="187" s="14" customFormat="1">
      <c r="A187" s="14"/>
      <c r="B187" s="207"/>
      <c r="C187" s="14"/>
      <c r="D187" s="195" t="s">
        <v>248</v>
      </c>
      <c r="E187" s="208" t="s">
        <v>1</v>
      </c>
      <c r="F187" s="209" t="s">
        <v>2499</v>
      </c>
      <c r="G187" s="14"/>
      <c r="H187" s="210">
        <v>434.334</v>
      </c>
      <c r="I187" s="211"/>
      <c r="J187" s="14"/>
      <c r="K187" s="14"/>
      <c r="L187" s="207"/>
      <c r="M187" s="212"/>
      <c r="N187" s="213"/>
      <c r="O187" s="213"/>
      <c r="P187" s="213"/>
      <c r="Q187" s="213"/>
      <c r="R187" s="213"/>
      <c r="S187" s="213"/>
      <c r="T187" s="2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08" t="s">
        <v>248</v>
      </c>
      <c r="AU187" s="208" t="s">
        <v>84</v>
      </c>
      <c r="AV187" s="14" t="s">
        <v>84</v>
      </c>
      <c r="AW187" s="14" t="s">
        <v>32</v>
      </c>
      <c r="AX187" s="14" t="s">
        <v>82</v>
      </c>
      <c r="AY187" s="208" t="s">
        <v>235</v>
      </c>
    </row>
    <row r="188" s="2" customFormat="1" ht="33" customHeight="1">
      <c r="A188" s="38"/>
      <c r="B188" s="181"/>
      <c r="C188" s="182" t="s">
        <v>320</v>
      </c>
      <c r="D188" s="182" t="s">
        <v>237</v>
      </c>
      <c r="E188" s="183" t="s">
        <v>375</v>
      </c>
      <c r="F188" s="184" t="s">
        <v>376</v>
      </c>
      <c r="G188" s="185" t="s">
        <v>358</v>
      </c>
      <c r="H188" s="186">
        <v>434.334</v>
      </c>
      <c r="I188" s="187"/>
      <c r="J188" s="188">
        <f>ROUND(I188*H188,2)</f>
        <v>0</v>
      </c>
      <c r="K188" s="184" t="s">
        <v>246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96</v>
      </c>
      <c r="AT188" s="193" t="s">
        <v>237</v>
      </c>
      <c r="AU188" s="193" t="s">
        <v>84</v>
      </c>
      <c r="AY188" s="19" t="s">
        <v>235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96</v>
      </c>
      <c r="BM188" s="193" t="s">
        <v>377</v>
      </c>
    </row>
    <row r="189" s="2" customFormat="1">
      <c r="A189" s="38"/>
      <c r="B189" s="39"/>
      <c r="C189" s="38"/>
      <c r="D189" s="195" t="s">
        <v>242</v>
      </c>
      <c r="E189" s="38"/>
      <c r="F189" s="196" t="s">
        <v>378</v>
      </c>
      <c r="G189" s="38"/>
      <c r="H189" s="38"/>
      <c r="I189" s="197"/>
      <c r="J189" s="38"/>
      <c r="K189" s="38"/>
      <c r="L189" s="39"/>
      <c r="M189" s="198"/>
      <c r="N189" s="199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242</v>
      </c>
      <c r="AU189" s="19" t="s">
        <v>84</v>
      </c>
    </row>
    <row r="190" s="2" customFormat="1">
      <c r="A190" s="38"/>
      <c r="B190" s="39"/>
      <c r="C190" s="38"/>
      <c r="D190" s="195" t="s">
        <v>262</v>
      </c>
      <c r="E190" s="38"/>
      <c r="F190" s="223" t="s">
        <v>2496</v>
      </c>
      <c r="G190" s="38"/>
      <c r="H190" s="38"/>
      <c r="I190" s="197"/>
      <c r="J190" s="38"/>
      <c r="K190" s="38"/>
      <c r="L190" s="39"/>
      <c r="M190" s="198"/>
      <c r="N190" s="199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262</v>
      </c>
      <c r="AU190" s="19" t="s">
        <v>84</v>
      </c>
    </row>
    <row r="191" s="2" customFormat="1" ht="24.15" customHeight="1">
      <c r="A191" s="38"/>
      <c r="B191" s="181"/>
      <c r="C191" s="182" t="s">
        <v>327</v>
      </c>
      <c r="D191" s="182" t="s">
        <v>237</v>
      </c>
      <c r="E191" s="183" t="s">
        <v>379</v>
      </c>
      <c r="F191" s="184" t="s">
        <v>380</v>
      </c>
      <c r="G191" s="185" t="s">
        <v>358</v>
      </c>
      <c r="H191" s="186">
        <v>173.73400000000001</v>
      </c>
      <c r="I191" s="187"/>
      <c r="J191" s="188">
        <f>ROUND(I191*H191,2)</f>
        <v>0</v>
      </c>
      <c r="K191" s="184" t="s">
        <v>246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96</v>
      </c>
      <c r="AT191" s="193" t="s">
        <v>237</v>
      </c>
      <c r="AU191" s="193" t="s">
        <v>84</v>
      </c>
      <c r="AY191" s="19" t="s">
        <v>235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96</v>
      </c>
      <c r="BM191" s="193" t="s">
        <v>381</v>
      </c>
    </row>
    <row r="192" s="2" customFormat="1">
      <c r="A192" s="38"/>
      <c r="B192" s="39"/>
      <c r="C192" s="38"/>
      <c r="D192" s="195" t="s">
        <v>242</v>
      </c>
      <c r="E192" s="38"/>
      <c r="F192" s="196" t="s">
        <v>382</v>
      </c>
      <c r="G192" s="38"/>
      <c r="H192" s="38"/>
      <c r="I192" s="197"/>
      <c r="J192" s="38"/>
      <c r="K192" s="38"/>
      <c r="L192" s="39"/>
      <c r="M192" s="198"/>
      <c r="N192" s="199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242</v>
      </c>
      <c r="AU192" s="19" t="s">
        <v>84</v>
      </c>
    </row>
    <row r="193" s="13" customFormat="1">
      <c r="A193" s="13"/>
      <c r="B193" s="200"/>
      <c r="C193" s="13"/>
      <c r="D193" s="195" t="s">
        <v>248</v>
      </c>
      <c r="E193" s="201" t="s">
        <v>1</v>
      </c>
      <c r="F193" s="202" t="s">
        <v>906</v>
      </c>
      <c r="G193" s="13"/>
      <c r="H193" s="201" t="s">
        <v>1</v>
      </c>
      <c r="I193" s="203"/>
      <c r="J193" s="13"/>
      <c r="K193" s="13"/>
      <c r="L193" s="200"/>
      <c r="M193" s="204"/>
      <c r="N193" s="205"/>
      <c r="O193" s="205"/>
      <c r="P193" s="205"/>
      <c r="Q193" s="205"/>
      <c r="R193" s="205"/>
      <c r="S193" s="205"/>
      <c r="T193" s="206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1" t="s">
        <v>248</v>
      </c>
      <c r="AU193" s="201" t="s">
        <v>84</v>
      </c>
      <c r="AV193" s="13" t="s">
        <v>82</v>
      </c>
      <c r="AW193" s="13" t="s">
        <v>32</v>
      </c>
      <c r="AX193" s="13" t="s">
        <v>75</v>
      </c>
      <c r="AY193" s="201" t="s">
        <v>235</v>
      </c>
    </row>
    <row r="194" s="14" customFormat="1">
      <c r="A194" s="14"/>
      <c r="B194" s="207"/>
      <c r="C194" s="14"/>
      <c r="D194" s="195" t="s">
        <v>248</v>
      </c>
      <c r="E194" s="208" t="s">
        <v>1</v>
      </c>
      <c r="F194" s="209" t="s">
        <v>2500</v>
      </c>
      <c r="G194" s="14"/>
      <c r="H194" s="210">
        <v>173.73400000000001</v>
      </c>
      <c r="I194" s="211"/>
      <c r="J194" s="14"/>
      <c r="K194" s="14"/>
      <c r="L194" s="207"/>
      <c r="M194" s="212"/>
      <c r="N194" s="213"/>
      <c r="O194" s="213"/>
      <c r="P194" s="213"/>
      <c r="Q194" s="213"/>
      <c r="R194" s="213"/>
      <c r="S194" s="213"/>
      <c r="T194" s="2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8" t="s">
        <v>248</v>
      </c>
      <c r="AU194" s="208" t="s">
        <v>84</v>
      </c>
      <c r="AV194" s="14" t="s">
        <v>84</v>
      </c>
      <c r="AW194" s="14" t="s">
        <v>32</v>
      </c>
      <c r="AX194" s="14" t="s">
        <v>82</v>
      </c>
      <c r="AY194" s="208" t="s">
        <v>235</v>
      </c>
    </row>
    <row r="195" s="2" customFormat="1" ht="21.75" customHeight="1">
      <c r="A195" s="38"/>
      <c r="B195" s="181"/>
      <c r="C195" s="182" t="s">
        <v>8</v>
      </c>
      <c r="D195" s="182" t="s">
        <v>237</v>
      </c>
      <c r="E195" s="183" t="s">
        <v>386</v>
      </c>
      <c r="F195" s="184" t="s">
        <v>387</v>
      </c>
      <c r="G195" s="185" t="s">
        <v>240</v>
      </c>
      <c r="H195" s="186">
        <v>2490.8000000000002</v>
      </c>
      <c r="I195" s="187"/>
      <c r="J195" s="188">
        <f>ROUND(I195*H195,2)</f>
        <v>0</v>
      </c>
      <c r="K195" s="184" t="s">
        <v>246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0.00059000000000000003</v>
      </c>
      <c r="R195" s="191">
        <f>Q195*H195</f>
        <v>1.4695720000000001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96</v>
      </c>
      <c r="AT195" s="193" t="s">
        <v>237</v>
      </c>
      <c r="AU195" s="193" t="s">
        <v>84</v>
      </c>
      <c r="AY195" s="19" t="s">
        <v>235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96</v>
      </c>
      <c r="BM195" s="193" t="s">
        <v>388</v>
      </c>
    </row>
    <row r="196" s="2" customFormat="1">
      <c r="A196" s="38"/>
      <c r="B196" s="39"/>
      <c r="C196" s="38"/>
      <c r="D196" s="195" t="s">
        <v>242</v>
      </c>
      <c r="E196" s="38"/>
      <c r="F196" s="196" t="s">
        <v>389</v>
      </c>
      <c r="G196" s="38"/>
      <c r="H196" s="38"/>
      <c r="I196" s="197"/>
      <c r="J196" s="38"/>
      <c r="K196" s="38"/>
      <c r="L196" s="39"/>
      <c r="M196" s="198"/>
      <c r="N196" s="199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242</v>
      </c>
      <c r="AU196" s="19" t="s">
        <v>84</v>
      </c>
    </row>
    <row r="197" s="2" customFormat="1">
      <c r="A197" s="38"/>
      <c r="B197" s="39"/>
      <c r="C197" s="38"/>
      <c r="D197" s="195" t="s">
        <v>262</v>
      </c>
      <c r="E197" s="38"/>
      <c r="F197" s="223" t="s">
        <v>2487</v>
      </c>
      <c r="G197" s="38"/>
      <c r="H197" s="38"/>
      <c r="I197" s="197"/>
      <c r="J197" s="38"/>
      <c r="K197" s="38"/>
      <c r="L197" s="39"/>
      <c r="M197" s="198"/>
      <c r="N197" s="199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262</v>
      </c>
      <c r="AU197" s="19" t="s">
        <v>84</v>
      </c>
    </row>
    <row r="198" s="14" customFormat="1">
      <c r="A198" s="14"/>
      <c r="B198" s="207"/>
      <c r="C198" s="14"/>
      <c r="D198" s="195" t="s">
        <v>248</v>
      </c>
      <c r="E198" s="208" t="s">
        <v>1</v>
      </c>
      <c r="F198" s="209" t="s">
        <v>2501</v>
      </c>
      <c r="G198" s="14"/>
      <c r="H198" s="210">
        <v>2490.8000000000002</v>
      </c>
      <c r="I198" s="211"/>
      <c r="J198" s="14"/>
      <c r="K198" s="14"/>
      <c r="L198" s="207"/>
      <c r="M198" s="212"/>
      <c r="N198" s="213"/>
      <c r="O198" s="213"/>
      <c r="P198" s="213"/>
      <c r="Q198" s="213"/>
      <c r="R198" s="213"/>
      <c r="S198" s="213"/>
      <c r="T198" s="2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8" t="s">
        <v>248</v>
      </c>
      <c r="AU198" s="208" t="s">
        <v>84</v>
      </c>
      <c r="AV198" s="14" t="s">
        <v>84</v>
      </c>
      <c r="AW198" s="14" t="s">
        <v>32</v>
      </c>
      <c r="AX198" s="14" t="s">
        <v>82</v>
      </c>
      <c r="AY198" s="208" t="s">
        <v>235</v>
      </c>
    </row>
    <row r="199" s="2" customFormat="1" ht="21.75" customHeight="1">
      <c r="A199" s="38"/>
      <c r="B199" s="181"/>
      <c r="C199" s="182" t="s">
        <v>338</v>
      </c>
      <c r="D199" s="182" t="s">
        <v>237</v>
      </c>
      <c r="E199" s="183" t="s">
        <v>392</v>
      </c>
      <c r="F199" s="184" t="s">
        <v>393</v>
      </c>
      <c r="G199" s="185" t="s">
        <v>240</v>
      </c>
      <c r="H199" s="186">
        <v>2490.8000000000002</v>
      </c>
      <c r="I199" s="187"/>
      <c r="J199" s="188">
        <f>ROUND(I199*H199,2)</f>
        <v>0</v>
      </c>
      <c r="K199" s="184" t="s">
        <v>246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96</v>
      </c>
      <c r="AT199" s="193" t="s">
        <v>237</v>
      </c>
      <c r="AU199" s="193" t="s">
        <v>84</v>
      </c>
      <c r="AY199" s="19" t="s">
        <v>235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96</v>
      </c>
      <c r="BM199" s="193" t="s">
        <v>394</v>
      </c>
    </row>
    <row r="200" s="2" customFormat="1">
      <c r="A200" s="38"/>
      <c r="B200" s="39"/>
      <c r="C200" s="38"/>
      <c r="D200" s="195" t="s">
        <v>242</v>
      </c>
      <c r="E200" s="38"/>
      <c r="F200" s="196" t="s">
        <v>395</v>
      </c>
      <c r="G200" s="38"/>
      <c r="H200" s="38"/>
      <c r="I200" s="197"/>
      <c r="J200" s="38"/>
      <c r="K200" s="38"/>
      <c r="L200" s="39"/>
      <c r="M200" s="198"/>
      <c r="N200" s="199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242</v>
      </c>
      <c r="AU200" s="19" t="s">
        <v>84</v>
      </c>
    </row>
    <row r="201" s="2" customFormat="1" ht="44.25" customHeight="1">
      <c r="A201" s="38"/>
      <c r="B201" s="181"/>
      <c r="C201" s="182" t="s">
        <v>344</v>
      </c>
      <c r="D201" s="182" t="s">
        <v>237</v>
      </c>
      <c r="E201" s="183" t="s">
        <v>397</v>
      </c>
      <c r="F201" s="184" t="s">
        <v>398</v>
      </c>
      <c r="G201" s="185" t="s">
        <v>358</v>
      </c>
      <c r="H201" s="186">
        <v>868.66800000000001</v>
      </c>
      <c r="I201" s="187"/>
      <c r="J201" s="188">
        <f>ROUND(I201*H201,2)</f>
        <v>0</v>
      </c>
      <c r="K201" s="184" t="s">
        <v>246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96</v>
      </c>
      <c r="AT201" s="193" t="s">
        <v>237</v>
      </c>
      <c r="AU201" s="193" t="s">
        <v>84</v>
      </c>
      <c r="AY201" s="19" t="s">
        <v>235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96</v>
      </c>
      <c r="BM201" s="193" t="s">
        <v>399</v>
      </c>
    </row>
    <row r="202" s="2" customFormat="1">
      <c r="A202" s="38"/>
      <c r="B202" s="39"/>
      <c r="C202" s="38"/>
      <c r="D202" s="195" t="s">
        <v>242</v>
      </c>
      <c r="E202" s="38"/>
      <c r="F202" s="196" t="s">
        <v>400</v>
      </c>
      <c r="G202" s="38"/>
      <c r="H202" s="38"/>
      <c r="I202" s="197"/>
      <c r="J202" s="38"/>
      <c r="K202" s="38"/>
      <c r="L202" s="39"/>
      <c r="M202" s="198"/>
      <c r="N202" s="199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242</v>
      </c>
      <c r="AU202" s="19" t="s">
        <v>84</v>
      </c>
    </row>
    <row r="203" s="13" customFormat="1">
      <c r="A203" s="13"/>
      <c r="B203" s="200"/>
      <c r="C203" s="13"/>
      <c r="D203" s="195" t="s">
        <v>248</v>
      </c>
      <c r="E203" s="201" t="s">
        <v>1</v>
      </c>
      <c r="F203" s="202" t="s">
        <v>928</v>
      </c>
      <c r="G203" s="13"/>
      <c r="H203" s="201" t="s">
        <v>1</v>
      </c>
      <c r="I203" s="203"/>
      <c r="J203" s="13"/>
      <c r="K203" s="13"/>
      <c r="L203" s="200"/>
      <c r="M203" s="204"/>
      <c r="N203" s="205"/>
      <c r="O203" s="205"/>
      <c r="P203" s="205"/>
      <c r="Q203" s="205"/>
      <c r="R203" s="205"/>
      <c r="S203" s="205"/>
      <c r="T203" s="206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1" t="s">
        <v>248</v>
      </c>
      <c r="AU203" s="201" t="s">
        <v>84</v>
      </c>
      <c r="AV203" s="13" t="s">
        <v>82</v>
      </c>
      <c r="AW203" s="13" t="s">
        <v>32</v>
      </c>
      <c r="AX203" s="13" t="s">
        <v>75</v>
      </c>
      <c r="AY203" s="201" t="s">
        <v>235</v>
      </c>
    </row>
    <row r="204" s="14" customFormat="1">
      <c r="A204" s="14"/>
      <c r="B204" s="207"/>
      <c r="C204" s="14"/>
      <c r="D204" s="195" t="s">
        <v>248</v>
      </c>
      <c r="E204" s="208" t="s">
        <v>1</v>
      </c>
      <c r="F204" s="209" t="s">
        <v>2502</v>
      </c>
      <c r="G204" s="14"/>
      <c r="H204" s="210">
        <v>868.66800000000001</v>
      </c>
      <c r="I204" s="211"/>
      <c r="J204" s="14"/>
      <c r="K204" s="14"/>
      <c r="L204" s="207"/>
      <c r="M204" s="212"/>
      <c r="N204" s="213"/>
      <c r="O204" s="213"/>
      <c r="P204" s="213"/>
      <c r="Q204" s="213"/>
      <c r="R204" s="213"/>
      <c r="S204" s="213"/>
      <c r="T204" s="2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8" t="s">
        <v>248</v>
      </c>
      <c r="AU204" s="208" t="s">
        <v>84</v>
      </c>
      <c r="AV204" s="14" t="s">
        <v>84</v>
      </c>
      <c r="AW204" s="14" t="s">
        <v>32</v>
      </c>
      <c r="AX204" s="14" t="s">
        <v>82</v>
      </c>
      <c r="AY204" s="208" t="s">
        <v>235</v>
      </c>
    </row>
    <row r="205" s="2" customFormat="1" ht="44.25" customHeight="1">
      <c r="A205" s="38"/>
      <c r="B205" s="181"/>
      <c r="C205" s="182" t="s">
        <v>348</v>
      </c>
      <c r="D205" s="182" t="s">
        <v>237</v>
      </c>
      <c r="E205" s="183" t="s">
        <v>410</v>
      </c>
      <c r="F205" s="184" t="s">
        <v>411</v>
      </c>
      <c r="G205" s="185" t="s">
        <v>358</v>
      </c>
      <c r="H205" s="186">
        <v>4343.3400000000001</v>
      </c>
      <c r="I205" s="187"/>
      <c r="J205" s="188">
        <f>ROUND(I205*H205,2)</f>
        <v>0</v>
      </c>
      <c r="K205" s="184" t="s">
        <v>246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96</v>
      </c>
      <c r="AT205" s="193" t="s">
        <v>237</v>
      </c>
      <c r="AU205" s="193" t="s">
        <v>84</v>
      </c>
      <c r="AY205" s="19" t="s">
        <v>235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96</v>
      </c>
      <c r="BM205" s="193" t="s">
        <v>412</v>
      </c>
    </row>
    <row r="206" s="2" customFormat="1">
      <c r="A206" s="38"/>
      <c r="B206" s="39"/>
      <c r="C206" s="38"/>
      <c r="D206" s="195" t="s">
        <v>242</v>
      </c>
      <c r="E206" s="38"/>
      <c r="F206" s="196" t="s">
        <v>413</v>
      </c>
      <c r="G206" s="38"/>
      <c r="H206" s="38"/>
      <c r="I206" s="197"/>
      <c r="J206" s="38"/>
      <c r="K206" s="38"/>
      <c r="L206" s="39"/>
      <c r="M206" s="198"/>
      <c r="N206" s="199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242</v>
      </c>
      <c r="AU206" s="19" t="s">
        <v>84</v>
      </c>
    </row>
    <row r="207" s="14" customFormat="1">
      <c r="A207" s="14"/>
      <c r="B207" s="207"/>
      <c r="C207" s="14"/>
      <c r="D207" s="195" t="s">
        <v>248</v>
      </c>
      <c r="E207" s="14"/>
      <c r="F207" s="209" t="s">
        <v>2503</v>
      </c>
      <c r="G207" s="14"/>
      <c r="H207" s="210">
        <v>4343.3400000000001</v>
      </c>
      <c r="I207" s="211"/>
      <c r="J207" s="14"/>
      <c r="K207" s="14"/>
      <c r="L207" s="207"/>
      <c r="M207" s="212"/>
      <c r="N207" s="213"/>
      <c r="O207" s="213"/>
      <c r="P207" s="213"/>
      <c r="Q207" s="213"/>
      <c r="R207" s="213"/>
      <c r="S207" s="213"/>
      <c r="T207" s="2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8" t="s">
        <v>248</v>
      </c>
      <c r="AU207" s="208" t="s">
        <v>84</v>
      </c>
      <c r="AV207" s="14" t="s">
        <v>84</v>
      </c>
      <c r="AW207" s="14" t="s">
        <v>3</v>
      </c>
      <c r="AX207" s="14" t="s">
        <v>82</v>
      </c>
      <c r="AY207" s="208" t="s">
        <v>235</v>
      </c>
    </row>
    <row r="208" s="2" customFormat="1" ht="24.15" customHeight="1">
      <c r="A208" s="38"/>
      <c r="B208" s="181"/>
      <c r="C208" s="182" t="s">
        <v>355</v>
      </c>
      <c r="D208" s="182" t="s">
        <v>237</v>
      </c>
      <c r="E208" s="183" t="s">
        <v>429</v>
      </c>
      <c r="F208" s="184" t="s">
        <v>430</v>
      </c>
      <c r="G208" s="185" t="s">
        <v>240</v>
      </c>
      <c r="H208" s="186">
        <v>596.42999999999995</v>
      </c>
      <c r="I208" s="187"/>
      <c r="J208" s="188">
        <f>ROUND(I208*H208,2)</f>
        <v>0</v>
      </c>
      <c r="K208" s="184" t="s">
        <v>246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96</v>
      </c>
      <c r="AT208" s="193" t="s">
        <v>237</v>
      </c>
      <c r="AU208" s="193" t="s">
        <v>84</v>
      </c>
      <c r="AY208" s="19" t="s">
        <v>235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96</v>
      </c>
      <c r="BM208" s="193" t="s">
        <v>431</v>
      </c>
    </row>
    <row r="209" s="2" customFormat="1">
      <c r="A209" s="38"/>
      <c r="B209" s="39"/>
      <c r="C209" s="38"/>
      <c r="D209" s="195" t="s">
        <v>242</v>
      </c>
      <c r="E209" s="38"/>
      <c r="F209" s="196" t="s">
        <v>432</v>
      </c>
      <c r="G209" s="38"/>
      <c r="H209" s="38"/>
      <c r="I209" s="197"/>
      <c r="J209" s="38"/>
      <c r="K209" s="38"/>
      <c r="L209" s="39"/>
      <c r="M209" s="198"/>
      <c r="N209" s="199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242</v>
      </c>
      <c r="AU209" s="19" t="s">
        <v>84</v>
      </c>
    </row>
    <row r="210" s="2" customFormat="1">
      <c r="A210" s="38"/>
      <c r="B210" s="39"/>
      <c r="C210" s="38"/>
      <c r="D210" s="195" t="s">
        <v>262</v>
      </c>
      <c r="E210" s="38"/>
      <c r="F210" s="223" t="s">
        <v>2487</v>
      </c>
      <c r="G210" s="38"/>
      <c r="H210" s="38"/>
      <c r="I210" s="197"/>
      <c r="J210" s="38"/>
      <c r="K210" s="38"/>
      <c r="L210" s="39"/>
      <c r="M210" s="198"/>
      <c r="N210" s="199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262</v>
      </c>
      <c r="AU210" s="19" t="s">
        <v>84</v>
      </c>
    </row>
    <row r="211" s="14" customFormat="1">
      <c r="A211" s="14"/>
      <c r="B211" s="207"/>
      <c r="C211" s="14"/>
      <c r="D211" s="195" t="s">
        <v>248</v>
      </c>
      <c r="E211" s="208" t="s">
        <v>1</v>
      </c>
      <c r="F211" s="209" t="s">
        <v>2504</v>
      </c>
      <c r="G211" s="14"/>
      <c r="H211" s="210">
        <v>596.42999999999995</v>
      </c>
      <c r="I211" s="211"/>
      <c r="J211" s="14"/>
      <c r="K211" s="14"/>
      <c r="L211" s="207"/>
      <c r="M211" s="212"/>
      <c r="N211" s="213"/>
      <c r="O211" s="213"/>
      <c r="P211" s="213"/>
      <c r="Q211" s="213"/>
      <c r="R211" s="213"/>
      <c r="S211" s="213"/>
      <c r="T211" s="2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8" t="s">
        <v>248</v>
      </c>
      <c r="AU211" s="208" t="s">
        <v>84</v>
      </c>
      <c r="AV211" s="14" t="s">
        <v>84</v>
      </c>
      <c r="AW211" s="14" t="s">
        <v>32</v>
      </c>
      <c r="AX211" s="14" t="s">
        <v>82</v>
      </c>
      <c r="AY211" s="208" t="s">
        <v>235</v>
      </c>
    </row>
    <row r="212" s="2" customFormat="1" ht="33" customHeight="1">
      <c r="A212" s="38"/>
      <c r="B212" s="181"/>
      <c r="C212" s="182" t="s">
        <v>306</v>
      </c>
      <c r="D212" s="182" t="s">
        <v>237</v>
      </c>
      <c r="E212" s="183" t="s">
        <v>436</v>
      </c>
      <c r="F212" s="184" t="s">
        <v>437</v>
      </c>
      <c r="G212" s="185" t="s">
        <v>438</v>
      </c>
      <c r="H212" s="186">
        <v>1563.6020000000001</v>
      </c>
      <c r="I212" s="187"/>
      <c r="J212" s="188">
        <f>ROUND(I212*H212,2)</f>
        <v>0</v>
      </c>
      <c r="K212" s="184" t="s">
        <v>246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96</v>
      </c>
      <c r="AT212" s="193" t="s">
        <v>237</v>
      </c>
      <c r="AU212" s="193" t="s">
        <v>84</v>
      </c>
      <c r="AY212" s="19" t="s">
        <v>235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96</v>
      </c>
      <c r="BM212" s="193" t="s">
        <v>439</v>
      </c>
    </row>
    <row r="213" s="2" customFormat="1">
      <c r="A213" s="38"/>
      <c r="B213" s="39"/>
      <c r="C213" s="38"/>
      <c r="D213" s="195" t="s">
        <v>242</v>
      </c>
      <c r="E213" s="38"/>
      <c r="F213" s="196" t="s">
        <v>440</v>
      </c>
      <c r="G213" s="38"/>
      <c r="H213" s="38"/>
      <c r="I213" s="197"/>
      <c r="J213" s="38"/>
      <c r="K213" s="38"/>
      <c r="L213" s="39"/>
      <c r="M213" s="198"/>
      <c r="N213" s="199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242</v>
      </c>
      <c r="AU213" s="19" t="s">
        <v>84</v>
      </c>
    </row>
    <row r="214" s="14" customFormat="1">
      <c r="A214" s="14"/>
      <c r="B214" s="207"/>
      <c r="C214" s="14"/>
      <c r="D214" s="195" t="s">
        <v>248</v>
      </c>
      <c r="E214" s="14"/>
      <c r="F214" s="209" t="s">
        <v>2505</v>
      </c>
      <c r="G214" s="14"/>
      <c r="H214" s="210">
        <v>1563.6020000000001</v>
      </c>
      <c r="I214" s="211"/>
      <c r="J214" s="14"/>
      <c r="K214" s="14"/>
      <c r="L214" s="207"/>
      <c r="M214" s="212"/>
      <c r="N214" s="213"/>
      <c r="O214" s="213"/>
      <c r="P214" s="213"/>
      <c r="Q214" s="213"/>
      <c r="R214" s="213"/>
      <c r="S214" s="213"/>
      <c r="T214" s="2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8" t="s">
        <v>248</v>
      </c>
      <c r="AU214" s="208" t="s">
        <v>84</v>
      </c>
      <c r="AV214" s="14" t="s">
        <v>84</v>
      </c>
      <c r="AW214" s="14" t="s">
        <v>3</v>
      </c>
      <c r="AX214" s="14" t="s">
        <v>82</v>
      </c>
      <c r="AY214" s="208" t="s">
        <v>235</v>
      </c>
    </row>
    <row r="215" s="2" customFormat="1" ht="24.15" customHeight="1">
      <c r="A215" s="38"/>
      <c r="B215" s="181"/>
      <c r="C215" s="182" t="s">
        <v>7</v>
      </c>
      <c r="D215" s="182" t="s">
        <v>237</v>
      </c>
      <c r="E215" s="183" t="s">
        <v>447</v>
      </c>
      <c r="F215" s="184" t="s">
        <v>448</v>
      </c>
      <c r="G215" s="185" t="s">
        <v>358</v>
      </c>
      <c r="H215" s="186">
        <v>787.66099999999994</v>
      </c>
      <c r="I215" s="187"/>
      <c r="J215" s="188">
        <f>ROUND(I215*H215,2)</f>
        <v>0</v>
      </c>
      <c r="K215" s="184" t="s">
        <v>246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96</v>
      </c>
      <c r="AT215" s="193" t="s">
        <v>237</v>
      </c>
      <c r="AU215" s="193" t="s">
        <v>84</v>
      </c>
      <c r="AY215" s="19" t="s">
        <v>235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96</v>
      </c>
      <c r="BM215" s="193" t="s">
        <v>449</v>
      </c>
    </row>
    <row r="216" s="2" customFormat="1">
      <c r="A216" s="38"/>
      <c r="B216" s="39"/>
      <c r="C216" s="38"/>
      <c r="D216" s="195" t="s">
        <v>242</v>
      </c>
      <c r="E216" s="38"/>
      <c r="F216" s="196" t="s">
        <v>450</v>
      </c>
      <c r="G216" s="38"/>
      <c r="H216" s="38"/>
      <c r="I216" s="197"/>
      <c r="J216" s="38"/>
      <c r="K216" s="38"/>
      <c r="L216" s="39"/>
      <c r="M216" s="198"/>
      <c r="N216" s="199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242</v>
      </c>
      <c r="AU216" s="19" t="s">
        <v>84</v>
      </c>
    </row>
    <row r="217" s="13" customFormat="1">
      <c r="A217" s="13"/>
      <c r="B217" s="200"/>
      <c r="C217" s="13"/>
      <c r="D217" s="195" t="s">
        <v>248</v>
      </c>
      <c r="E217" s="201" t="s">
        <v>1</v>
      </c>
      <c r="F217" s="202" t="s">
        <v>928</v>
      </c>
      <c r="G217" s="13"/>
      <c r="H217" s="201" t="s">
        <v>1</v>
      </c>
      <c r="I217" s="203"/>
      <c r="J217" s="13"/>
      <c r="K217" s="13"/>
      <c r="L217" s="200"/>
      <c r="M217" s="204"/>
      <c r="N217" s="205"/>
      <c r="O217" s="205"/>
      <c r="P217" s="205"/>
      <c r="Q217" s="205"/>
      <c r="R217" s="205"/>
      <c r="S217" s="205"/>
      <c r="T217" s="206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01" t="s">
        <v>248</v>
      </c>
      <c r="AU217" s="201" t="s">
        <v>84</v>
      </c>
      <c r="AV217" s="13" t="s">
        <v>82</v>
      </c>
      <c r="AW217" s="13" t="s">
        <v>32</v>
      </c>
      <c r="AX217" s="13" t="s">
        <v>75</v>
      </c>
      <c r="AY217" s="201" t="s">
        <v>235</v>
      </c>
    </row>
    <row r="218" s="14" customFormat="1">
      <c r="A218" s="14"/>
      <c r="B218" s="207"/>
      <c r="C218" s="14"/>
      <c r="D218" s="195" t="s">
        <v>248</v>
      </c>
      <c r="E218" s="208" t="s">
        <v>1</v>
      </c>
      <c r="F218" s="209" t="s">
        <v>2502</v>
      </c>
      <c r="G218" s="14"/>
      <c r="H218" s="210">
        <v>868.66800000000001</v>
      </c>
      <c r="I218" s="211"/>
      <c r="J218" s="14"/>
      <c r="K218" s="14"/>
      <c r="L218" s="207"/>
      <c r="M218" s="212"/>
      <c r="N218" s="213"/>
      <c r="O218" s="213"/>
      <c r="P218" s="213"/>
      <c r="Q218" s="213"/>
      <c r="R218" s="213"/>
      <c r="S218" s="213"/>
      <c r="T218" s="2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8" t="s">
        <v>248</v>
      </c>
      <c r="AU218" s="208" t="s">
        <v>84</v>
      </c>
      <c r="AV218" s="14" t="s">
        <v>84</v>
      </c>
      <c r="AW218" s="14" t="s">
        <v>32</v>
      </c>
      <c r="AX218" s="14" t="s">
        <v>75</v>
      </c>
      <c r="AY218" s="208" t="s">
        <v>235</v>
      </c>
    </row>
    <row r="219" s="13" customFormat="1">
      <c r="A219" s="13"/>
      <c r="B219" s="200"/>
      <c r="C219" s="13"/>
      <c r="D219" s="195" t="s">
        <v>248</v>
      </c>
      <c r="E219" s="201" t="s">
        <v>1</v>
      </c>
      <c r="F219" s="202" t="s">
        <v>452</v>
      </c>
      <c r="G219" s="13"/>
      <c r="H219" s="201" t="s">
        <v>1</v>
      </c>
      <c r="I219" s="203"/>
      <c r="J219" s="13"/>
      <c r="K219" s="13"/>
      <c r="L219" s="200"/>
      <c r="M219" s="204"/>
      <c r="N219" s="205"/>
      <c r="O219" s="205"/>
      <c r="P219" s="205"/>
      <c r="Q219" s="205"/>
      <c r="R219" s="205"/>
      <c r="S219" s="205"/>
      <c r="T219" s="206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1" t="s">
        <v>248</v>
      </c>
      <c r="AU219" s="201" t="s">
        <v>84</v>
      </c>
      <c r="AV219" s="13" t="s">
        <v>82</v>
      </c>
      <c r="AW219" s="13" t="s">
        <v>32</v>
      </c>
      <c r="AX219" s="13" t="s">
        <v>75</v>
      </c>
      <c r="AY219" s="201" t="s">
        <v>235</v>
      </c>
    </row>
    <row r="220" s="14" customFormat="1">
      <c r="A220" s="14"/>
      <c r="B220" s="207"/>
      <c r="C220" s="14"/>
      <c r="D220" s="195" t="s">
        <v>248</v>
      </c>
      <c r="E220" s="208" t="s">
        <v>1</v>
      </c>
      <c r="F220" s="209" t="s">
        <v>2506</v>
      </c>
      <c r="G220" s="14"/>
      <c r="H220" s="210">
        <v>-244.536</v>
      </c>
      <c r="I220" s="211"/>
      <c r="J220" s="14"/>
      <c r="K220" s="14"/>
      <c r="L220" s="207"/>
      <c r="M220" s="212"/>
      <c r="N220" s="213"/>
      <c r="O220" s="213"/>
      <c r="P220" s="213"/>
      <c r="Q220" s="213"/>
      <c r="R220" s="213"/>
      <c r="S220" s="213"/>
      <c r="T220" s="2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8" t="s">
        <v>248</v>
      </c>
      <c r="AU220" s="208" t="s">
        <v>84</v>
      </c>
      <c r="AV220" s="14" t="s">
        <v>84</v>
      </c>
      <c r="AW220" s="14" t="s">
        <v>32</v>
      </c>
      <c r="AX220" s="14" t="s">
        <v>75</v>
      </c>
      <c r="AY220" s="208" t="s">
        <v>235</v>
      </c>
    </row>
    <row r="221" s="13" customFormat="1">
      <c r="A221" s="13"/>
      <c r="B221" s="200"/>
      <c r="C221" s="13"/>
      <c r="D221" s="195" t="s">
        <v>248</v>
      </c>
      <c r="E221" s="201" t="s">
        <v>1</v>
      </c>
      <c r="F221" s="202" t="s">
        <v>454</v>
      </c>
      <c r="G221" s="13"/>
      <c r="H221" s="201" t="s">
        <v>1</v>
      </c>
      <c r="I221" s="203"/>
      <c r="J221" s="13"/>
      <c r="K221" s="13"/>
      <c r="L221" s="200"/>
      <c r="M221" s="204"/>
      <c r="N221" s="205"/>
      <c r="O221" s="205"/>
      <c r="P221" s="205"/>
      <c r="Q221" s="205"/>
      <c r="R221" s="205"/>
      <c r="S221" s="205"/>
      <c r="T221" s="206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1" t="s">
        <v>248</v>
      </c>
      <c r="AU221" s="201" t="s">
        <v>84</v>
      </c>
      <c r="AV221" s="13" t="s">
        <v>82</v>
      </c>
      <c r="AW221" s="13" t="s">
        <v>32</v>
      </c>
      <c r="AX221" s="13" t="s">
        <v>75</v>
      </c>
      <c r="AY221" s="201" t="s">
        <v>235</v>
      </c>
    </row>
    <row r="222" s="14" customFormat="1">
      <c r="A222" s="14"/>
      <c r="B222" s="207"/>
      <c r="C222" s="14"/>
      <c r="D222" s="195" t="s">
        <v>248</v>
      </c>
      <c r="E222" s="208" t="s">
        <v>1</v>
      </c>
      <c r="F222" s="209" t="s">
        <v>2507</v>
      </c>
      <c r="G222" s="14"/>
      <c r="H222" s="210">
        <v>-59.643000000000001</v>
      </c>
      <c r="I222" s="211"/>
      <c r="J222" s="14"/>
      <c r="K222" s="14"/>
      <c r="L222" s="207"/>
      <c r="M222" s="212"/>
      <c r="N222" s="213"/>
      <c r="O222" s="213"/>
      <c r="P222" s="213"/>
      <c r="Q222" s="213"/>
      <c r="R222" s="213"/>
      <c r="S222" s="213"/>
      <c r="T222" s="2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8" t="s">
        <v>248</v>
      </c>
      <c r="AU222" s="208" t="s">
        <v>84</v>
      </c>
      <c r="AV222" s="14" t="s">
        <v>84</v>
      </c>
      <c r="AW222" s="14" t="s">
        <v>32</v>
      </c>
      <c r="AX222" s="14" t="s">
        <v>75</v>
      </c>
      <c r="AY222" s="208" t="s">
        <v>235</v>
      </c>
    </row>
    <row r="223" s="13" customFormat="1">
      <c r="A223" s="13"/>
      <c r="B223" s="200"/>
      <c r="C223" s="13"/>
      <c r="D223" s="195" t="s">
        <v>248</v>
      </c>
      <c r="E223" s="201" t="s">
        <v>1</v>
      </c>
      <c r="F223" s="202" t="s">
        <v>2325</v>
      </c>
      <c r="G223" s="13"/>
      <c r="H223" s="201" t="s">
        <v>1</v>
      </c>
      <c r="I223" s="203"/>
      <c r="J223" s="13"/>
      <c r="K223" s="13"/>
      <c r="L223" s="200"/>
      <c r="M223" s="204"/>
      <c r="N223" s="205"/>
      <c r="O223" s="205"/>
      <c r="P223" s="205"/>
      <c r="Q223" s="205"/>
      <c r="R223" s="205"/>
      <c r="S223" s="205"/>
      <c r="T223" s="206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1" t="s">
        <v>248</v>
      </c>
      <c r="AU223" s="201" t="s">
        <v>84</v>
      </c>
      <c r="AV223" s="13" t="s">
        <v>82</v>
      </c>
      <c r="AW223" s="13" t="s">
        <v>32</v>
      </c>
      <c r="AX223" s="13" t="s">
        <v>75</v>
      </c>
      <c r="AY223" s="201" t="s">
        <v>235</v>
      </c>
    </row>
    <row r="224" s="14" customFormat="1">
      <c r="A224" s="14"/>
      <c r="B224" s="207"/>
      <c r="C224" s="14"/>
      <c r="D224" s="195" t="s">
        <v>248</v>
      </c>
      <c r="E224" s="208" t="s">
        <v>1</v>
      </c>
      <c r="F224" s="209" t="s">
        <v>210</v>
      </c>
      <c r="G224" s="14"/>
      <c r="H224" s="210">
        <v>-1</v>
      </c>
      <c r="I224" s="211"/>
      <c r="J224" s="14"/>
      <c r="K224" s="14"/>
      <c r="L224" s="207"/>
      <c r="M224" s="212"/>
      <c r="N224" s="213"/>
      <c r="O224" s="213"/>
      <c r="P224" s="213"/>
      <c r="Q224" s="213"/>
      <c r="R224" s="213"/>
      <c r="S224" s="213"/>
      <c r="T224" s="2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8" t="s">
        <v>248</v>
      </c>
      <c r="AU224" s="208" t="s">
        <v>84</v>
      </c>
      <c r="AV224" s="14" t="s">
        <v>84</v>
      </c>
      <c r="AW224" s="14" t="s">
        <v>32</v>
      </c>
      <c r="AX224" s="14" t="s">
        <v>75</v>
      </c>
      <c r="AY224" s="208" t="s">
        <v>235</v>
      </c>
    </row>
    <row r="225" s="13" customFormat="1">
      <c r="A225" s="13"/>
      <c r="B225" s="200"/>
      <c r="C225" s="13"/>
      <c r="D225" s="195" t="s">
        <v>248</v>
      </c>
      <c r="E225" s="201" t="s">
        <v>1</v>
      </c>
      <c r="F225" s="202" t="s">
        <v>939</v>
      </c>
      <c r="G225" s="13"/>
      <c r="H225" s="201" t="s">
        <v>1</v>
      </c>
      <c r="I225" s="203"/>
      <c r="J225" s="13"/>
      <c r="K225" s="13"/>
      <c r="L225" s="200"/>
      <c r="M225" s="204"/>
      <c r="N225" s="205"/>
      <c r="O225" s="205"/>
      <c r="P225" s="205"/>
      <c r="Q225" s="205"/>
      <c r="R225" s="205"/>
      <c r="S225" s="205"/>
      <c r="T225" s="206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1" t="s">
        <v>248</v>
      </c>
      <c r="AU225" s="201" t="s">
        <v>84</v>
      </c>
      <c r="AV225" s="13" t="s">
        <v>82</v>
      </c>
      <c r="AW225" s="13" t="s">
        <v>32</v>
      </c>
      <c r="AX225" s="13" t="s">
        <v>75</v>
      </c>
      <c r="AY225" s="201" t="s">
        <v>235</v>
      </c>
    </row>
    <row r="226" s="14" customFormat="1">
      <c r="A226" s="14"/>
      <c r="B226" s="207"/>
      <c r="C226" s="14"/>
      <c r="D226" s="195" t="s">
        <v>248</v>
      </c>
      <c r="E226" s="208" t="s">
        <v>1</v>
      </c>
      <c r="F226" s="209" t="s">
        <v>2508</v>
      </c>
      <c r="G226" s="14"/>
      <c r="H226" s="210">
        <v>224.172</v>
      </c>
      <c r="I226" s="211"/>
      <c r="J226" s="14"/>
      <c r="K226" s="14"/>
      <c r="L226" s="207"/>
      <c r="M226" s="212"/>
      <c r="N226" s="213"/>
      <c r="O226" s="213"/>
      <c r="P226" s="213"/>
      <c r="Q226" s="213"/>
      <c r="R226" s="213"/>
      <c r="S226" s="213"/>
      <c r="T226" s="2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8" t="s">
        <v>248</v>
      </c>
      <c r="AU226" s="208" t="s">
        <v>84</v>
      </c>
      <c r="AV226" s="14" t="s">
        <v>84</v>
      </c>
      <c r="AW226" s="14" t="s">
        <v>32</v>
      </c>
      <c r="AX226" s="14" t="s">
        <v>75</v>
      </c>
      <c r="AY226" s="208" t="s">
        <v>235</v>
      </c>
    </row>
    <row r="227" s="15" customFormat="1">
      <c r="A227" s="15"/>
      <c r="B227" s="215"/>
      <c r="C227" s="15"/>
      <c r="D227" s="195" t="s">
        <v>248</v>
      </c>
      <c r="E227" s="216" t="s">
        <v>1</v>
      </c>
      <c r="F227" s="217" t="s">
        <v>253</v>
      </c>
      <c r="G227" s="15"/>
      <c r="H227" s="218">
        <v>787.66100000000006</v>
      </c>
      <c r="I227" s="219"/>
      <c r="J227" s="15"/>
      <c r="K227" s="15"/>
      <c r="L227" s="215"/>
      <c r="M227" s="220"/>
      <c r="N227" s="221"/>
      <c r="O227" s="221"/>
      <c r="P227" s="221"/>
      <c r="Q227" s="221"/>
      <c r="R227" s="221"/>
      <c r="S227" s="221"/>
      <c r="T227" s="222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16" t="s">
        <v>248</v>
      </c>
      <c r="AU227" s="216" t="s">
        <v>84</v>
      </c>
      <c r="AV227" s="15" t="s">
        <v>96</v>
      </c>
      <c r="AW227" s="15" t="s">
        <v>32</v>
      </c>
      <c r="AX227" s="15" t="s">
        <v>82</v>
      </c>
      <c r="AY227" s="216" t="s">
        <v>235</v>
      </c>
    </row>
    <row r="228" s="2" customFormat="1" ht="21.75" customHeight="1">
      <c r="A228" s="38"/>
      <c r="B228" s="181"/>
      <c r="C228" s="232" t="s">
        <v>385</v>
      </c>
      <c r="D228" s="232" t="s">
        <v>465</v>
      </c>
      <c r="E228" s="233" t="s">
        <v>466</v>
      </c>
      <c r="F228" s="234" t="s">
        <v>467</v>
      </c>
      <c r="G228" s="235" t="s">
        <v>438</v>
      </c>
      <c r="H228" s="236">
        <v>1575.3219999999999</v>
      </c>
      <c r="I228" s="237"/>
      <c r="J228" s="238">
        <f>ROUND(I228*H228,2)</f>
        <v>0</v>
      </c>
      <c r="K228" s="234" t="s">
        <v>246</v>
      </c>
      <c r="L228" s="239"/>
      <c r="M228" s="240" t="s">
        <v>1</v>
      </c>
      <c r="N228" s="241" t="s">
        <v>40</v>
      </c>
      <c r="O228" s="77"/>
      <c r="P228" s="191">
        <f>O228*H228</f>
        <v>0</v>
      </c>
      <c r="Q228" s="191">
        <v>1</v>
      </c>
      <c r="R228" s="191">
        <f>Q228*H228</f>
        <v>1575.3219999999999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291</v>
      </c>
      <c r="AT228" s="193" t="s">
        <v>465</v>
      </c>
      <c r="AU228" s="193" t="s">
        <v>84</v>
      </c>
      <c r="AY228" s="19" t="s">
        <v>235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96</v>
      </c>
      <c r="BM228" s="193" t="s">
        <v>468</v>
      </c>
    </row>
    <row r="229" s="2" customFormat="1">
      <c r="A229" s="38"/>
      <c r="B229" s="39"/>
      <c r="C229" s="38"/>
      <c r="D229" s="195" t="s">
        <v>242</v>
      </c>
      <c r="E229" s="38"/>
      <c r="F229" s="196" t="s">
        <v>467</v>
      </c>
      <c r="G229" s="38"/>
      <c r="H229" s="38"/>
      <c r="I229" s="197"/>
      <c r="J229" s="38"/>
      <c r="K229" s="38"/>
      <c r="L229" s="39"/>
      <c r="M229" s="198"/>
      <c r="N229" s="199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242</v>
      </c>
      <c r="AU229" s="19" t="s">
        <v>84</v>
      </c>
    </row>
    <row r="230" s="2" customFormat="1">
      <c r="A230" s="38"/>
      <c r="B230" s="39"/>
      <c r="C230" s="38"/>
      <c r="D230" s="195" t="s">
        <v>262</v>
      </c>
      <c r="E230" s="38"/>
      <c r="F230" s="223" t="s">
        <v>469</v>
      </c>
      <c r="G230" s="38"/>
      <c r="H230" s="38"/>
      <c r="I230" s="197"/>
      <c r="J230" s="38"/>
      <c r="K230" s="38"/>
      <c r="L230" s="39"/>
      <c r="M230" s="198"/>
      <c r="N230" s="199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262</v>
      </c>
      <c r="AU230" s="19" t="s">
        <v>84</v>
      </c>
    </row>
    <row r="231" s="14" customFormat="1">
      <c r="A231" s="14"/>
      <c r="B231" s="207"/>
      <c r="C231" s="14"/>
      <c r="D231" s="195" t="s">
        <v>248</v>
      </c>
      <c r="E231" s="14"/>
      <c r="F231" s="209" t="s">
        <v>2509</v>
      </c>
      <c r="G231" s="14"/>
      <c r="H231" s="210">
        <v>1575.3219999999999</v>
      </c>
      <c r="I231" s="211"/>
      <c r="J231" s="14"/>
      <c r="K231" s="14"/>
      <c r="L231" s="207"/>
      <c r="M231" s="212"/>
      <c r="N231" s="213"/>
      <c r="O231" s="213"/>
      <c r="P231" s="213"/>
      <c r="Q231" s="213"/>
      <c r="R231" s="213"/>
      <c r="S231" s="213"/>
      <c r="T231" s="2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08" t="s">
        <v>248</v>
      </c>
      <c r="AU231" s="208" t="s">
        <v>84</v>
      </c>
      <c r="AV231" s="14" t="s">
        <v>84</v>
      </c>
      <c r="AW231" s="14" t="s">
        <v>3</v>
      </c>
      <c r="AX231" s="14" t="s">
        <v>82</v>
      </c>
      <c r="AY231" s="208" t="s">
        <v>235</v>
      </c>
    </row>
    <row r="232" s="2" customFormat="1" ht="24.15" customHeight="1">
      <c r="A232" s="38"/>
      <c r="B232" s="181"/>
      <c r="C232" s="182" t="s">
        <v>391</v>
      </c>
      <c r="D232" s="182" t="s">
        <v>237</v>
      </c>
      <c r="E232" s="183" t="s">
        <v>475</v>
      </c>
      <c r="F232" s="184" t="s">
        <v>476</v>
      </c>
      <c r="G232" s="185" t="s">
        <v>358</v>
      </c>
      <c r="H232" s="186">
        <v>244.536</v>
      </c>
      <c r="I232" s="187"/>
      <c r="J232" s="188">
        <f>ROUND(I232*H232,2)</f>
        <v>0</v>
      </c>
      <c r="K232" s="184" t="s">
        <v>246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96</v>
      </c>
      <c r="AT232" s="193" t="s">
        <v>237</v>
      </c>
      <c r="AU232" s="193" t="s">
        <v>84</v>
      </c>
      <c r="AY232" s="19" t="s">
        <v>235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96</v>
      </c>
      <c r="BM232" s="193" t="s">
        <v>477</v>
      </c>
    </row>
    <row r="233" s="2" customFormat="1">
      <c r="A233" s="38"/>
      <c r="B233" s="39"/>
      <c r="C233" s="38"/>
      <c r="D233" s="195" t="s">
        <v>242</v>
      </c>
      <c r="E233" s="38"/>
      <c r="F233" s="196" t="s">
        <v>478</v>
      </c>
      <c r="G233" s="38"/>
      <c r="H233" s="38"/>
      <c r="I233" s="197"/>
      <c r="J233" s="38"/>
      <c r="K233" s="38"/>
      <c r="L233" s="39"/>
      <c r="M233" s="198"/>
      <c r="N233" s="199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242</v>
      </c>
      <c r="AU233" s="19" t="s">
        <v>84</v>
      </c>
    </row>
    <row r="234" s="2" customFormat="1">
      <c r="A234" s="38"/>
      <c r="B234" s="39"/>
      <c r="C234" s="38"/>
      <c r="D234" s="195" t="s">
        <v>262</v>
      </c>
      <c r="E234" s="38"/>
      <c r="F234" s="223" t="s">
        <v>2487</v>
      </c>
      <c r="G234" s="38"/>
      <c r="H234" s="38"/>
      <c r="I234" s="197"/>
      <c r="J234" s="38"/>
      <c r="K234" s="38"/>
      <c r="L234" s="39"/>
      <c r="M234" s="198"/>
      <c r="N234" s="199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262</v>
      </c>
      <c r="AU234" s="19" t="s">
        <v>84</v>
      </c>
    </row>
    <row r="235" s="14" customFormat="1">
      <c r="A235" s="14"/>
      <c r="B235" s="207"/>
      <c r="C235" s="14"/>
      <c r="D235" s="195" t="s">
        <v>248</v>
      </c>
      <c r="E235" s="208" t="s">
        <v>1</v>
      </c>
      <c r="F235" s="209" t="s">
        <v>2510</v>
      </c>
      <c r="G235" s="14"/>
      <c r="H235" s="210">
        <v>244.536</v>
      </c>
      <c r="I235" s="211"/>
      <c r="J235" s="14"/>
      <c r="K235" s="14"/>
      <c r="L235" s="207"/>
      <c r="M235" s="212"/>
      <c r="N235" s="213"/>
      <c r="O235" s="213"/>
      <c r="P235" s="213"/>
      <c r="Q235" s="213"/>
      <c r="R235" s="213"/>
      <c r="S235" s="213"/>
      <c r="T235" s="2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8" t="s">
        <v>248</v>
      </c>
      <c r="AU235" s="208" t="s">
        <v>84</v>
      </c>
      <c r="AV235" s="14" t="s">
        <v>84</v>
      </c>
      <c r="AW235" s="14" t="s">
        <v>32</v>
      </c>
      <c r="AX235" s="14" t="s">
        <v>82</v>
      </c>
      <c r="AY235" s="208" t="s">
        <v>235</v>
      </c>
    </row>
    <row r="236" s="2" customFormat="1" ht="16.5" customHeight="1">
      <c r="A236" s="38"/>
      <c r="B236" s="181"/>
      <c r="C236" s="232" t="s">
        <v>396</v>
      </c>
      <c r="D236" s="232" t="s">
        <v>465</v>
      </c>
      <c r="E236" s="233" t="s">
        <v>482</v>
      </c>
      <c r="F236" s="234" t="s">
        <v>483</v>
      </c>
      <c r="G236" s="235" t="s">
        <v>438</v>
      </c>
      <c r="H236" s="236">
        <v>489.072</v>
      </c>
      <c r="I236" s="237"/>
      <c r="J236" s="238">
        <f>ROUND(I236*H236,2)</f>
        <v>0</v>
      </c>
      <c r="K236" s="234" t="s">
        <v>246</v>
      </c>
      <c r="L236" s="239"/>
      <c r="M236" s="240" t="s">
        <v>1</v>
      </c>
      <c r="N236" s="241" t="s">
        <v>40</v>
      </c>
      <c r="O236" s="77"/>
      <c r="P236" s="191">
        <f>O236*H236</f>
        <v>0</v>
      </c>
      <c r="Q236" s="191">
        <v>1</v>
      </c>
      <c r="R236" s="191">
        <f>Q236*H236</f>
        <v>489.072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291</v>
      </c>
      <c r="AT236" s="193" t="s">
        <v>465</v>
      </c>
      <c r="AU236" s="193" t="s">
        <v>84</v>
      </c>
      <c r="AY236" s="19" t="s">
        <v>235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96</v>
      </c>
      <c r="BM236" s="193" t="s">
        <v>484</v>
      </c>
    </row>
    <row r="237" s="2" customFormat="1">
      <c r="A237" s="38"/>
      <c r="B237" s="39"/>
      <c r="C237" s="38"/>
      <c r="D237" s="195" t="s">
        <v>242</v>
      </c>
      <c r="E237" s="38"/>
      <c r="F237" s="196" t="s">
        <v>483</v>
      </c>
      <c r="G237" s="38"/>
      <c r="H237" s="38"/>
      <c r="I237" s="197"/>
      <c r="J237" s="38"/>
      <c r="K237" s="38"/>
      <c r="L237" s="39"/>
      <c r="M237" s="198"/>
      <c r="N237" s="199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242</v>
      </c>
      <c r="AU237" s="19" t="s">
        <v>84</v>
      </c>
    </row>
    <row r="238" s="14" customFormat="1">
      <c r="A238" s="14"/>
      <c r="B238" s="207"/>
      <c r="C238" s="14"/>
      <c r="D238" s="195" t="s">
        <v>248</v>
      </c>
      <c r="E238" s="14"/>
      <c r="F238" s="209" t="s">
        <v>2511</v>
      </c>
      <c r="G238" s="14"/>
      <c r="H238" s="210">
        <v>489.072</v>
      </c>
      <c r="I238" s="211"/>
      <c r="J238" s="14"/>
      <c r="K238" s="14"/>
      <c r="L238" s="207"/>
      <c r="M238" s="212"/>
      <c r="N238" s="213"/>
      <c r="O238" s="213"/>
      <c r="P238" s="213"/>
      <c r="Q238" s="213"/>
      <c r="R238" s="213"/>
      <c r="S238" s="213"/>
      <c r="T238" s="2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8" t="s">
        <v>248</v>
      </c>
      <c r="AU238" s="208" t="s">
        <v>84</v>
      </c>
      <c r="AV238" s="14" t="s">
        <v>84</v>
      </c>
      <c r="AW238" s="14" t="s">
        <v>3</v>
      </c>
      <c r="AX238" s="14" t="s">
        <v>82</v>
      </c>
      <c r="AY238" s="208" t="s">
        <v>235</v>
      </c>
    </row>
    <row r="239" s="2" customFormat="1" ht="33" customHeight="1">
      <c r="A239" s="38"/>
      <c r="B239" s="181"/>
      <c r="C239" s="182" t="s">
        <v>405</v>
      </c>
      <c r="D239" s="182" t="s">
        <v>237</v>
      </c>
      <c r="E239" s="183" t="s">
        <v>496</v>
      </c>
      <c r="F239" s="184" t="s">
        <v>497</v>
      </c>
      <c r="G239" s="185" t="s">
        <v>438</v>
      </c>
      <c r="H239" s="186">
        <v>2064.3939999999998</v>
      </c>
      <c r="I239" s="187"/>
      <c r="J239" s="188">
        <f>ROUND(I239*H239,2)</f>
        <v>0</v>
      </c>
      <c r="K239" s="184" t="s">
        <v>246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96</v>
      </c>
      <c r="AT239" s="193" t="s">
        <v>237</v>
      </c>
      <c r="AU239" s="193" t="s">
        <v>84</v>
      </c>
      <c r="AY239" s="19" t="s">
        <v>235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96</v>
      </c>
      <c r="BM239" s="193" t="s">
        <v>498</v>
      </c>
    </row>
    <row r="240" s="2" customFormat="1">
      <c r="A240" s="38"/>
      <c r="B240" s="39"/>
      <c r="C240" s="38"/>
      <c r="D240" s="195" t="s">
        <v>242</v>
      </c>
      <c r="E240" s="38"/>
      <c r="F240" s="196" t="s">
        <v>499</v>
      </c>
      <c r="G240" s="38"/>
      <c r="H240" s="38"/>
      <c r="I240" s="197"/>
      <c r="J240" s="38"/>
      <c r="K240" s="38"/>
      <c r="L240" s="39"/>
      <c r="M240" s="198"/>
      <c r="N240" s="199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242</v>
      </c>
      <c r="AU240" s="19" t="s">
        <v>84</v>
      </c>
    </row>
    <row r="241" s="14" customFormat="1">
      <c r="A241" s="14"/>
      <c r="B241" s="207"/>
      <c r="C241" s="14"/>
      <c r="D241" s="195" t="s">
        <v>248</v>
      </c>
      <c r="E241" s="208" t="s">
        <v>1</v>
      </c>
      <c r="F241" s="209" t="s">
        <v>2512</v>
      </c>
      <c r="G241" s="14"/>
      <c r="H241" s="210">
        <v>2064.3939999999998</v>
      </c>
      <c r="I241" s="211"/>
      <c r="J241" s="14"/>
      <c r="K241" s="14"/>
      <c r="L241" s="207"/>
      <c r="M241" s="212"/>
      <c r="N241" s="213"/>
      <c r="O241" s="213"/>
      <c r="P241" s="213"/>
      <c r="Q241" s="213"/>
      <c r="R241" s="213"/>
      <c r="S241" s="213"/>
      <c r="T241" s="2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8" t="s">
        <v>248</v>
      </c>
      <c r="AU241" s="208" t="s">
        <v>84</v>
      </c>
      <c r="AV241" s="14" t="s">
        <v>84</v>
      </c>
      <c r="AW241" s="14" t="s">
        <v>32</v>
      </c>
      <c r="AX241" s="14" t="s">
        <v>82</v>
      </c>
      <c r="AY241" s="208" t="s">
        <v>235</v>
      </c>
    </row>
    <row r="242" s="12" customFormat="1" ht="22.8" customHeight="1">
      <c r="A242" s="12"/>
      <c r="B242" s="168"/>
      <c r="C242" s="12"/>
      <c r="D242" s="169" t="s">
        <v>74</v>
      </c>
      <c r="E242" s="179" t="s">
        <v>84</v>
      </c>
      <c r="F242" s="179" t="s">
        <v>501</v>
      </c>
      <c r="G242" s="12"/>
      <c r="H242" s="12"/>
      <c r="I242" s="171"/>
      <c r="J242" s="180">
        <f>BK242</f>
        <v>0</v>
      </c>
      <c r="K242" s="12"/>
      <c r="L242" s="168"/>
      <c r="M242" s="173"/>
      <c r="N242" s="174"/>
      <c r="O242" s="174"/>
      <c r="P242" s="175">
        <f>SUM(P243:P246)</f>
        <v>0</v>
      </c>
      <c r="Q242" s="174"/>
      <c r="R242" s="175">
        <f>SUM(R243:R246)</f>
        <v>135.64806300000001</v>
      </c>
      <c r="S242" s="174"/>
      <c r="T242" s="176">
        <f>SUM(T243:T246)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169" t="s">
        <v>82</v>
      </c>
      <c r="AT242" s="177" t="s">
        <v>74</v>
      </c>
      <c r="AU242" s="177" t="s">
        <v>82</v>
      </c>
      <c r="AY242" s="169" t="s">
        <v>235</v>
      </c>
      <c r="BK242" s="178">
        <f>SUM(BK243:BK246)</f>
        <v>0</v>
      </c>
    </row>
    <row r="243" s="2" customFormat="1" ht="44.25" customHeight="1">
      <c r="A243" s="38"/>
      <c r="B243" s="181"/>
      <c r="C243" s="182" t="s">
        <v>409</v>
      </c>
      <c r="D243" s="182" t="s">
        <v>237</v>
      </c>
      <c r="E243" s="183" t="s">
        <v>503</v>
      </c>
      <c r="F243" s="184" t="s">
        <v>504</v>
      </c>
      <c r="G243" s="185" t="s">
        <v>323</v>
      </c>
      <c r="H243" s="186">
        <v>662.70000000000005</v>
      </c>
      <c r="I243" s="187"/>
      <c r="J243" s="188">
        <f>ROUND(I243*H243,2)</f>
        <v>0</v>
      </c>
      <c r="K243" s="184" t="s">
        <v>246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0.20469000000000001</v>
      </c>
      <c r="R243" s="191">
        <f>Q243*H243</f>
        <v>135.64806300000001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96</v>
      </c>
      <c r="AT243" s="193" t="s">
        <v>237</v>
      </c>
      <c r="AU243" s="193" t="s">
        <v>84</v>
      </c>
      <c r="AY243" s="19" t="s">
        <v>235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96</v>
      </c>
      <c r="BM243" s="193" t="s">
        <v>505</v>
      </c>
    </row>
    <row r="244" s="2" customFormat="1">
      <c r="A244" s="38"/>
      <c r="B244" s="39"/>
      <c r="C244" s="38"/>
      <c r="D244" s="195" t="s">
        <v>242</v>
      </c>
      <c r="E244" s="38"/>
      <c r="F244" s="196" t="s">
        <v>506</v>
      </c>
      <c r="G244" s="38"/>
      <c r="H244" s="38"/>
      <c r="I244" s="197"/>
      <c r="J244" s="38"/>
      <c r="K244" s="38"/>
      <c r="L244" s="39"/>
      <c r="M244" s="198"/>
      <c r="N244" s="199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242</v>
      </c>
      <c r="AU244" s="19" t="s">
        <v>84</v>
      </c>
    </row>
    <row r="245" s="2" customFormat="1">
      <c r="A245" s="38"/>
      <c r="B245" s="39"/>
      <c r="C245" s="38"/>
      <c r="D245" s="195" t="s">
        <v>262</v>
      </c>
      <c r="E245" s="38"/>
      <c r="F245" s="223" t="s">
        <v>2487</v>
      </c>
      <c r="G245" s="38"/>
      <c r="H245" s="38"/>
      <c r="I245" s="197"/>
      <c r="J245" s="38"/>
      <c r="K245" s="38"/>
      <c r="L245" s="39"/>
      <c r="M245" s="198"/>
      <c r="N245" s="199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262</v>
      </c>
      <c r="AU245" s="19" t="s">
        <v>84</v>
      </c>
    </row>
    <row r="246" s="14" customFormat="1">
      <c r="A246" s="14"/>
      <c r="B246" s="207"/>
      <c r="C246" s="14"/>
      <c r="D246" s="195" t="s">
        <v>248</v>
      </c>
      <c r="E246" s="208" t="s">
        <v>1</v>
      </c>
      <c r="F246" s="209" t="s">
        <v>2513</v>
      </c>
      <c r="G246" s="14"/>
      <c r="H246" s="210">
        <v>662.70000000000005</v>
      </c>
      <c r="I246" s="211"/>
      <c r="J246" s="14"/>
      <c r="K246" s="14"/>
      <c r="L246" s="207"/>
      <c r="M246" s="212"/>
      <c r="N246" s="213"/>
      <c r="O246" s="213"/>
      <c r="P246" s="213"/>
      <c r="Q246" s="213"/>
      <c r="R246" s="213"/>
      <c r="S246" s="213"/>
      <c r="T246" s="2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8" t="s">
        <v>248</v>
      </c>
      <c r="AU246" s="208" t="s">
        <v>84</v>
      </c>
      <c r="AV246" s="14" t="s">
        <v>84</v>
      </c>
      <c r="AW246" s="14" t="s">
        <v>32</v>
      </c>
      <c r="AX246" s="14" t="s">
        <v>82</v>
      </c>
      <c r="AY246" s="208" t="s">
        <v>235</v>
      </c>
    </row>
    <row r="247" s="12" customFormat="1" ht="22.8" customHeight="1">
      <c r="A247" s="12"/>
      <c r="B247" s="168"/>
      <c r="C247" s="12"/>
      <c r="D247" s="169" t="s">
        <v>74</v>
      </c>
      <c r="E247" s="179" t="s">
        <v>96</v>
      </c>
      <c r="F247" s="179" t="s">
        <v>508</v>
      </c>
      <c r="G247" s="12"/>
      <c r="H247" s="12"/>
      <c r="I247" s="171"/>
      <c r="J247" s="180">
        <f>BK247</f>
        <v>0</v>
      </c>
      <c r="K247" s="12"/>
      <c r="L247" s="168"/>
      <c r="M247" s="173"/>
      <c r="N247" s="174"/>
      <c r="O247" s="174"/>
      <c r="P247" s="175">
        <f>SUM(P248:P255)</f>
        <v>0</v>
      </c>
      <c r="Q247" s="174"/>
      <c r="R247" s="175">
        <f>SUM(R248:R255)</f>
        <v>0</v>
      </c>
      <c r="S247" s="174"/>
      <c r="T247" s="176">
        <f>SUM(T248:T255)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169" t="s">
        <v>82</v>
      </c>
      <c r="AT247" s="177" t="s">
        <v>74</v>
      </c>
      <c r="AU247" s="177" t="s">
        <v>82</v>
      </c>
      <c r="AY247" s="169" t="s">
        <v>235</v>
      </c>
      <c r="BK247" s="178">
        <f>SUM(BK248:BK255)</f>
        <v>0</v>
      </c>
    </row>
    <row r="248" s="2" customFormat="1" ht="21.75" customHeight="1">
      <c r="A248" s="38"/>
      <c r="B248" s="181"/>
      <c r="C248" s="182" t="s">
        <v>415</v>
      </c>
      <c r="D248" s="182" t="s">
        <v>237</v>
      </c>
      <c r="E248" s="183" t="s">
        <v>510</v>
      </c>
      <c r="F248" s="184" t="s">
        <v>511</v>
      </c>
      <c r="G248" s="185" t="s">
        <v>358</v>
      </c>
      <c r="H248" s="186">
        <v>59.643000000000001</v>
      </c>
      <c r="I248" s="187"/>
      <c r="J248" s="188">
        <f>ROUND(I248*H248,2)</f>
        <v>0</v>
      </c>
      <c r="K248" s="184" t="s">
        <v>246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96</v>
      </c>
      <c r="AT248" s="193" t="s">
        <v>237</v>
      </c>
      <c r="AU248" s="193" t="s">
        <v>84</v>
      </c>
      <c r="AY248" s="19" t="s">
        <v>235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96</v>
      </c>
      <c r="BM248" s="193" t="s">
        <v>512</v>
      </c>
    </row>
    <row r="249" s="2" customFormat="1">
      <c r="A249" s="38"/>
      <c r="B249" s="39"/>
      <c r="C249" s="38"/>
      <c r="D249" s="195" t="s">
        <v>242</v>
      </c>
      <c r="E249" s="38"/>
      <c r="F249" s="196" t="s">
        <v>513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242</v>
      </c>
      <c r="AU249" s="19" t="s">
        <v>84</v>
      </c>
    </row>
    <row r="250" s="2" customFormat="1">
      <c r="A250" s="38"/>
      <c r="B250" s="39"/>
      <c r="C250" s="38"/>
      <c r="D250" s="195" t="s">
        <v>262</v>
      </c>
      <c r="E250" s="38"/>
      <c r="F250" s="223" t="s">
        <v>2487</v>
      </c>
      <c r="G250" s="38"/>
      <c r="H250" s="38"/>
      <c r="I250" s="197"/>
      <c r="J250" s="38"/>
      <c r="K250" s="38"/>
      <c r="L250" s="39"/>
      <c r="M250" s="198"/>
      <c r="N250" s="199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262</v>
      </c>
      <c r="AU250" s="19" t="s">
        <v>84</v>
      </c>
    </row>
    <row r="251" s="14" customFormat="1">
      <c r="A251" s="14"/>
      <c r="B251" s="207"/>
      <c r="C251" s="14"/>
      <c r="D251" s="195" t="s">
        <v>248</v>
      </c>
      <c r="E251" s="208" t="s">
        <v>1</v>
      </c>
      <c r="F251" s="209" t="s">
        <v>2514</v>
      </c>
      <c r="G251" s="14"/>
      <c r="H251" s="210">
        <v>59.643000000000001</v>
      </c>
      <c r="I251" s="211"/>
      <c r="J251" s="14"/>
      <c r="K251" s="14"/>
      <c r="L251" s="207"/>
      <c r="M251" s="212"/>
      <c r="N251" s="213"/>
      <c r="O251" s="213"/>
      <c r="P251" s="213"/>
      <c r="Q251" s="213"/>
      <c r="R251" s="213"/>
      <c r="S251" s="213"/>
      <c r="T251" s="2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08" t="s">
        <v>248</v>
      </c>
      <c r="AU251" s="208" t="s">
        <v>84</v>
      </c>
      <c r="AV251" s="14" t="s">
        <v>84</v>
      </c>
      <c r="AW251" s="14" t="s">
        <v>32</v>
      </c>
      <c r="AX251" s="14" t="s">
        <v>82</v>
      </c>
      <c r="AY251" s="208" t="s">
        <v>235</v>
      </c>
    </row>
    <row r="252" s="2" customFormat="1" ht="24.15" customHeight="1">
      <c r="A252" s="38"/>
      <c r="B252" s="181"/>
      <c r="C252" s="182" t="s">
        <v>420</v>
      </c>
      <c r="D252" s="182" t="s">
        <v>237</v>
      </c>
      <c r="E252" s="183" t="s">
        <v>2336</v>
      </c>
      <c r="F252" s="184" t="s">
        <v>2337</v>
      </c>
      <c r="G252" s="185" t="s">
        <v>358</v>
      </c>
      <c r="H252" s="186">
        <v>1</v>
      </c>
      <c r="I252" s="187"/>
      <c r="J252" s="188">
        <f>ROUND(I252*H252,2)</f>
        <v>0</v>
      </c>
      <c r="K252" s="184" t="s">
        <v>246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96</v>
      </c>
      <c r="AT252" s="193" t="s">
        <v>237</v>
      </c>
      <c r="AU252" s="193" t="s">
        <v>84</v>
      </c>
      <c r="AY252" s="19" t="s">
        <v>235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96</v>
      </c>
      <c r="BM252" s="193" t="s">
        <v>2338</v>
      </c>
    </row>
    <row r="253" s="2" customFormat="1">
      <c r="A253" s="38"/>
      <c r="B253" s="39"/>
      <c r="C253" s="38"/>
      <c r="D253" s="195" t="s">
        <v>242</v>
      </c>
      <c r="E253" s="38"/>
      <c r="F253" s="196" t="s">
        <v>2339</v>
      </c>
      <c r="G253" s="38"/>
      <c r="H253" s="38"/>
      <c r="I253" s="197"/>
      <c r="J253" s="38"/>
      <c r="K253" s="38"/>
      <c r="L253" s="39"/>
      <c r="M253" s="198"/>
      <c r="N253" s="199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242</v>
      </c>
      <c r="AU253" s="19" t="s">
        <v>84</v>
      </c>
    </row>
    <row r="254" s="2" customFormat="1">
      <c r="A254" s="38"/>
      <c r="B254" s="39"/>
      <c r="C254" s="38"/>
      <c r="D254" s="195" t="s">
        <v>262</v>
      </c>
      <c r="E254" s="38"/>
      <c r="F254" s="223" t="s">
        <v>2487</v>
      </c>
      <c r="G254" s="38"/>
      <c r="H254" s="38"/>
      <c r="I254" s="197"/>
      <c r="J254" s="38"/>
      <c r="K254" s="38"/>
      <c r="L254" s="39"/>
      <c r="M254" s="198"/>
      <c r="N254" s="199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262</v>
      </c>
      <c r="AU254" s="19" t="s">
        <v>84</v>
      </c>
    </row>
    <row r="255" s="14" customFormat="1">
      <c r="A255" s="14"/>
      <c r="B255" s="207"/>
      <c r="C255" s="14"/>
      <c r="D255" s="195" t="s">
        <v>248</v>
      </c>
      <c r="E255" s="208" t="s">
        <v>1</v>
      </c>
      <c r="F255" s="209" t="s">
        <v>82</v>
      </c>
      <c r="G255" s="14"/>
      <c r="H255" s="210">
        <v>1</v>
      </c>
      <c r="I255" s="211"/>
      <c r="J255" s="14"/>
      <c r="K255" s="14"/>
      <c r="L255" s="207"/>
      <c r="M255" s="212"/>
      <c r="N255" s="213"/>
      <c r="O255" s="213"/>
      <c r="P255" s="213"/>
      <c r="Q255" s="213"/>
      <c r="R255" s="213"/>
      <c r="S255" s="213"/>
      <c r="T255" s="2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08" t="s">
        <v>248</v>
      </c>
      <c r="AU255" s="208" t="s">
        <v>84</v>
      </c>
      <c r="AV255" s="14" t="s">
        <v>84</v>
      </c>
      <c r="AW255" s="14" t="s">
        <v>32</v>
      </c>
      <c r="AX255" s="14" t="s">
        <v>82</v>
      </c>
      <c r="AY255" s="208" t="s">
        <v>235</v>
      </c>
    </row>
    <row r="256" s="12" customFormat="1" ht="22.8" customHeight="1">
      <c r="A256" s="12"/>
      <c r="B256" s="168"/>
      <c r="C256" s="12"/>
      <c r="D256" s="169" t="s">
        <v>74</v>
      </c>
      <c r="E256" s="179" t="s">
        <v>269</v>
      </c>
      <c r="F256" s="179" t="s">
        <v>562</v>
      </c>
      <c r="G256" s="12"/>
      <c r="H256" s="12"/>
      <c r="I256" s="171"/>
      <c r="J256" s="180">
        <f>BK256</f>
        <v>0</v>
      </c>
      <c r="K256" s="12"/>
      <c r="L256" s="168"/>
      <c r="M256" s="173"/>
      <c r="N256" s="174"/>
      <c r="O256" s="174"/>
      <c r="P256" s="175">
        <f>SUM(P257:P274)</f>
        <v>0</v>
      </c>
      <c r="Q256" s="174"/>
      <c r="R256" s="175">
        <f>SUM(R257:R274)</f>
        <v>0</v>
      </c>
      <c r="S256" s="174"/>
      <c r="T256" s="176">
        <f>SUM(T257:T274)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169" t="s">
        <v>82</v>
      </c>
      <c r="AT256" s="177" t="s">
        <v>74</v>
      </c>
      <c r="AU256" s="177" t="s">
        <v>82</v>
      </c>
      <c r="AY256" s="169" t="s">
        <v>235</v>
      </c>
      <c r="BK256" s="178">
        <f>SUM(BK257:BK274)</f>
        <v>0</v>
      </c>
    </row>
    <row r="257" s="2" customFormat="1" ht="24.15" customHeight="1">
      <c r="A257" s="38"/>
      <c r="B257" s="181"/>
      <c r="C257" s="182" t="s">
        <v>428</v>
      </c>
      <c r="D257" s="182" t="s">
        <v>237</v>
      </c>
      <c r="E257" s="183" t="s">
        <v>605</v>
      </c>
      <c r="F257" s="184" t="s">
        <v>606</v>
      </c>
      <c r="G257" s="185" t="s">
        <v>240</v>
      </c>
      <c r="H257" s="186">
        <v>319.94999999999999</v>
      </c>
      <c r="I257" s="187"/>
      <c r="J257" s="188">
        <f>ROUND(I257*H257,2)</f>
        <v>0</v>
      </c>
      <c r="K257" s="184" t="s">
        <v>246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</v>
      </c>
      <c r="R257" s="191">
        <f>Q257*H257</f>
        <v>0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96</v>
      </c>
      <c r="AT257" s="193" t="s">
        <v>237</v>
      </c>
      <c r="AU257" s="193" t="s">
        <v>84</v>
      </c>
      <c r="AY257" s="19" t="s">
        <v>235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96</v>
      </c>
      <c r="BM257" s="193" t="s">
        <v>2515</v>
      </c>
    </row>
    <row r="258" s="2" customFormat="1">
      <c r="A258" s="38"/>
      <c r="B258" s="39"/>
      <c r="C258" s="38"/>
      <c r="D258" s="195" t="s">
        <v>242</v>
      </c>
      <c r="E258" s="38"/>
      <c r="F258" s="196" t="s">
        <v>608</v>
      </c>
      <c r="G258" s="38"/>
      <c r="H258" s="38"/>
      <c r="I258" s="197"/>
      <c r="J258" s="38"/>
      <c r="K258" s="38"/>
      <c r="L258" s="39"/>
      <c r="M258" s="198"/>
      <c r="N258" s="199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242</v>
      </c>
      <c r="AU258" s="19" t="s">
        <v>84</v>
      </c>
    </row>
    <row r="259" s="2" customFormat="1" ht="21.75" customHeight="1">
      <c r="A259" s="38"/>
      <c r="B259" s="181"/>
      <c r="C259" s="182" t="s">
        <v>435</v>
      </c>
      <c r="D259" s="182" t="s">
        <v>237</v>
      </c>
      <c r="E259" s="183" t="s">
        <v>610</v>
      </c>
      <c r="F259" s="184" t="s">
        <v>570</v>
      </c>
      <c r="G259" s="185" t="s">
        <v>240</v>
      </c>
      <c r="H259" s="186">
        <v>319.94999999999999</v>
      </c>
      <c r="I259" s="187"/>
      <c r="J259" s="188">
        <f>ROUND(I259*H259,2)</f>
        <v>0</v>
      </c>
      <c r="K259" s="184" t="s">
        <v>246</v>
      </c>
      <c r="L259" s="39"/>
      <c r="M259" s="189" t="s">
        <v>1</v>
      </c>
      <c r="N259" s="190" t="s">
        <v>40</v>
      </c>
      <c r="O259" s="77"/>
      <c r="P259" s="191">
        <f>O259*H259</f>
        <v>0</v>
      </c>
      <c r="Q259" s="191">
        <v>0</v>
      </c>
      <c r="R259" s="191">
        <f>Q259*H259</f>
        <v>0</v>
      </c>
      <c r="S259" s="191">
        <v>0</v>
      </c>
      <c r="T259" s="19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3" t="s">
        <v>96</v>
      </c>
      <c r="AT259" s="193" t="s">
        <v>237</v>
      </c>
      <c r="AU259" s="193" t="s">
        <v>84</v>
      </c>
      <c r="AY259" s="19" t="s">
        <v>235</v>
      </c>
      <c r="BE259" s="194">
        <f>IF(N259="základní",J259,0)</f>
        <v>0</v>
      </c>
      <c r="BF259" s="194">
        <f>IF(N259="snížená",J259,0)</f>
        <v>0</v>
      </c>
      <c r="BG259" s="194">
        <f>IF(N259="zákl. přenesená",J259,0)</f>
        <v>0</v>
      </c>
      <c r="BH259" s="194">
        <f>IF(N259="sníž. přenesená",J259,0)</f>
        <v>0</v>
      </c>
      <c r="BI259" s="194">
        <f>IF(N259="nulová",J259,0)</f>
        <v>0</v>
      </c>
      <c r="BJ259" s="19" t="s">
        <v>82</v>
      </c>
      <c r="BK259" s="194">
        <f>ROUND(I259*H259,2)</f>
        <v>0</v>
      </c>
      <c r="BL259" s="19" t="s">
        <v>96</v>
      </c>
      <c r="BM259" s="193" t="s">
        <v>2516</v>
      </c>
    </row>
    <row r="260" s="2" customFormat="1">
      <c r="A260" s="38"/>
      <c r="B260" s="39"/>
      <c r="C260" s="38"/>
      <c r="D260" s="195" t="s">
        <v>242</v>
      </c>
      <c r="E260" s="38"/>
      <c r="F260" s="196" t="s">
        <v>572</v>
      </c>
      <c r="G260" s="38"/>
      <c r="H260" s="38"/>
      <c r="I260" s="197"/>
      <c r="J260" s="38"/>
      <c r="K260" s="38"/>
      <c r="L260" s="39"/>
      <c r="M260" s="198"/>
      <c r="N260" s="199"/>
      <c r="O260" s="77"/>
      <c r="P260" s="77"/>
      <c r="Q260" s="77"/>
      <c r="R260" s="77"/>
      <c r="S260" s="77"/>
      <c r="T260" s="7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19" t="s">
        <v>242</v>
      </c>
      <c r="AU260" s="19" t="s">
        <v>84</v>
      </c>
    </row>
    <row r="261" s="2" customFormat="1" ht="24.15" customHeight="1">
      <c r="A261" s="38"/>
      <c r="B261" s="181"/>
      <c r="C261" s="182" t="s">
        <v>446</v>
      </c>
      <c r="D261" s="182" t="s">
        <v>237</v>
      </c>
      <c r="E261" s="183" t="s">
        <v>613</v>
      </c>
      <c r="F261" s="184" t="s">
        <v>575</v>
      </c>
      <c r="G261" s="185" t="s">
        <v>240</v>
      </c>
      <c r="H261" s="186">
        <v>319.94999999999999</v>
      </c>
      <c r="I261" s="187"/>
      <c r="J261" s="188">
        <f>ROUND(I261*H261,2)</f>
        <v>0</v>
      </c>
      <c r="K261" s="184" t="s">
        <v>246</v>
      </c>
      <c r="L261" s="39"/>
      <c r="M261" s="189" t="s">
        <v>1</v>
      </c>
      <c r="N261" s="190" t="s">
        <v>40</v>
      </c>
      <c r="O261" s="77"/>
      <c r="P261" s="191">
        <f>O261*H261</f>
        <v>0</v>
      </c>
      <c r="Q261" s="191">
        <v>0</v>
      </c>
      <c r="R261" s="191">
        <f>Q261*H261</f>
        <v>0</v>
      </c>
      <c r="S261" s="191">
        <v>0</v>
      </c>
      <c r="T261" s="192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93" t="s">
        <v>96</v>
      </c>
      <c r="AT261" s="193" t="s">
        <v>237</v>
      </c>
      <c r="AU261" s="193" t="s">
        <v>84</v>
      </c>
      <c r="AY261" s="19" t="s">
        <v>235</v>
      </c>
      <c r="BE261" s="194">
        <f>IF(N261="základní",J261,0)</f>
        <v>0</v>
      </c>
      <c r="BF261" s="194">
        <f>IF(N261="snížená",J261,0)</f>
        <v>0</v>
      </c>
      <c r="BG261" s="194">
        <f>IF(N261="zákl. přenesená",J261,0)</f>
        <v>0</v>
      </c>
      <c r="BH261" s="194">
        <f>IF(N261="sníž. přenesená",J261,0)</f>
        <v>0</v>
      </c>
      <c r="BI261" s="194">
        <f>IF(N261="nulová",J261,0)</f>
        <v>0</v>
      </c>
      <c r="BJ261" s="19" t="s">
        <v>82</v>
      </c>
      <c r="BK261" s="194">
        <f>ROUND(I261*H261,2)</f>
        <v>0</v>
      </c>
      <c r="BL261" s="19" t="s">
        <v>96</v>
      </c>
      <c r="BM261" s="193" t="s">
        <v>2517</v>
      </c>
    </row>
    <row r="262" s="2" customFormat="1">
      <c r="A262" s="38"/>
      <c r="B262" s="39"/>
      <c r="C262" s="38"/>
      <c r="D262" s="195" t="s">
        <v>242</v>
      </c>
      <c r="E262" s="38"/>
      <c r="F262" s="196" t="s">
        <v>577</v>
      </c>
      <c r="G262" s="38"/>
      <c r="H262" s="38"/>
      <c r="I262" s="197"/>
      <c r="J262" s="38"/>
      <c r="K262" s="38"/>
      <c r="L262" s="39"/>
      <c r="M262" s="198"/>
      <c r="N262" s="199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242</v>
      </c>
      <c r="AU262" s="19" t="s">
        <v>84</v>
      </c>
    </row>
    <row r="263" s="2" customFormat="1" ht="33" customHeight="1">
      <c r="A263" s="38"/>
      <c r="B263" s="181"/>
      <c r="C263" s="182" t="s">
        <v>464</v>
      </c>
      <c r="D263" s="182" t="s">
        <v>237</v>
      </c>
      <c r="E263" s="183" t="s">
        <v>616</v>
      </c>
      <c r="F263" s="184" t="s">
        <v>995</v>
      </c>
      <c r="G263" s="185" t="s">
        <v>240</v>
      </c>
      <c r="H263" s="186">
        <v>319.94999999999999</v>
      </c>
      <c r="I263" s="187"/>
      <c r="J263" s="188">
        <f>ROUND(I263*H263,2)</f>
        <v>0</v>
      </c>
      <c r="K263" s="184" t="s">
        <v>246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96</v>
      </c>
      <c r="AT263" s="193" t="s">
        <v>237</v>
      </c>
      <c r="AU263" s="193" t="s">
        <v>84</v>
      </c>
      <c r="AY263" s="19" t="s">
        <v>235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96</v>
      </c>
      <c r="BM263" s="193" t="s">
        <v>2518</v>
      </c>
    </row>
    <row r="264" s="2" customFormat="1">
      <c r="A264" s="38"/>
      <c r="B264" s="39"/>
      <c r="C264" s="38"/>
      <c r="D264" s="195" t="s">
        <v>242</v>
      </c>
      <c r="E264" s="38"/>
      <c r="F264" s="196" t="s">
        <v>619</v>
      </c>
      <c r="G264" s="38"/>
      <c r="H264" s="38"/>
      <c r="I264" s="197"/>
      <c r="J264" s="38"/>
      <c r="K264" s="38"/>
      <c r="L264" s="39"/>
      <c r="M264" s="198"/>
      <c r="N264" s="199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242</v>
      </c>
      <c r="AU264" s="19" t="s">
        <v>84</v>
      </c>
    </row>
    <row r="265" s="2" customFormat="1">
      <c r="A265" s="38"/>
      <c r="B265" s="39"/>
      <c r="C265" s="38"/>
      <c r="D265" s="195" t="s">
        <v>262</v>
      </c>
      <c r="E265" s="38"/>
      <c r="F265" s="223" t="s">
        <v>2487</v>
      </c>
      <c r="G265" s="38"/>
      <c r="H265" s="38"/>
      <c r="I265" s="197"/>
      <c r="J265" s="38"/>
      <c r="K265" s="38"/>
      <c r="L265" s="39"/>
      <c r="M265" s="198"/>
      <c r="N265" s="199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262</v>
      </c>
      <c r="AU265" s="19" t="s">
        <v>84</v>
      </c>
    </row>
    <row r="266" s="13" customFormat="1">
      <c r="A266" s="13"/>
      <c r="B266" s="200"/>
      <c r="C266" s="13"/>
      <c r="D266" s="195" t="s">
        <v>248</v>
      </c>
      <c r="E266" s="201" t="s">
        <v>1</v>
      </c>
      <c r="F266" s="202" t="s">
        <v>996</v>
      </c>
      <c r="G266" s="13"/>
      <c r="H266" s="201" t="s">
        <v>1</v>
      </c>
      <c r="I266" s="203"/>
      <c r="J266" s="13"/>
      <c r="K266" s="13"/>
      <c r="L266" s="200"/>
      <c r="M266" s="204"/>
      <c r="N266" s="205"/>
      <c r="O266" s="205"/>
      <c r="P266" s="205"/>
      <c r="Q266" s="205"/>
      <c r="R266" s="205"/>
      <c r="S266" s="205"/>
      <c r="T266" s="206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1" t="s">
        <v>248</v>
      </c>
      <c r="AU266" s="201" t="s">
        <v>84</v>
      </c>
      <c r="AV266" s="13" t="s">
        <v>82</v>
      </c>
      <c r="AW266" s="13" t="s">
        <v>32</v>
      </c>
      <c r="AX266" s="13" t="s">
        <v>75</v>
      </c>
      <c r="AY266" s="201" t="s">
        <v>235</v>
      </c>
    </row>
    <row r="267" s="14" customFormat="1">
      <c r="A267" s="14"/>
      <c r="B267" s="207"/>
      <c r="C267" s="14"/>
      <c r="D267" s="195" t="s">
        <v>248</v>
      </c>
      <c r="E267" s="208" t="s">
        <v>1</v>
      </c>
      <c r="F267" s="209" t="s">
        <v>2519</v>
      </c>
      <c r="G267" s="14"/>
      <c r="H267" s="210">
        <v>319.94999999999999</v>
      </c>
      <c r="I267" s="211"/>
      <c r="J267" s="14"/>
      <c r="K267" s="14"/>
      <c r="L267" s="207"/>
      <c r="M267" s="212"/>
      <c r="N267" s="213"/>
      <c r="O267" s="213"/>
      <c r="P267" s="213"/>
      <c r="Q267" s="213"/>
      <c r="R267" s="213"/>
      <c r="S267" s="213"/>
      <c r="T267" s="2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08" t="s">
        <v>248</v>
      </c>
      <c r="AU267" s="208" t="s">
        <v>84</v>
      </c>
      <c r="AV267" s="14" t="s">
        <v>84</v>
      </c>
      <c r="AW267" s="14" t="s">
        <v>32</v>
      </c>
      <c r="AX267" s="14" t="s">
        <v>82</v>
      </c>
      <c r="AY267" s="208" t="s">
        <v>235</v>
      </c>
    </row>
    <row r="268" s="2" customFormat="1" ht="21.75" customHeight="1">
      <c r="A268" s="38"/>
      <c r="B268" s="181"/>
      <c r="C268" s="182" t="s">
        <v>474</v>
      </c>
      <c r="D268" s="182" t="s">
        <v>237</v>
      </c>
      <c r="E268" s="183" t="s">
        <v>622</v>
      </c>
      <c r="F268" s="184" t="s">
        <v>586</v>
      </c>
      <c r="G268" s="185" t="s">
        <v>240</v>
      </c>
      <c r="H268" s="186">
        <v>64.5</v>
      </c>
      <c r="I268" s="187"/>
      <c r="J268" s="188">
        <f>ROUND(I268*H268,2)</f>
        <v>0</v>
      </c>
      <c r="K268" s="184" t="s">
        <v>246</v>
      </c>
      <c r="L268" s="39"/>
      <c r="M268" s="189" t="s">
        <v>1</v>
      </c>
      <c r="N268" s="190" t="s">
        <v>40</v>
      </c>
      <c r="O268" s="77"/>
      <c r="P268" s="191">
        <f>O268*H268</f>
        <v>0</v>
      </c>
      <c r="Q268" s="191">
        <v>0</v>
      </c>
      <c r="R268" s="191">
        <f>Q268*H268</f>
        <v>0</v>
      </c>
      <c r="S268" s="191">
        <v>0</v>
      </c>
      <c r="T268" s="19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3" t="s">
        <v>96</v>
      </c>
      <c r="AT268" s="193" t="s">
        <v>237</v>
      </c>
      <c r="AU268" s="193" t="s">
        <v>84</v>
      </c>
      <c r="AY268" s="19" t="s">
        <v>235</v>
      </c>
      <c r="BE268" s="194">
        <f>IF(N268="základní",J268,0)</f>
        <v>0</v>
      </c>
      <c r="BF268" s="194">
        <f>IF(N268="snížená",J268,0)</f>
        <v>0</v>
      </c>
      <c r="BG268" s="194">
        <f>IF(N268="zákl. přenesená",J268,0)</f>
        <v>0</v>
      </c>
      <c r="BH268" s="194">
        <f>IF(N268="sníž. přenesená",J268,0)</f>
        <v>0</v>
      </c>
      <c r="BI268" s="194">
        <f>IF(N268="nulová",J268,0)</f>
        <v>0</v>
      </c>
      <c r="BJ268" s="19" t="s">
        <v>82</v>
      </c>
      <c r="BK268" s="194">
        <f>ROUND(I268*H268,2)</f>
        <v>0</v>
      </c>
      <c r="BL268" s="19" t="s">
        <v>96</v>
      </c>
      <c r="BM268" s="193" t="s">
        <v>2520</v>
      </c>
    </row>
    <row r="269" s="2" customFormat="1">
      <c r="A269" s="38"/>
      <c r="B269" s="39"/>
      <c r="C269" s="38"/>
      <c r="D269" s="195" t="s">
        <v>242</v>
      </c>
      <c r="E269" s="38"/>
      <c r="F269" s="196" t="s">
        <v>588</v>
      </c>
      <c r="G269" s="38"/>
      <c r="H269" s="38"/>
      <c r="I269" s="197"/>
      <c r="J269" s="38"/>
      <c r="K269" s="38"/>
      <c r="L269" s="39"/>
      <c r="M269" s="198"/>
      <c r="N269" s="199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242</v>
      </c>
      <c r="AU269" s="19" t="s">
        <v>84</v>
      </c>
    </row>
    <row r="270" s="2" customFormat="1" ht="33" customHeight="1">
      <c r="A270" s="38"/>
      <c r="B270" s="181"/>
      <c r="C270" s="182" t="s">
        <v>481</v>
      </c>
      <c r="D270" s="182" t="s">
        <v>237</v>
      </c>
      <c r="E270" s="183" t="s">
        <v>625</v>
      </c>
      <c r="F270" s="184" t="s">
        <v>998</v>
      </c>
      <c r="G270" s="185" t="s">
        <v>240</v>
      </c>
      <c r="H270" s="186">
        <v>64.5</v>
      </c>
      <c r="I270" s="187"/>
      <c r="J270" s="188">
        <f>ROUND(I270*H270,2)</f>
        <v>0</v>
      </c>
      <c r="K270" s="184" t="s">
        <v>246</v>
      </c>
      <c r="L270" s="39"/>
      <c r="M270" s="189" t="s">
        <v>1</v>
      </c>
      <c r="N270" s="190" t="s">
        <v>40</v>
      </c>
      <c r="O270" s="77"/>
      <c r="P270" s="191">
        <f>O270*H270</f>
        <v>0</v>
      </c>
      <c r="Q270" s="191">
        <v>0</v>
      </c>
      <c r="R270" s="191">
        <f>Q270*H270</f>
        <v>0</v>
      </c>
      <c r="S270" s="191">
        <v>0</v>
      </c>
      <c r="T270" s="192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3" t="s">
        <v>96</v>
      </c>
      <c r="AT270" s="193" t="s">
        <v>237</v>
      </c>
      <c r="AU270" s="193" t="s">
        <v>84</v>
      </c>
      <c r="AY270" s="19" t="s">
        <v>235</v>
      </c>
      <c r="BE270" s="194">
        <f>IF(N270="základní",J270,0)</f>
        <v>0</v>
      </c>
      <c r="BF270" s="194">
        <f>IF(N270="snížená",J270,0)</f>
        <v>0</v>
      </c>
      <c r="BG270" s="194">
        <f>IF(N270="zákl. přenesená",J270,0)</f>
        <v>0</v>
      </c>
      <c r="BH270" s="194">
        <f>IF(N270="sníž. přenesená",J270,0)</f>
        <v>0</v>
      </c>
      <c r="BI270" s="194">
        <f>IF(N270="nulová",J270,0)</f>
        <v>0</v>
      </c>
      <c r="BJ270" s="19" t="s">
        <v>82</v>
      </c>
      <c r="BK270" s="194">
        <f>ROUND(I270*H270,2)</f>
        <v>0</v>
      </c>
      <c r="BL270" s="19" t="s">
        <v>96</v>
      </c>
      <c r="BM270" s="193" t="s">
        <v>2521</v>
      </c>
    </row>
    <row r="271" s="2" customFormat="1">
      <c r="A271" s="38"/>
      <c r="B271" s="39"/>
      <c r="C271" s="38"/>
      <c r="D271" s="195" t="s">
        <v>242</v>
      </c>
      <c r="E271" s="38"/>
      <c r="F271" s="196" t="s">
        <v>601</v>
      </c>
      <c r="G271" s="38"/>
      <c r="H271" s="38"/>
      <c r="I271" s="197"/>
      <c r="J271" s="38"/>
      <c r="K271" s="38"/>
      <c r="L271" s="39"/>
      <c r="M271" s="198"/>
      <c r="N271" s="199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242</v>
      </c>
      <c r="AU271" s="19" t="s">
        <v>84</v>
      </c>
    </row>
    <row r="272" s="2" customFormat="1">
      <c r="A272" s="38"/>
      <c r="B272" s="39"/>
      <c r="C272" s="38"/>
      <c r="D272" s="195" t="s">
        <v>262</v>
      </c>
      <c r="E272" s="38"/>
      <c r="F272" s="223" t="s">
        <v>2487</v>
      </c>
      <c r="G272" s="38"/>
      <c r="H272" s="38"/>
      <c r="I272" s="197"/>
      <c r="J272" s="38"/>
      <c r="K272" s="38"/>
      <c r="L272" s="39"/>
      <c r="M272" s="198"/>
      <c r="N272" s="199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262</v>
      </c>
      <c r="AU272" s="19" t="s">
        <v>84</v>
      </c>
    </row>
    <row r="273" s="13" customFormat="1">
      <c r="A273" s="13"/>
      <c r="B273" s="200"/>
      <c r="C273" s="13"/>
      <c r="D273" s="195" t="s">
        <v>248</v>
      </c>
      <c r="E273" s="201" t="s">
        <v>1</v>
      </c>
      <c r="F273" s="202" t="s">
        <v>602</v>
      </c>
      <c r="G273" s="13"/>
      <c r="H273" s="201" t="s">
        <v>1</v>
      </c>
      <c r="I273" s="203"/>
      <c r="J273" s="13"/>
      <c r="K273" s="13"/>
      <c r="L273" s="200"/>
      <c r="M273" s="204"/>
      <c r="N273" s="205"/>
      <c r="O273" s="205"/>
      <c r="P273" s="205"/>
      <c r="Q273" s="205"/>
      <c r="R273" s="205"/>
      <c r="S273" s="205"/>
      <c r="T273" s="206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1" t="s">
        <v>248</v>
      </c>
      <c r="AU273" s="201" t="s">
        <v>84</v>
      </c>
      <c r="AV273" s="13" t="s">
        <v>82</v>
      </c>
      <c r="AW273" s="13" t="s">
        <v>32</v>
      </c>
      <c r="AX273" s="13" t="s">
        <v>75</v>
      </c>
      <c r="AY273" s="201" t="s">
        <v>235</v>
      </c>
    </row>
    <row r="274" s="14" customFormat="1">
      <c r="A274" s="14"/>
      <c r="B274" s="207"/>
      <c r="C274" s="14"/>
      <c r="D274" s="195" t="s">
        <v>248</v>
      </c>
      <c r="E274" s="208" t="s">
        <v>1</v>
      </c>
      <c r="F274" s="209" t="s">
        <v>2522</v>
      </c>
      <c r="G274" s="14"/>
      <c r="H274" s="210">
        <v>64.5</v>
      </c>
      <c r="I274" s="211"/>
      <c r="J274" s="14"/>
      <c r="K274" s="14"/>
      <c r="L274" s="207"/>
      <c r="M274" s="212"/>
      <c r="N274" s="213"/>
      <c r="O274" s="213"/>
      <c r="P274" s="213"/>
      <c r="Q274" s="213"/>
      <c r="R274" s="213"/>
      <c r="S274" s="213"/>
      <c r="T274" s="2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8" t="s">
        <v>248</v>
      </c>
      <c r="AU274" s="208" t="s">
        <v>84</v>
      </c>
      <c r="AV274" s="14" t="s">
        <v>84</v>
      </c>
      <c r="AW274" s="14" t="s">
        <v>32</v>
      </c>
      <c r="AX274" s="14" t="s">
        <v>82</v>
      </c>
      <c r="AY274" s="208" t="s">
        <v>235</v>
      </c>
    </row>
    <row r="275" s="12" customFormat="1" ht="22.8" customHeight="1">
      <c r="A275" s="12"/>
      <c r="B275" s="168"/>
      <c r="C275" s="12"/>
      <c r="D275" s="169" t="s">
        <v>74</v>
      </c>
      <c r="E275" s="179" t="s">
        <v>291</v>
      </c>
      <c r="F275" s="179" t="s">
        <v>629</v>
      </c>
      <c r="G275" s="12"/>
      <c r="H275" s="12"/>
      <c r="I275" s="171"/>
      <c r="J275" s="180">
        <f>BK275</f>
        <v>0</v>
      </c>
      <c r="K275" s="12"/>
      <c r="L275" s="168"/>
      <c r="M275" s="173"/>
      <c r="N275" s="174"/>
      <c r="O275" s="174"/>
      <c r="P275" s="175">
        <f>SUM(P276:P341)</f>
        <v>0</v>
      </c>
      <c r="Q275" s="174"/>
      <c r="R275" s="175">
        <f>SUM(R276:R341)</f>
        <v>2.4580053000000004</v>
      </c>
      <c r="S275" s="174"/>
      <c r="T275" s="176">
        <f>SUM(T276:T341)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169" t="s">
        <v>82</v>
      </c>
      <c r="AT275" s="177" t="s">
        <v>74</v>
      </c>
      <c r="AU275" s="177" t="s">
        <v>82</v>
      </c>
      <c r="AY275" s="169" t="s">
        <v>235</v>
      </c>
      <c r="BK275" s="178">
        <f>SUM(BK276:BK341)</f>
        <v>0</v>
      </c>
    </row>
    <row r="276" s="2" customFormat="1" ht="37.8" customHeight="1">
      <c r="A276" s="38"/>
      <c r="B276" s="181"/>
      <c r="C276" s="182" t="s">
        <v>486</v>
      </c>
      <c r="D276" s="182" t="s">
        <v>237</v>
      </c>
      <c r="E276" s="183" t="s">
        <v>2355</v>
      </c>
      <c r="F276" s="184" t="s">
        <v>2356</v>
      </c>
      <c r="G276" s="185" t="s">
        <v>323</v>
      </c>
      <c r="H276" s="186">
        <v>622.70000000000005</v>
      </c>
      <c r="I276" s="187"/>
      <c r="J276" s="188">
        <f>ROUND(I276*H276,2)</f>
        <v>0</v>
      </c>
      <c r="K276" s="184" t="s">
        <v>246</v>
      </c>
      <c r="L276" s="39"/>
      <c r="M276" s="189" t="s">
        <v>1</v>
      </c>
      <c r="N276" s="190" t="s">
        <v>40</v>
      </c>
      <c r="O276" s="77"/>
      <c r="P276" s="191">
        <f>O276*H276</f>
        <v>0</v>
      </c>
      <c r="Q276" s="191">
        <v>0</v>
      </c>
      <c r="R276" s="191">
        <f>Q276*H276</f>
        <v>0</v>
      </c>
      <c r="S276" s="191">
        <v>0</v>
      </c>
      <c r="T276" s="19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3" t="s">
        <v>96</v>
      </c>
      <c r="AT276" s="193" t="s">
        <v>237</v>
      </c>
      <c r="AU276" s="193" t="s">
        <v>84</v>
      </c>
      <c r="AY276" s="19" t="s">
        <v>235</v>
      </c>
      <c r="BE276" s="194">
        <f>IF(N276="základní",J276,0)</f>
        <v>0</v>
      </c>
      <c r="BF276" s="194">
        <f>IF(N276="snížená",J276,0)</f>
        <v>0</v>
      </c>
      <c r="BG276" s="194">
        <f>IF(N276="zákl. přenesená",J276,0)</f>
        <v>0</v>
      </c>
      <c r="BH276" s="194">
        <f>IF(N276="sníž. přenesená",J276,0)</f>
        <v>0</v>
      </c>
      <c r="BI276" s="194">
        <f>IF(N276="nulová",J276,0)</f>
        <v>0</v>
      </c>
      <c r="BJ276" s="19" t="s">
        <v>82</v>
      </c>
      <c r="BK276" s="194">
        <f>ROUND(I276*H276,2)</f>
        <v>0</v>
      </c>
      <c r="BL276" s="19" t="s">
        <v>96</v>
      </c>
      <c r="BM276" s="193" t="s">
        <v>2357</v>
      </c>
    </row>
    <row r="277" s="2" customFormat="1">
      <c r="A277" s="38"/>
      <c r="B277" s="39"/>
      <c r="C277" s="38"/>
      <c r="D277" s="195" t="s">
        <v>242</v>
      </c>
      <c r="E277" s="38"/>
      <c r="F277" s="196" t="s">
        <v>2358</v>
      </c>
      <c r="G277" s="38"/>
      <c r="H277" s="38"/>
      <c r="I277" s="197"/>
      <c r="J277" s="38"/>
      <c r="K277" s="38"/>
      <c r="L277" s="39"/>
      <c r="M277" s="198"/>
      <c r="N277" s="199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242</v>
      </c>
      <c r="AU277" s="19" t="s">
        <v>84</v>
      </c>
    </row>
    <row r="278" s="2" customFormat="1">
      <c r="A278" s="38"/>
      <c r="B278" s="39"/>
      <c r="C278" s="38"/>
      <c r="D278" s="195" t="s">
        <v>262</v>
      </c>
      <c r="E278" s="38"/>
      <c r="F278" s="223" t="s">
        <v>2487</v>
      </c>
      <c r="G278" s="38"/>
      <c r="H278" s="38"/>
      <c r="I278" s="197"/>
      <c r="J278" s="38"/>
      <c r="K278" s="38"/>
      <c r="L278" s="39"/>
      <c r="M278" s="198"/>
      <c r="N278" s="199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262</v>
      </c>
      <c r="AU278" s="19" t="s">
        <v>84</v>
      </c>
    </row>
    <row r="279" s="14" customFormat="1">
      <c r="A279" s="14"/>
      <c r="B279" s="207"/>
      <c r="C279" s="14"/>
      <c r="D279" s="195" t="s">
        <v>248</v>
      </c>
      <c r="E279" s="208" t="s">
        <v>1</v>
      </c>
      <c r="F279" s="209" t="s">
        <v>2523</v>
      </c>
      <c r="G279" s="14"/>
      <c r="H279" s="210">
        <v>622.70000000000005</v>
      </c>
      <c r="I279" s="211"/>
      <c r="J279" s="14"/>
      <c r="K279" s="14"/>
      <c r="L279" s="207"/>
      <c r="M279" s="212"/>
      <c r="N279" s="213"/>
      <c r="O279" s="213"/>
      <c r="P279" s="213"/>
      <c r="Q279" s="213"/>
      <c r="R279" s="213"/>
      <c r="S279" s="213"/>
      <c r="T279" s="2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08" t="s">
        <v>248</v>
      </c>
      <c r="AU279" s="208" t="s">
        <v>84</v>
      </c>
      <c r="AV279" s="14" t="s">
        <v>84</v>
      </c>
      <c r="AW279" s="14" t="s">
        <v>32</v>
      </c>
      <c r="AX279" s="14" t="s">
        <v>82</v>
      </c>
      <c r="AY279" s="208" t="s">
        <v>235</v>
      </c>
    </row>
    <row r="280" s="2" customFormat="1" ht="24.15" customHeight="1">
      <c r="A280" s="38"/>
      <c r="B280" s="181"/>
      <c r="C280" s="232" t="s">
        <v>490</v>
      </c>
      <c r="D280" s="232" t="s">
        <v>465</v>
      </c>
      <c r="E280" s="233" t="s">
        <v>2359</v>
      </c>
      <c r="F280" s="234" t="s">
        <v>2360</v>
      </c>
      <c r="G280" s="235" t="s">
        <v>323</v>
      </c>
      <c r="H280" s="236">
        <v>653.83500000000004</v>
      </c>
      <c r="I280" s="237"/>
      <c r="J280" s="238">
        <f>ROUND(I280*H280,2)</f>
        <v>0</v>
      </c>
      <c r="K280" s="234" t="s">
        <v>246</v>
      </c>
      <c r="L280" s="239"/>
      <c r="M280" s="240" t="s">
        <v>1</v>
      </c>
      <c r="N280" s="241" t="s">
        <v>40</v>
      </c>
      <c r="O280" s="77"/>
      <c r="P280" s="191">
        <f>O280*H280</f>
        <v>0</v>
      </c>
      <c r="Q280" s="191">
        <v>0.0031800000000000001</v>
      </c>
      <c r="R280" s="191">
        <f>Q280*H280</f>
        <v>2.0791953000000003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291</v>
      </c>
      <c r="AT280" s="193" t="s">
        <v>465</v>
      </c>
      <c r="AU280" s="193" t="s">
        <v>84</v>
      </c>
      <c r="AY280" s="19" t="s">
        <v>235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96</v>
      </c>
      <c r="BM280" s="193" t="s">
        <v>2361</v>
      </c>
    </row>
    <row r="281" s="2" customFormat="1">
      <c r="A281" s="38"/>
      <c r="B281" s="39"/>
      <c r="C281" s="38"/>
      <c r="D281" s="195" t="s">
        <v>242</v>
      </c>
      <c r="E281" s="38"/>
      <c r="F281" s="196" t="s">
        <v>2360</v>
      </c>
      <c r="G281" s="38"/>
      <c r="H281" s="38"/>
      <c r="I281" s="197"/>
      <c r="J281" s="38"/>
      <c r="K281" s="38"/>
      <c r="L281" s="39"/>
      <c r="M281" s="198"/>
      <c r="N281" s="199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242</v>
      </c>
      <c r="AU281" s="19" t="s">
        <v>84</v>
      </c>
    </row>
    <row r="282" s="14" customFormat="1">
      <c r="A282" s="14"/>
      <c r="B282" s="207"/>
      <c r="C282" s="14"/>
      <c r="D282" s="195" t="s">
        <v>248</v>
      </c>
      <c r="E282" s="14"/>
      <c r="F282" s="209" t="s">
        <v>2524</v>
      </c>
      <c r="G282" s="14"/>
      <c r="H282" s="210">
        <v>653.83500000000004</v>
      </c>
      <c r="I282" s="211"/>
      <c r="J282" s="14"/>
      <c r="K282" s="14"/>
      <c r="L282" s="207"/>
      <c r="M282" s="212"/>
      <c r="N282" s="213"/>
      <c r="O282" s="213"/>
      <c r="P282" s="213"/>
      <c r="Q282" s="213"/>
      <c r="R282" s="213"/>
      <c r="S282" s="213"/>
      <c r="T282" s="2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08" t="s">
        <v>248</v>
      </c>
      <c r="AU282" s="208" t="s">
        <v>84</v>
      </c>
      <c r="AV282" s="14" t="s">
        <v>84</v>
      </c>
      <c r="AW282" s="14" t="s">
        <v>3</v>
      </c>
      <c r="AX282" s="14" t="s">
        <v>82</v>
      </c>
      <c r="AY282" s="208" t="s">
        <v>235</v>
      </c>
    </row>
    <row r="283" s="2" customFormat="1" ht="24.15" customHeight="1">
      <c r="A283" s="38"/>
      <c r="B283" s="181"/>
      <c r="C283" s="182" t="s">
        <v>495</v>
      </c>
      <c r="D283" s="182" t="s">
        <v>237</v>
      </c>
      <c r="E283" s="183" t="s">
        <v>2363</v>
      </c>
      <c r="F283" s="184" t="s">
        <v>2364</v>
      </c>
      <c r="G283" s="185" t="s">
        <v>527</v>
      </c>
      <c r="H283" s="186">
        <v>14</v>
      </c>
      <c r="I283" s="187"/>
      <c r="J283" s="188">
        <f>ROUND(I283*H283,2)</f>
        <v>0</v>
      </c>
      <c r="K283" s="184" t="s">
        <v>246</v>
      </c>
      <c r="L283" s="39"/>
      <c r="M283" s="189" t="s">
        <v>1</v>
      </c>
      <c r="N283" s="190" t="s">
        <v>40</v>
      </c>
      <c r="O283" s="77"/>
      <c r="P283" s="191">
        <f>O283*H283</f>
        <v>0</v>
      </c>
      <c r="Q283" s="191">
        <v>0</v>
      </c>
      <c r="R283" s="191">
        <f>Q283*H283</f>
        <v>0</v>
      </c>
      <c r="S283" s="191">
        <v>0</v>
      </c>
      <c r="T283" s="192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3" t="s">
        <v>96</v>
      </c>
      <c r="AT283" s="193" t="s">
        <v>237</v>
      </c>
      <c r="AU283" s="193" t="s">
        <v>84</v>
      </c>
      <c r="AY283" s="19" t="s">
        <v>235</v>
      </c>
      <c r="BE283" s="194">
        <f>IF(N283="základní",J283,0)</f>
        <v>0</v>
      </c>
      <c r="BF283" s="194">
        <f>IF(N283="snížená",J283,0)</f>
        <v>0</v>
      </c>
      <c r="BG283" s="194">
        <f>IF(N283="zákl. přenesená",J283,0)</f>
        <v>0</v>
      </c>
      <c r="BH283" s="194">
        <f>IF(N283="sníž. přenesená",J283,0)</f>
        <v>0</v>
      </c>
      <c r="BI283" s="194">
        <f>IF(N283="nulová",J283,0)</f>
        <v>0</v>
      </c>
      <c r="BJ283" s="19" t="s">
        <v>82</v>
      </c>
      <c r="BK283" s="194">
        <f>ROUND(I283*H283,2)</f>
        <v>0</v>
      </c>
      <c r="BL283" s="19" t="s">
        <v>96</v>
      </c>
      <c r="BM283" s="193" t="s">
        <v>2525</v>
      </c>
    </row>
    <row r="284" s="2" customFormat="1">
      <c r="A284" s="38"/>
      <c r="B284" s="39"/>
      <c r="C284" s="38"/>
      <c r="D284" s="195" t="s">
        <v>242</v>
      </c>
      <c r="E284" s="38"/>
      <c r="F284" s="196" t="s">
        <v>2366</v>
      </c>
      <c r="G284" s="38"/>
      <c r="H284" s="38"/>
      <c r="I284" s="197"/>
      <c r="J284" s="38"/>
      <c r="K284" s="38"/>
      <c r="L284" s="39"/>
      <c r="M284" s="198"/>
      <c r="N284" s="199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242</v>
      </c>
      <c r="AU284" s="19" t="s">
        <v>84</v>
      </c>
    </row>
    <row r="285" s="2" customFormat="1">
      <c r="A285" s="38"/>
      <c r="B285" s="39"/>
      <c r="C285" s="38"/>
      <c r="D285" s="195" t="s">
        <v>262</v>
      </c>
      <c r="E285" s="38"/>
      <c r="F285" s="223" t="s">
        <v>2487</v>
      </c>
      <c r="G285" s="38"/>
      <c r="H285" s="38"/>
      <c r="I285" s="197"/>
      <c r="J285" s="38"/>
      <c r="K285" s="38"/>
      <c r="L285" s="39"/>
      <c r="M285" s="198"/>
      <c r="N285" s="199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262</v>
      </c>
      <c r="AU285" s="19" t="s">
        <v>84</v>
      </c>
    </row>
    <row r="286" s="14" customFormat="1">
      <c r="A286" s="14"/>
      <c r="B286" s="207"/>
      <c r="C286" s="14"/>
      <c r="D286" s="195" t="s">
        <v>248</v>
      </c>
      <c r="E286" s="208" t="s">
        <v>1</v>
      </c>
      <c r="F286" s="209" t="s">
        <v>2526</v>
      </c>
      <c r="G286" s="14"/>
      <c r="H286" s="210">
        <v>14</v>
      </c>
      <c r="I286" s="211"/>
      <c r="J286" s="14"/>
      <c r="K286" s="14"/>
      <c r="L286" s="207"/>
      <c r="M286" s="212"/>
      <c r="N286" s="213"/>
      <c r="O286" s="213"/>
      <c r="P286" s="213"/>
      <c r="Q286" s="213"/>
      <c r="R286" s="213"/>
      <c r="S286" s="213"/>
      <c r="T286" s="2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8" t="s">
        <v>248</v>
      </c>
      <c r="AU286" s="208" t="s">
        <v>84</v>
      </c>
      <c r="AV286" s="14" t="s">
        <v>84</v>
      </c>
      <c r="AW286" s="14" t="s">
        <v>32</v>
      </c>
      <c r="AX286" s="14" t="s">
        <v>82</v>
      </c>
      <c r="AY286" s="208" t="s">
        <v>235</v>
      </c>
    </row>
    <row r="287" s="2" customFormat="1" ht="16.5" customHeight="1">
      <c r="A287" s="38"/>
      <c r="B287" s="181"/>
      <c r="C287" s="232" t="s">
        <v>502</v>
      </c>
      <c r="D287" s="232" t="s">
        <v>465</v>
      </c>
      <c r="E287" s="233" t="s">
        <v>2368</v>
      </c>
      <c r="F287" s="234" t="s">
        <v>2369</v>
      </c>
      <c r="G287" s="235" t="s">
        <v>527</v>
      </c>
      <c r="H287" s="236">
        <v>9</v>
      </c>
      <c r="I287" s="237"/>
      <c r="J287" s="238">
        <f>ROUND(I287*H287,2)</f>
        <v>0</v>
      </c>
      <c r="K287" s="234" t="s">
        <v>246</v>
      </c>
      <c r="L287" s="239"/>
      <c r="M287" s="240" t="s">
        <v>1</v>
      </c>
      <c r="N287" s="241" t="s">
        <v>40</v>
      </c>
      <c r="O287" s="77"/>
      <c r="P287" s="191">
        <f>O287*H287</f>
        <v>0</v>
      </c>
      <c r="Q287" s="191">
        <v>0.00072000000000000005</v>
      </c>
      <c r="R287" s="191">
        <f>Q287*H287</f>
        <v>0.0064800000000000005</v>
      </c>
      <c r="S287" s="191">
        <v>0</v>
      </c>
      <c r="T287" s="19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3" t="s">
        <v>291</v>
      </c>
      <c r="AT287" s="193" t="s">
        <v>465</v>
      </c>
      <c r="AU287" s="193" t="s">
        <v>84</v>
      </c>
      <c r="AY287" s="19" t="s">
        <v>235</v>
      </c>
      <c r="BE287" s="194">
        <f>IF(N287="základní",J287,0)</f>
        <v>0</v>
      </c>
      <c r="BF287" s="194">
        <f>IF(N287="snížená",J287,0)</f>
        <v>0</v>
      </c>
      <c r="BG287" s="194">
        <f>IF(N287="zákl. přenesená",J287,0)</f>
        <v>0</v>
      </c>
      <c r="BH287" s="194">
        <f>IF(N287="sníž. přenesená",J287,0)</f>
        <v>0</v>
      </c>
      <c r="BI287" s="194">
        <f>IF(N287="nulová",J287,0)</f>
        <v>0</v>
      </c>
      <c r="BJ287" s="19" t="s">
        <v>82</v>
      </c>
      <c r="BK287" s="194">
        <f>ROUND(I287*H287,2)</f>
        <v>0</v>
      </c>
      <c r="BL287" s="19" t="s">
        <v>96</v>
      </c>
      <c r="BM287" s="193" t="s">
        <v>2527</v>
      </c>
    </row>
    <row r="288" s="2" customFormat="1">
      <c r="A288" s="38"/>
      <c r="B288" s="39"/>
      <c r="C288" s="38"/>
      <c r="D288" s="195" t="s">
        <v>242</v>
      </c>
      <c r="E288" s="38"/>
      <c r="F288" s="196" t="s">
        <v>2369</v>
      </c>
      <c r="G288" s="38"/>
      <c r="H288" s="38"/>
      <c r="I288" s="197"/>
      <c r="J288" s="38"/>
      <c r="K288" s="38"/>
      <c r="L288" s="39"/>
      <c r="M288" s="198"/>
      <c r="N288" s="199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242</v>
      </c>
      <c r="AU288" s="19" t="s">
        <v>84</v>
      </c>
    </row>
    <row r="289" s="2" customFormat="1" ht="16.5" customHeight="1">
      <c r="A289" s="38"/>
      <c r="B289" s="181"/>
      <c r="C289" s="232" t="s">
        <v>509</v>
      </c>
      <c r="D289" s="232" t="s">
        <v>465</v>
      </c>
      <c r="E289" s="233" t="s">
        <v>2371</v>
      </c>
      <c r="F289" s="234" t="s">
        <v>2372</v>
      </c>
      <c r="G289" s="235" t="s">
        <v>527</v>
      </c>
      <c r="H289" s="236">
        <v>1</v>
      </c>
      <c r="I289" s="237"/>
      <c r="J289" s="238">
        <f>ROUND(I289*H289,2)</f>
        <v>0</v>
      </c>
      <c r="K289" s="234" t="s">
        <v>1</v>
      </c>
      <c r="L289" s="239"/>
      <c r="M289" s="240" t="s">
        <v>1</v>
      </c>
      <c r="N289" s="241" t="s">
        <v>40</v>
      </c>
      <c r="O289" s="77"/>
      <c r="P289" s="191">
        <f>O289*H289</f>
        <v>0</v>
      </c>
      <c r="Q289" s="191">
        <v>0.0014</v>
      </c>
      <c r="R289" s="191">
        <f>Q289*H289</f>
        <v>0.0014</v>
      </c>
      <c r="S289" s="191">
        <v>0</v>
      </c>
      <c r="T289" s="19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3" t="s">
        <v>291</v>
      </c>
      <c r="AT289" s="193" t="s">
        <v>465</v>
      </c>
      <c r="AU289" s="193" t="s">
        <v>84</v>
      </c>
      <c r="AY289" s="19" t="s">
        <v>235</v>
      </c>
      <c r="BE289" s="194">
        <f>IF(N289="základní",J289,0)</f>
        <v>0</v>
      </c>
      <c r="BF289" s="194">
        <f>IF(N289="snížená",J289,0)</f>
        <v>0</v>
      </c>
      <c r="BG289" s="194">
        <f>IF(N289="zákl. přenesená",J289,0)</f>
        <v>0</v>
      </c>
      <c r="BH289" s="194">
        <f>IF(N289="sníž. přenesená",J289,0)</f>
        <v>0</v>
      </c>
      <c r="BI289" s="194">
        <f>IF(N289="nulová",J289,0)</f>
        <v>0</v>
      </c>
      <c r="BJ289" s="19" t="s">
        <v>82</v>
      </c>
      <c r="BK289" s="194">
        <f>ROUND(I289*H289,2)</f>
        <v>0</v>
      </c>
      <c r="BL289" s="19" t="s">
        <v>96</v>
      </c>
      <c r="BM289" s="193" t="s">
        <v>2528</v>
      </c>
    </row>
    <row r="290" s="2" customFormat="1">
      <c r="A290" s="38"/>
      <c r="B290" s="39"/>
      <c r="C290" s="38"/>
      <c r="D290" s="195" t="s">
        <v>242</v>
      </c>
      <c r="E290" s="38"/>
      <c r="F290" s="196" t="s">
        <v>2372</v>
      </c>
      <c r="G290" s="38"/>
      <c r="H290" s="38"/>
      <c r="I290" s="197"/>
      <c r="J290" s="38"/>
      <c r="K290" s="38"/>
      <c r="L290" s="39"/>
      <c r="M290" s="198"/>
      <c r="N290" s="199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242</v>
      </c>
      <c r="AU290" s="19" t="s">
        <v>84</v>
      </c>
    </row>
    <row r="291" s="2" customFormat="1" ht="16.5" customHeight="1">
      <c r="A291" s="38"/>
      <c r="B291" s="181"/>
      <c r="C291" s="232" t="s">
        <v>516</v>
      </c>
      <c r="D291" s="232" t="s">
        <v>465</v>
      </c>
      <c r="E291" s="233" t="s">
        <v>2455</v>
      </c>
      <c r="F291" s="234" t="s">
        <v>2456</v>
      </c>
      <c r="G291" s="235" t="s">
        <v>527</v>
      </c>
      <c r="H291" s="236">
        <v>1</v>
      </c>
      <c r="I291" s="237"/>
      <c r="J291" s="238">
        <f>ROUND(I291*H291,2)</f>
        <v>0</v>
      </c>
      <c r="K291" s="234" t="s">
        <v>1</v>
      </c>
      <c r="L291" s="239"/>
      <c r="M291" s="240" t="s">
        <v>1</v>
      </c>
      <c r="N291" s="241" t="s">
        <v>40</v>
      </c>
      <c r="O291" s="77"/>
      <c r="P291" s="191">
        <f>O291*H291</f>
        <v>0</v>
      </c>
      <c r="Q291" s="191">
        <v>0.0014</v>
      </c>
      <c r="R291" s="191">
        <f>Q291*H291</f>
        <v>0.0014</v>
      </c>
      <c r="S291" s="191">
        <v>0</v>
      </c>
      <c r="T291" s="192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93" t="s">
        <v>291</v>
      </c>
      <c r="AT291" s="193" t="s">
        <v>465</v>
      </c>
      <c r="AU291" s="193" t="s">
        <v>84</v>
      </c>
      <c r="AY291" s="19" t="s">
        <v>235</v>
      </c>
      <c r="BE291" s="194">
        <f>IF(N291="základní",J291,0)</f>
        <v>0</v>
      </c>
      <c r="BF291" s="194">
        <f>IF(N291="snížená",J291,0)</f>
        <v>0</v>
      </c>
      <c r="BG291" s="194">
        <f>IF(N291="zákl. přenesená",J291,0)</f>
        <v>0</v>
      </c>
      <c r="BH291" s="194">
        <f>IF(N291="sníž. přenesená",J291,0)</f>
        <v>0</v>
      </c>
      <c r="BI291" s="194">
        <f>IF(N291="nulová",J291,0)</f>
        <v>0</v>
      </c>
      <c r="BJ291" s="19" t="s">
        <v>82</v>
      </c>
      <c r="BK291" s="194">
        <f>ROUND(I291*H291,2)</f>
        <v>0</v>
      </c>
      <c r="BL291" s="19" t="s">
        <v>96</v>
      </c>
      <c r="BM291" s="193" t="s">
        <v>2529</v>
      </c>
    </row>
    <row r="292" s="2" customFormat="1">
      <c r="A292" s="38"/>
      <c r="B292" s="39"/>
      <c r="C292" s="38"/>
      <c r="D292" s="195" t="s">
        <v>242</v>
      </c>
      <c r="E292" s="38"/>
      <c r="F292" s="196" t="s">
        <v>2456</v>
      </c>
      <c r="G292" s="38"/>
      <c r="H292" s="38"/>
      <c r="I292" s="197"/>
      <c r="J292" s="38"/>
      <c r="K292" s="38"/>
      <c r="L292" s="39"/>
      <c r="M292" s="198"/>
      <c r="N292" s="199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242</v>
      </c>
      <c r="AU292" s="19" t="s">
        <v>84</v>
      </c>
    </row>
    <row r="293" s="2" customFormat="1" ht="16.5" customHeight="1">
      <c r="A293" s="38"/>
      <c r="B293" s="181"/>
      <c r="C293" s="232" t="s">
        <v>524</v>
      </c>
      <c r="D293" s="232" t="s">
        <v>465</v>
      </c>
      <c r="E293" s="233" t="s">
        <v>1317</v>
      </c>
      <c r="F293" s="234" t="s">
        <v>2453</v>
      </c>
      <c r="G293" s="235" t="s">
        <v>527</v>
      </c>
      <c r="H293" s="236">
        <v>1</v>
      </c>
      <c r="I293" s="237"/>
      <c r="J293" s="238">
        <f>ROUND(I293*H293,2)</f>
        <v>0</v>
      </c>
      <c r="K293" s="234" t="s">
        <v>1</v>
      </c>
      <c r="L293" s="239"/>
      <c r="M293" s="240" t="s">
        <v>1</v>
      </c>
      <c r="N293" s="241" t="s">
        <v>40</v>
      </c>
      <c r="O293" s="77"/>
      <c r="P293" s="191">
        <f>O293*H293</f>
        <v>0</v>
      </c>
      <c r="Q293" s="191">
        <v>0.0014</v>
      </c>
      <c r="R293" s="191">
        <f>Q293*H293</f>
        <v>0.0014</v>
      </c>
      <c r="S293" s="191">
        <v>0</v>
      </c>
      <c r="T293" s="192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3" t="s">
        <v>291</v>
      </c>
      <c r="AT293" s="193" t="s">
        <v>465</v>
      </c>
      <c r="AU293" s="193" t="s">
        <v>84</v>
      </c>
      <c r="AY293" s="19" t="s">
        <v>235</v>
      </c>
      <c r="BE293" s="194">
        <f>IF(N293="základní",J293,0)</f>
        <v>0</v>
      </c>
      <c r="BF293" s="194">
        <f>IF(N293="snížená",J293,0)</f>
        <v>0</v>
      </c>
      <c r="BG293" s="194">
        <f>IF(N293="zákl. přenesená",J293,0)</f>
        <v>0</v>
      </c>
      <c r="BH293" s="194">
        <f>IF(N293="sníž. přenesená",J293,0)</f>
        <v>0</v>
      </c>
      <c r="BI293" s="194">
        <f>IF(N293="nulová",J293,0)</f>
        <v>0</v>
      </c>
      <c r="BJ293" s="19" t="s">
        <v>82</v>
      </c>
      <c r="BK293" s="194">
        <f>ROUND(I293*H293,2)</f>
        <v>0</v>
      </c>
      <c r="BL293" s="19" t="s">
        <v>96</v>
      </c>
      <c r="BM293" s="193" t="s">
        <v>2530</v>
      </c>
    </row>
    <row r="294" s="2" customFormat="1">
      <c r="A294" s="38"/>
      <c r="B294" s="39"/>
      <c r="C294" s="38"/>
      <c r="D294" s="195" t="s">
        <v>242</v>
      </c>
      <c r="E294" s="38"/>
      <c r="F294" s="196" t="s">
        <v>2453</v>
      </c>
      <c r="G294" s="38"/>
      <c r="H294" s="38"/>
      <c r="I294" s="197"/>
      <c r="J294" s="38"/>
      <c r="K294" s="38"/>
      <c r="L294" s="39"/>
      <c r="M294" s="198"/>
      <c r="N294" s="199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242</v>
      </c>
      <c r="AU294" s="19" t="s">
        <v>84</v>
      </c>
    </row>
    <row r="295" s="2" customFormat="1" ht="16.5" customHeight="1">
      <c r="A295" s="38"/>
      <c r="B295" s="181"/>
      <c r="C295" s="232" t="s">
        <v>531</v>
      </c>
      <c r="D295" s="232" t="s">
        <v>465</v>
      </c>
      <c r="E295" s="233" t="s">
        <v>2531</v>
      </c>
      <c r="F295" s="234" t="s">
        <v>2532</v>
      </c>
      <c r="G295" s="235" t="s">
        <v>527</v>
      </c>
      <c r="H295" s="236">
        <v>2</v>
      </c>
      <c r="I295" s="237"/>
      <c r="J295" s="238">
        <f>ROUND(I295*H295,2)</f>
        <v>0</v>
      </c>
      <c r="K295" s="234" t="s">
        <v>1</v>
      </c>
      <c r="L295" s="239"/>
      <c r="M295" s="240" t="s">
        <v>1</v>
      </c>
      <c r="N295" s="241" t="s">
        <v>40</v>
      </c>
      <c r="O295" s="77"/>
      <c r="P295" s="191">
        <f>O295*H295</f>
        <v>0</v>
      </c>
      <c r="Q295" s="191">
        <v>0.0014</v>
      </c>
      <c r="R295" s="191">
        <f>Q295*H295</f>
        <v>0.0028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291</v>
      </c>
      <c r="AT295" s="193" t="s">
        <v>465</v>
      </c>
      <c r="AU295" s="193" t="s">
        <v>84</v>
      </c>
      <c r="AY295" s="19" t="s">
        <v>235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96</v>
      </c>
      <c r="BM295" s="193" t="s">
        <v>2533</v>
      </c>
    </row>
    <row r="296" s="2" customFormat="1">
      <c r="A296" s="38"/>
      <c r="B296" s="39"/>
      <c r="C296" s="38"/>
      <c r="D296" s="195" t="s">
        <v>242</v>
      </c>
      <c r="E296" s="38"/>
      <c r="F296" s="196" t="s">
        <v>2532</v>
      </c>
      <c r="G296" s="38"/>
      <c r="H296" s="38"/>
      <c r="I296" s="197"/>
      <c r="J296" s="38"/>
      <c r="K296" s="38"/>
      <c r="L296" s="39"/>
      <c r="M296" s="198"/>
      <c r="N296" s="199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242</v>
      </c>
      <c r="AU296" s="19" t="s">
        <v>84</v>
      </c>
    </row>
    <row r="297" s="2" customFormat="1" ht="16.5" customHeight="1">
      <c r="A297" s="38"/>
      <c r="B297" s="181"/>
      <c r="C297" s="232" t="s">
        <v>535</v>
      </c>
      <c r="D297" s="232" t="s">
        <v>465</v>
      </c>
      <c r="E297" s="233" t="s">
        <v>2374</v>
      </c>
      <c r="F297" s="234" t="s">
        <v>2375</v>
      </c>
      <c r="G297" s="235" t="s">
        <v>527</v>
      </c>
      <c r="H297" s="236">
        <v>1</v>
      </c>
      <c r="I297" s="237"/>
      <c r="J297" s="238">
        <f>ROUND(I297*H297,2)</f>
        <v>0</v>
      </c>
      <c r="K297" s="234" t="s">
        <v>1</v>
      </c>
      <c r="L297" s="239"/>
      <c r="M297" s="240" t="s">
        <v>1</v>
      </c>
      <c r="N297" s="241" t="s">
        <v>40</v>
      </c>
      <c r="O297" s="77"/>
      <c r="P297" s="191">
        <f>O297*H297</f>
        <v>0</v>
      </c>
      <c r="Q297" s="191">
        <v>0.0014</v>
      </c>
      <c r="R297" s="191">
        <f>Q297*H297</f>
        <v>0.0014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291</v>
      </c>
      <c r="AT297" s="193" t="s">
        <v>465</v>
      </c>
      <c r="AU297" s="193" t="s">
        <v>84</v>
      </c>
      <c r="AY297" s="19" t="s">
        <v>235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96</v>
      </c>
      <c r="BM297" s="193" t="s">
        <v>2534</v>
      </c>
    </row>
    <row r="298" s="2" customFormat="1">
      <c r="A298" s="38"/>
      <c r="B298" s="39"/>
      <c r="C298" s="38"/>
      <c r="D298" s="195" t="s">
        <v>242</v>
      </c>
      <c r="E298" s="38"/>
      <c r="F298" s="196" t="s">
        <v>2375</v>
      </c>
      <c r="G298" s="38"/>
      <c r="H298" s="38"/>
      <c r="I298" s="197"/>
      <c r="J298" s="38"/>
      <c r="K298" s="38"/>
      <c r="L298" s="39"/>
      <c r="M298" s="198"/>
      <c r="N298" s="199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242</v>
      </c>
      <c r="AU298" s="19" t="s">
        <v>84</v>
      </c>
    </row>
    <row r="299" s="2" customFormat="1" ht="16.5" customHeight="1">
      <c r="A299" s="38"/>
      <c r="B299" s="181"/>
      <c r="C299" s="232" t="s">
        <v>539</v>
      </c>
      <c r="D299" s="232" t="s">
        <v>465</v>
      </c>
      <c r="E299" s="233" t="s">
        <v>2377</v>
      </c>
      <c r="F299" s="234" t="s">
        <v>2378</v>
      </c>
      <c r="G299" s="235" t="s">
        <v>527</v>
      </c>
      <c r="H299" s="236">
        <v>3</v>
      </c>
      <c r="I299" s="237"/>
      <c r="J299" s="238">
        <f>ROUND(I299*H299,2)</f>
        <v>0</v>
      </c>
      <c r="K299" s="234" t="s">
        <v>246</v>
      </c>
      <c r="L299" s="239"/>
      <c r="M299" s="240" t="s">
        <v>1</v>
      </c>
      <c r="N299" s="241" t="s">
        <v>40</v>
      </c>
      <c r="O299" s="77"/>
      <c r="P299" s="191">
        <f>O299*H299</f>
        <v>0</v>
      </c>
      <c r="Q299" s="191">
        <v>0.00072000000000000005</v>
      </c>
      <c r="R299" s="191">
        <f>Q299*H299</f>
        <v>0.00216</v>
      </c>
      <c r="S299" s="191">
        <v>0</v>
      </c>
      <c r="T299" s="192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3" t="s">
        <v>291</v>
      </c>
      <c r="AT299" s="193" t="s">
        <v>465</v>
      </c>
      <c r="AU299" s="193" t="s">
        <v>84</v>
      </c>
      <c r="AY299" s="19" t="s">
        <v>235</v>
      </c>
      <c r="BE299" s="194">
        <f>IF(N299="základní",J299,0)</f>
        <v>0</v>
      </c>
      <c r="BF299" s="194">
        <f>IF(N299="snížená",J299,0)</f>
        <v>0</v>
      </c>
      <c r="BG299" s="194">
        <f>IF(N299="zákl. přenesená",J299,0)</f>
        <v>0</v>
      </c>
      <c r="BH299" s="194">
        <f>IF(N299="sníž. přenesená",J299,0)</f>
        <v>0</v>
      </c>
      <c r="BI299" s="194">
        <f>IF(N299="nulová",J299,0)</f>
        <v>0</v>
      </c>
      <c r="BJ299" s="19" t="s">
        <v>82</v>
      </c>
      <c r="BK299" s="194">
        <f>ROUND(I299*H299,2)</f>
        <v>0</v>
      </c>
      <c r="BL299" s="19" t="s">
        <v>96</v>
      </c>
      <c r="BM299" s="193" t="s">
        <v>2535</v>
      </c>
    </row>
    <row r="300" s="2" customFormat="1">
      <c r="A300" s="38"/>
      <c r="B300" s="39"/>
      <c r="C300" s="38"/>
      <c r="D300" s="195" t="s">
        <v>242</v>
      </c>
      <c r="E300" s="38"/>
      <c r="F300" s="196" t="s">
        <v>2378</v>
      </c>
      <c r="G300" s="38"/>
      <c r="H300" s="38"/>
      <c r="I300" s="197"/>
      <c r="J300" s="38"/>
      <c r="K300" s="38"/>
      <c r="L300" s="39"/>
      <c r="M300" s="198"/>
      <c r="N300" s="199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242</v>
      </c>
      <c r="AU300" s="19" t="s">
        <v>84</v>
      </c>
    </row>
    <row r="301" s="2" customFormat="1" ht="24.15" customHeight="1">
      <c r="A301" s="38"/>
      <c r="B301" s="181"/>
      <c r="C301" s="232" t="s">
        <v>543</v>
      </c>
      <c r="D301" s="232" t="s">
        <v>465</v>
      </c>
      <c r="E301" s="233" t="s">
        <v>2380</v>
      </c>
      <c r="F301" s="234" t="s">
        <v>2381</v>
      </c>
      <c r="G301" s="235" t="s">
        <v>527</v>
      </c>
      <c r="H301" s="236">
        <v>3</v>
      </c>
      <c r="I301" s="237"/>
      <c r="J301" s="238">
        <f>ROUND(I301*H301,2)</f>
        <v>0</v>
      </c>
      <c r="K301" s="234" t="s">
        <v>246</v>
      </c>
      <c r="L301" s="239"/>
      <c r="M301" s="240" t="s">
        <v>1</v>
      </c>
      <c r="N301" s="241" t="s">
        <v>40</v>
      </c>
      <c r="O301" s="77"/>
      <c r="P301" s="191">
        <f>O301*H301</f>
        <v>0</v>
      </c>
      <c r="Q301" s="191">
        <v>0.0040000000000000001</v>
      </c>
      <c r="R301" s="191">
        <f>Q301*H301</f>
        <v>0.012</v>
      </c>
      <c r="S301" s="191">
        <v>0</v>
      </c>
      <c r="T301" s="192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93" t="s">
        <v>291</v>
      </c>
      <c r="AT301" s="193" t="s">
        <v>465</v>
      </c>
      <c r="AU301" s="193" t="s">
        <v>84</v>
      </c>
      <c r="AY301" s="19" t="s">
        <v>235</v>
      </c>
      <c r="BE301" s="194">
        <f>IF(N301="základní",J301,0)</f>
        <v>0</v>
      </c>
      <c r="BF301" s="194">
        <f>IF(N301="snížená",J301,0)</f>
        <v>0</v>
      </c>
      <c r="BG301" s="194">
        <f>IF(N301="zákl. přenesená",J301,0)</f>
        <v>0</v>
      </c>
      <c r="BH301" s="194">
        <f>IF(N301="sníž. přenesená",J301,0)</f>
        <v>0</v>
      </c>
      <c r="BI301" s="194">
        <f>IF(N301="nulová",J301,0)</f>
        <v>0</v>
      </c>
      <c r="BJ301" s="19" t="s">
        <v>82</v>
      </c>
      <c r="BK301" s="194">
        <f>ROUND(I301*H301,2)</f>
        <v>0</v>
      </c>
      <c r="BL301" s="19" t="s">
        <v>96</v>
      </c>
      <c r="BM301" s="193" t="s">
        <v>2536</v>
      </c>
    </row>
    <row r="302" s="2" customFormat="1">
      <c r="A302" s="38"/>
      <c r="B302" s="39"/>
      <c r="C302" s="38"/>
      <c r="D302" s="195" t="s">
        <v>242</v>
      </c>
      <c r="E302" s="38"/>
      <c r="F302" s="196" t="s">
        <v>2383</v>
      </c>
      <c r="G302" s="38"/>
      <c r="H302" s="38"/>
      <c r="I302" s="197"/>
      <c r="J302" s="38"/>
      <c r="K302" s="38"/>
      <c r="L302" s="39"/>
      <c r="M302" s="198"/>
      <c r="N302" s="199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242</v>
      </c>
      <c r="AU302" s="19" t="s">
        <v>84</v>
      </c>
    </row>
    <row r="303" s="2" customFormat="1" ht="24.15" customHeight="1">
      <c r="A303" s="38"/>
      <c r="B303" s="181"/>
      <c r="C303" s="182" t="s">
        <v>547</v>
      </c>
      <c r="D303" s="182" t="s">
        <v>237</v>
      </c>
      <c r="E303" s="183" t="s">
        <v>2384</v>
      </c>
      <c r="F303" s="184" t="s">
        <v>2385</v>
      </c>
      <c r="G303" s="185" t="s">
        <v>527</v>
      </c>
      <c r="H303" s="186">
        <v>2</v>
      </c>
      <c r="I303" s="187"/>
      <c r="J303" s="188">
        <f>ROUND(I303*H303,2)</f>
        <v>0</v>
      </c>
      <c r="K303" s="184" t="s">
        <v>246</v>
      </c>
      <c r="L303" s="39"/>
      <c r="M303" s="189" t="s">
        <v>1</v>
      </c>
      <c r="N303" s="190" t="s">
        <v>40</v>
      </c>
      <c r="O303" s="77"/>
      <c r="P303" s="191">
        <f>O303*H303</f>
        <v>0</v>
      </c>
      <c r="Q303" s="191">
        <v>0</v>
      </c>
      <c r="R303" s="191">
        <f>Q303*H303</f>
        <v>0</v>
      </c>
      <c r="S303" s="191">
        <v>0</v>
      </c>
      <c r="T303" s="192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3" t="s">
        <v>96</v>
      </c>
      <c r="AT303" s="193" t="s">
        <v>237</v>
      </c>
      <c r="AU303" s="193" t="s">
        <v>84</v>
      </c>
      <c r="AY303" s="19" t="s">
        <v>235</v>
      </c>
      <c r="BE303" s="194">
        <f>IF(N303="základní",J303,0)</f>
        <v>0</v>
      </c>
      <c r="BF303" s="194">
        <f>IF(N303="snížená",J303,0)</f>
        <v>0</v>
      </c>
      <c r="BG303" s="194">
        <f>IF(N303="zákl. přenesená",J303,0)</f>
        <v>0</v>
      </c>
      <c r="BH303" s="194">
        <f>IF(N303="sníž. přenesená",J303,0)</f>
        <v>0</v>
      </c>
      <c r="BI303" s="194">
        <f>IF(N303="nulová",J303,0)</f>
        <v>0</v>
      </c>
      <c r="BJ303" s="19" t="s">
        <v>82</v>
      </c>
      <c r="BK303" s="194">
        <f>ROUND(I303*H303,2)</f>
        <v>0</v>
      </c>
      <c r="BL303" s="19" t="s">
        <v>96</v>
      </c>
      <c r="BM303" s="193" t="s">
        <v>2537</v>
      </c>
    </row>
    <row r="304" s="2" customFormat="1">
      <c r="A304" s="38"/>
      <c r="B304" s="39"/>
      <c r="C304" s="38"/>
      <c r="D304" s="195" t="s">
        <v>242</v>
      </c>
      <c r="E304" s="38"/>
      <c r="F304" s="196" t="s">
        <v>2387</v>
      </c>
      <c r="G304" s="38"/>
      <c r="H304" s="38"/>
      <c r="I304" s="197"/>
      <c r="J304" s="38"/>
      <c r="K304" s="38"/>
      <c r="L304" s="39"/>
      <c r="M304" s="198"/>
      <c r="N304" s="199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242</v>
      </c>
      <c r="AU304" s="19" t="s">
        <v>84</v>
      </c>
    </row>
    <row r="305" s="2" customFormat="1">
      <c r="A305" s="38"/>
      <c r="B305" s="39"/>
      <c r="C305" s="38"/>
      <c r="D305" s="195" t="s">
        <v>262</v>
      </c>
      <c r="E305" s="38"/>
      <c r="F305" s="223" t="s">
        <v>2487</v>
      </c>
      <c r="G305" s="38"/>
      <c r="H305" s="38"/>
      <c r="I305" s="197"/>
      <c r="J305" s="38"/>
      <c r="K305" s="38"/>
      <c r="L305" s="39"/>
      <c r="M305" s="198"/>
      <c r="N305" s="199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262</v>
      </c>
      <c r="AU305" s="19" t="s">
        <v>84</v>
      </c>
    </row>
    <row r="306" s="14" customFormat="1">
      <c r="A306" s="14"/>
      <c r="B306" s="207"/>
      <c r="C306" s="14"/>
      <c r="D306" s="195" t="s">
        <v>248</v>
      </c>
      <c r="E306" s="208" t="s">
        <v>1</v>
      </c>
      <c r="F306" s="209" t="s">
        <v>84</v>
      </c>
      <c r="G306" s="14"/>
      <c r="H306" s="210">
        <v>2</v>
      </c>
      <c r="I306" s="211"/>
      <c r="J306" s="14"/>
      <c r="K306" s="14"/>
      <c r="L306" s="207"/>
      <c r="M306" s="212"/>
      <c r="N306" s="213"/>
      <c r="O306" s="213"/>
      <c r="P306" s="213"/>
      <c r="Q306" s="213"/>
      <c r="R306" s="213"/>
      <c r="S306" s="213"/>
      <c r="T306" s="2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08" t="s">
        <v>248</v>
      </c>
      <c r="AU306" s="208" t="s">
        <v>84</v>
      </c>
      <c r="AV306" s="14" t="s">
        <v>84</v>
      </c>
      <c r="AW306" s="14" t="s">
        <v>32</v>
      </c>
      <c r="AX306" s="14" t="s">
        <v>82</v>
      </c>
      <c r="AY306" s="208" t="s">
        <v>235</v>
      </c>
    </row>
    <row r="307" s="2" customFormat="1" ht="24.15" customHeight="1">
      <c r="A307" s="38"/>
      <c r="B307" s="181"/>
      <c r="C307" s="232" t="s">
        <v>552</v>
      </c>
      <c r="D307" s="232" t="s">
        <v>465</v>
      </c>
      <c r="E307" s="233" t="s">
        <v>2388</v>
      </c>
      <c r="F307" s="234" t="s">
        <v>2389</v>
      </c>
      <c r="G307" s="235" t="s">
        <v>527</v>
      </c>
      <c r="H307" s="236">
        <v>2</v>
      </c>
      <c r="I307" s="237"/>
      <c r="J307" s="238">
        <f>ROUND(I307*H307,2)</f>
        <v>0</v>
      </c>
      <c r="K307" s="234" t="s">
        <v>246</v>
      </c>
      <c r="L307" s="239"/>
      <c r="M307" s="240" t="s">
        <v>1</v>
      </c>
      <c r="N307" s="241" t="s">
        <v>40</v>
      </c>
      <c r="O307" s="77"/>
      <c r="P307" s="191">
        <f>O307*H307</f>
        <v>0</v>
      </c>
      <c r="Q307" s="191">
        <v>0.0022300000000000002</v>
      </c>
      <c r="R307" s="191">
        <f>Q307*H307</f>
        <v>0.0044600000000000004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291</v>
      </c>
      <c r="AT307" s="193" t="s">
        <v>465</v>
      </c>
      <c r="AU307" s="193" t="s">
        <v>84</v>
      </c>
      <c r="AY307" s="19" t="s">
        <v>235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96</v>
      </c>
      <c r="BM307" s="193" t="s">
        <v>2538</v>
      </c>
    </row>
    <row r="308" s="2" customFormat="1">
      <c r="A308" s="38"/>
      <c r="B308" s="39"/>
      <c r="C308" s="38"/>
      <c r="D308" s="195" t="s">
        <v>242</v>
      </c>
      <c r="E308" s="38"/>
      <c r="F308" s="196" t="s">
        <v>2389</v>
      </c>
      <c r="G308" s="38"/>
      <c r="H308" s="38"/>
      <c r="I308" s="197"/>
      <c r="J308" s="38"/>
      <c r="K308" s="38"/>
      <c r="L308" s="39"/>
      <c r="M308" s="198"/>
      <c r="N308" s="199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242</v>
      </c>
      <c r="AU308" s="19" t="s">
        <v>84</v>
      </c>
    </row>
    <row r="309" s="2" customFormat="1" ht="21.75" customHeight="1">
      <c r="A309" s="38"/>
      <c r="B309" s="181"/>
      <c r="C309" s="182" t="s">
        <v>556</v>
      </c>
      <c r="D309" s="182" t="s">
        <v>237</v>
      </c>
      <c r="E309" s="183" t="s">
        <v>2458</v>
      </c>
      <c r="F309" s="184" t="s">
        <v>2459</v>
      </c>
      <c r="G309" s="185" t="s">
        <v>527</v>
      </c>
      <c r="H309" s="186">
        <v>1</v>
      </c>
      <c r="I309" s="187"/>
      <c r="J309" s="188">
        <f>ROUND(I309*H309,2)</f>
        <v>0</v>
      </c>
      <c r="K309" s="184" t="s">
        <v>246</v>
      </c>
      <c r="L309" s="39"/>
      <c r="M309" s="189" t="s">
        <v>1</v>
      </c>
      <c r="N309" s="190" t="s">
        <v>40</v>
      </c>
      <c r="O309" s="77"/>
      <c r="P309" s="191">
        <f>O309*H309</f>
        <v>0</v>
      </c>
      <c r="Q309" s="191">
        <v>0.00165</v>
      </c>
      <c r="R309" s="191">
        <f>Q309*H309</f>
        <v>0.00165</v>
      </c>
      <c r="S309" s="191">
        <v>0</v>
      </c>
      <c r="T309" s="192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3" t="s">
        <v>96</v>
      </c>
      <c r="AT309" s="193" t="s">
        <v>237</v>
      </c>
      <c r="AU309" s="193" t="s">
        <v>84</v>
      </c>
      <c r="AY309" s="19" t="s">
        <v>235</v>
      </c>
      <c r="BE309" s="194">
        <f>IF(N309="základní",J309,0)</f>
        <v>0</v>
      </c>
      <c r="BF309" s="194">
        <f>IF(N309="snížená",J309,0)</f>
        <v>0</v>
      </c>
      <c r="BG309" s="194">
        <f>IF(N309="zákl. přenesená",J309,0)</f>
        <v>0</v>
      </c>
      <c r="BH309" s="194">
        <f>IF(N309="sníž. přenesená",J309,0)</f>
        <v>0</v>
      </c>
      <c r="BI309" s="194">
        <f>IF(N309="nulová",J309,0)</f>
        <v>0</v>
      </c>
      <c r="BJ309" s="19" t="s">
        <v>82</v>
      </c>
      <c r="BK309" s="194">
        <f>ROUND(I309*H309,2)</f>
        <v>0</v>
      </c>
      <c r="BL309" s="19" t="s">
        <v>96</v>
      </c>
      <c r="BM309" s="193" t="s">
        <v>2539</v>
      </c>
    </row>
    <row r="310" s="2" customFormat="1">
      <c r="A310" s="38"/>
      <c r="B310" s="39"/>
      <c r="C310" s="38"/>
      <c r="D310" s="195" t="s">
        <v>242</v>
      </c>
      <c r="E310" s="38"/>
      <c r="F310" s="196" t="s">
        <v>2461</v>
      </c>
      <c r="G310" s="38"/>
      <c r="H310" s="38"/>
      <c r="I310" s="197"/>
      <c r="J310" s="38"/>
      <c r="K310" s="38"/>
      <c r="L310" s="39"/>
      <c r="M310" s="198"/>
      <c r="N310" s="199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242</v>
      </c>
      <c r="AU310" s="19" t="s">
        <v>84</v>
      </c>
    </row>
    <row r="311" s="2" customFormat="1">
      <c r="A311" s="38"/>
      <c r="B311" s="39"/>
      <c r="C311" s="38"/>
      <c r="D311" s="195" t="s">
        <v>262</v>
      </c>
      <c r="E311" s="38"/>
      <c r="F311" s="223" t="s">
        <v>2487</v>
      </c>
      <c r="G311" s="38"/>
      <c r="H311" s="38"/>
      <c r="I311" s="197"/>
      <c r="J311" s="38"/>
      <c r="K311" s="38"/>
      <c r="L311" s="39"/>
      <c r="M311" s="198"/>
      <c r="N311" s="199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262</v>
      </c>
      <c r="AU311" s="19" t="s">
        <v>84</v>
      </c>
    </row>
    <row r="312" s="14" customFormat="1">
      <c r="A312" s="14"/>
      <c r="B312" s="207"/>
      <c r="C312" s="14"/>
      <c r="D312" s="195" t="s">
        <v>248</v>
      </c>
      <c r="E312" s="208" t="s">
        <v>1</v>
      </c>
      <c r="F312" s="209" t="s">
        <v>82</v>
      </c>
      <c r="G312" s="14"/>
      <c r="H312" s="210">
        <v>1</v>
      </c>
      <c r="I312" s="211"/>
      <c r="J312" s="14"/>
      <c r="K312" s="14"/>
      <c r="L312" s="207"/>
      <c r="M312" s="212"/>
      <c r="N312" s="213"/>
      <c r="O312" s="213"/>
      <c r="P312" s="213"/>
      <c r="Q312" s="213"/>
      <c r="R312" s="213"/>
      <c r="S312" s="213"/>
      <c r="T312" s="2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8" t="s">
        <v>248</v>
      </c>
      <c r="AU312" s="208" t="s">
        <v>84</v>
      </c>
      <c r="AV312" s="14" t="s">
        <v>84</v>
      </c>
      <c r="AW312" s="14" t="s">
        <v>32</v>
      </c>
      <c r="AX312" s="14" t="s">
        <v>82</v>
      </c>
      <c r="AY312" s="208" t="s">
        <v>235</v>
      </c>
    </row>
    <row r="313" s="2" customFormat="1" ht="24.15" customHeight="1">
      <c r="A313" s="38"/>
      <c r="B313" s="181"/>
      <c r="C313" s="232" t="s">
        <v>563</v>
      </c>
      <c r="D313" s="232" t="s">
        <v>465</v>
      </c>
      <c r="E313" s="233" t="s">
        <v>2462</v>
      </c>
      <c r="F313" s="234" t="s">
        <v>2463</v>
      </c>
      <c r="G313" s="235" t="s">
        <v>527</v>
      </c>
      <c r="H313" s="236">
        <v>1</v>
      </c>
      <c r="I313" s="237"/>
      <c r="J313" s="238">
        <f>ROUND(I313*H313,2)</f>
        <v>0</v>
      </c>
      <c r="K313" s="234" t="s">
        <v>246</v>
      </c>
      <c r="L313" s="239"/>
      <c r="M313" s="240" t="s">
        <v>1</v>
      </c>
      <c r="N313" s="241" t="s">
        <v>40</v>
      </c>
      <c r="O313" s="77"/>
      <c r="P313" s="191">
        <f>O313*H313</f>
        <v>0</v>
      </c>
      <c r="Q313" s="191">
        <v>0.023</v>
      </c>
      <c r="R313" s="191">
        <f>Q313*H313</f>
        <v>0.023</v>
      </c>
      <c r="S313" s="191">
        <v>0</v>
      </c>
      <c r="T313" s="192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93" t="s">
        <v>291</v>
      </c>
      <c r="AT313" s="193" t="s">
        <v>465</v>
      </c>
      <c r="AU313" s="193" t="s">
        <v>84</v>
      </c>
      <c r="AY313" s="19" t="s">
        <v>235</v>
      </c>
      <c r="BE313" s="194">
        <f>IF(N313="základní",J313,0)</f>
        <v>0</v>
      </c>
      <c r="BF313" s="194">
        <f>IF(N313="snížená",J313,0)</f>
        <v>0</v>
      </c>
      <c r="BG313" s="194">
        <f>IF(N313="zákl. přenesená",J313,0)</f>
        <v>0</v>
      </c>
      <c r="BH313" s="194">
        <f>IF(N313="sníž. přenesená",J313,0)</f>
        <v>0</v>
      </c>
      <c r="BI313" s="194">
        <f>IF(N313="nulová",J313,0)</f>
        <v>0</v>
      </c>
      <c r="BJ313" s="19" t="s">
        <v>82</v>
      </c>
      <c r="BK313" s="194">
        <f>ROUND(I313*H313,2)</f>
        <v>0</v>
      </c>
      <c r="BL313" s="19" t="s">
        <v>96</v>
      </c>
      <c r="BM313" s="193" t="s">
        <v>2540</v>
      </c>
    </row>
    <row r="314" s="2" customFormat="1">
      <c r="A314" s="38"/>
      <c r="B314" s="39"/>
      <c r="C314" s="38"/>
      <c r="D314" s="195" t="s">
        <v>242</v>
      </c>
      <c r="E314" s="38"/>
      <c r="F314" s="196" t="s">
        <v>2463</v>
      </c>
      <c r="G314" s="38"/>
      <c r="H314" s="38"/>
      <c r="I314" s="197"/>
      <c r="J314" s="38"/>
      <c r="K314" s="38"/>
      <c r="L314" s="39"/>
      <c r="M314" s="198"/>
      <c r="N314" s="199"/>
      <c r="O314" s="77"/>
      <c r="P314" s="77"/>
      <c r="Q314" s="77"/>
      <c r="R314" s="77"/>
      <c r="S314" s="77"/>
      <c r="T314" s="7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19" t="s">
        <v>242</v>
      </c>
      <c r="AU314" s="19" t="s">
        <v>84</v>
      </c>
    </row>
    <row r="315" s="2" customFormat="1" ht="21.75" customHeight="1">
      <c r="A315" s="38"/>
      <c r="B315" s="181"/>
      <c r="C315" s="232" t="s">
        <v>568</v>
      </c>
      <c r="D315" s="232" t="s">
        <v>465</v>
      </c>
      <c r="E315" s="233" t="s">
        <v>2465</v>
      </c>
      <c r="F315" s="234" t="s">
        <v>2466</v>
      </c>
      <c r="G315" s="235" t="s">
        <v>527</v>
      </c>
      <c r="H315" s="236">
        <v>1</v>
      </c>
      <c r="I315" s="237"/>
      <c r="J315" s="238">
        <f>ROUND(I315*H315,2)</f>
        <v>0</v>
      </c>
      <c r="K315" s="234" t="s">
        <v>246</v>
      </c>
      <c r="L315" s="239"/>
      <c r="M315" s="240" t="s">
        <v>1</v>
      </c>
      <c r="N315" s="241" t="s">
        <v>40</v>
      </c>
      <c r="O315" s="77"/>
      <c r="P315" s="191">
        <f>O315*H315</f>
        <v>0</v>
      </c>
      <c r="Q315" s="191">
        <v>0.0040000000000000001</v>
      </c>
      <c r="R315" s="191">
        <f>Q315*H315</f>
        <v>0.0040000000000000001</v>
      </c>
      <c r="S315" s="191">
        <v>0</v>
      </c>
      <c r="T315" s="192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93" t="s">
        <v>291</v>
      </c>
      <c r="AT315" s="193" t="s">
        <v>465</v>
      </c>
      <c r="AU315" s="193" t="s">
        <v>84</v>
      </c>
      <c r="AY315" s="19" t="s">
        <v>235</v>
      </c>
      <c r="BE315" s="194">
        <f>IF(N315="základní",J315,0)</f>
        <v>0</v>
      </c>
      <c r="BF315" s="194">
        <f>IF(N315="snížená",J315,0)</f>
        <v>0</v>
      </c>
      <c r="BG315" s="194">
        <f>IF(N315="zákl. přenesená",J315,0)</f>
        <v>0</v>
      </c>
      <c r="BH315" s="194">
        <f>IF(N315="sníž. přenesená",J315,0)</f>
        <v>0</v>
      </c>
      <c r="BI315" s="194">
        <f>IF(N315="nulová",J315,0)</f>
        <v>0</v>
      </c>
      <c r="BJ315" s="19" t="s">
        <v>82</v>
      </c>
      <c r="BK315" s="194">
        <f>ROUND(I315*H315,2)</f>
        <v>0</v>
      </c>
      <c r="BL315" s="19" t="s">
        <v>96</v>
      </c>
      <c r="BM315" s="193" t="s">
        <v>2541</v>
      </c>
    </row>
    <row r="316" s="2" customFormat="1">
      <c r="A316" s="38"/>
      <c r="B316" s="39"/>
      <c r="C316" s="38"/>
      <c r="D316" s="195" t="s">
        <v>242</v>
      </c>
      <c r="E316" s="38"/>
      <c r="F316" s="196" t="s">
        <v>2466</v>
      </c>
      <c r="G316" s="38"/>
      <c r="H316" s="38"/>
      <c r="I316" s="197"/>
      <c r="J316" s="38"/>
      <c r="K316" s="38"/>
      <c r="L316" s="39"/>
      <c r="M316" s="198"/>
      <c r="N316" s="199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242</v>
      </c>
      <c r="AU316" s="19" t="s">
        <v>84</v>
      </c>
    </row>
    <row r="317" s="2" customFormat="1" ht="16.5" customHeight="1">
      <c r="A317" s="38"/>
      <c r="B317" s="181"/>
      <c r="C317" s="182" t="s">
        <v>573</v>
      </c>
      <c r="D317" s="182" t="s">
        <v>237</v>
      </c>
      <c r="E317" s="183" t="s">
        <v>2391</v>
      </c>
      <c r="F317" s="184" t="s">
        <v>2392</v>
      </c>
      <c r="G317" s="185" t="s">
        <v>323</v>
      </c>
      <c r="H317" s="186">
        <v>622.70000000000005</v>
      </c>
      <c r="I317" s="187"/>
      <c r="J317" s="188">
        <f>ROUND(I317*H317,2)</f>
        <v>0</v>
      </c>
      <c r="K317" s="184" t="s">
        <v>246</v>
      </c>
      <c r="L317" s="39"/>
      <c r="M317" s="189" t="s">
        <v>1</v>
      </c>
      <c r="N317" s="190" t="s">
        <v>40</v>
      </c>
      <c r="O317" s="77"/>
      <c r="P317" s="191">
        <f>O317*H317</f>
        <v>0</v>
      </c>
      <c r="Q317" s="191">
        <v>0</v>
      </c>
      <c r="R317" s="191">
        <f>Q317*H317</f>
        <v>0</v>
      </c>
      <c r="S317" s="191">
        <v>0</v>
      </c>
      <c r="T317" s="192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93" t="s">
        <v>96</v>
      </c>
      <c r="AT317" s="193" t="s">
        <v>237</v>
      </c>
      <c r="AU317" s="193" t="s">
        <v>84</v>
      </c>
      <c r="AY317" s="19" t="s">
        <v>235</v>
      </c>
      <c r="BE317" s="194">
        <f>IF(N317="základní",J317,0)</f>
        <v>0</v>
      </c>
      <c r="BF317" s="194">
        <f>IF(N317="snížená",J317,0)</f>
        <v>0</v>
      </c>
      <c r="BG317" s="194">
        <f>IF(N317="zákl. přenesená",J317,0)</f>
        <v>0</v>
      </c>
      <c r="BH317" s="194">
        <f>IF(N317="sníž. přenesená",J317,0)</f>
        <v>0</v>
      </c>
      <c r="BI317" s="194">
        <f>IF(N317="nulová",J317,0)</f>
        <v>0</v>
      </c>
      <c r="BJ317" s="19" t="s">
        <v>82</v>
      </c>
      <c r="BK317" s="194">
        <f>ROUND(I317*H317,2)</f>
        <v>0</v>
      </c>
      <c r="BL317" s="19" t="s">
        <v>96</v>
      </c>
      <c r="BM317" s="193" t="s">
        <v>2393</v>
      </c>
    </row>
    <row r="318" s="2" customFormat="1">
      <c r="A318" s="38"/>
      <c r="B318" s="39"/>
      <c r="C318" s="38"/>
      <c r="D318" s="195" t="s">
        <v>242</v>
      </c>
      <c r="E318" s="38"/>
      <c r="F318" s="196" t="s">
        <v>2394</v>
      </c>
      <c r="G318" s="38"/>
      <c r="H318" s="38"/>
      <c r="I318" s="197"/>
      <c r="J318" s="38"/>
      <c r="K318" s="38"/>
      <c r="L318" s="39"/>
      <c r="M318" s="198"/>
      <c r="N318" s="199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242</v>
      </c>
      <c r="AU318" s="19" t="s">
        <v>84</v>
      </c>
    </row>
    <row r="319" s="2" customFormat="1">
      <c r="A319" s="38"/>
      <c r="B319" s="39"/>
      <c r="C319" s="38"/>
      <c r="D319" s="195" t="s">
        <v>262</v>
      </c>
      <c r="E319" s="38"/>
      <c r="F319" s="223" t="s">
        <v>673</v>
      </c>
      <c r="G319" s="38"/>
      <c r="H319" s="38"/>
      <c r="I319" s="197"/>
      <c r="J319" s="38"/>
      <c r="K319" s="38"/>
      <c r="L319" s="39"/>
      <c r="M319" s="198"/>
      <c r="N319" s="199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262</v>
      </c>
      <c r="AU319" s="19" t="s">
        <v>84</v>
      </c>
    </row>
    <row r="320" s="2" customFormat="1" ht="16.5" customHeight="1">
      <c r="A320" s="38"/>
      <c r="B320" s="181"/>
      <c r="C320" s="182" t="s">
        <v>578</v>
      </c>
      <c r="D320" s="182" t="s">
        <v>237</v>
      </c>
      <c r="E320" s="183" t="s">
        <v>2395</v>
      </c>
      <c r="F320" s="184" t="s">
        <v>2396</v>
      </c>
      <c r="G320" s="185" t="s">
        <v>294</v>
      </c>
      <c r="H320" s="186">
        <v>1</v>
      </c>
      <c r="I320" s="187"/>
      <c r="J320" s="188">
        <f>ROUND(I320*H320,2)</f>
        <v>0</v>
      </c>
      <c r="K320" s="184" t="s">
        <v>1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96</v>
      </c>
      <c r="AT320" s="193" t="s">
        <v>237</v>
      </c>
      <c r="AU320" s="193" t="s">
        <v>84</v>
      </c>
      <c r="AY320" s="19" t="s">
        <v>235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96</v>
      </c>
      <c r="BM320" s="193" t="s">
        <v>2397</v>
      </c>
    </row>
    <row r="321" s="2" customFormat="1">
      <c r="A321" s="38"/>
      <c r="B321" s="39"/>
      <c r="C321" s="38"/>
      <c r="D321" s="195" t="s">
        <v>242</v>
      </c>
      <c r="E321" s="38"/>
      <c r="F321" s="196" t="s">
        <v>2396</v>
      </c>
      <c r="G321" s="38"/>
      <c r="H321" s="38"/>
      <c r="I321" s="197"/>
      <c r="J321" s="38"/>
      <c r="K321" s="38"/>
      <c r="L321" s="39"/>
      <c r="M321" s="198"/>
      <c r="N321" s="199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242</v>
      </c>
      <c r="AU321" s="19" t="s">
        <v>84</v>
      </c>
    </row>
    <row r="322" s="2" customFormat="1" ht="37.8" customHeight="1">
      <c r="A322" s="38"/>
      <c r="B322" s="181"/>
      <c r="C322" s="182" t="s">
        <v>584</v>
      </c>
      <c r="D322" s="182" t="s">
        <v>237</v>
      </c>
      <c r="E322" s="183" t="s">
        <v>2398</v>
      </c>
      <c r="F322" s="184" t="s">
        <v>2399</v>
      </c>
      <c r="G322" s="185" t="s">
        <v>294</v>
      </c>
      <c r="H322" s="186">
        <v>1</v>
      </c>
      <c r="I322" s="187"/>
      <c r="J322" s="188">
        <f>ROUND(I322*H322,2)</f>
        <v>0</v>
      </c>
      <c r="K322" s="184" t="s">
        <v>1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96</v>
      </c>
      <c r="AT322" s="193" t="s">
        <v>237</v>
      </c>
      <c r="AU322" s="193" t="s">
        <v>84</v>
      </c>
      <c r="AY322" s="19" t="s">
        <v>235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96</v>
      </c>
      <c r="BM322" s="193" t="s">
        <v>2400</v>
      </c>
    </row>
    <row r="323" s="2" customFormat="1">
      <c r="A323" s="38"/>
      <c r="B323" s="39"/>
      <c r="C323" s="38"/>
      <c r="D323" s="195" t="s">
        <v>242</v>
      </c>
      <c r="E323" s="38"/>
      <c r="F323" s="196" t="s">
        <v>2399</v>
      </c>
      <c r="G323" s="38"/>
      <c r="H323" s="38"/>
      <c r="I323" s="197"/>
      <c r="J323" s="38"/>
      <c r="K323" s="38"/>
      <c r="L323" s="39"/>
      <c r="M323" s="198"/>
      <c r="N323" s="199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242</v>
      </c>
      <c r="AU323" s="19" t="s">
        <v>84</v>
      </c>
    </row>
    <row r="324" s="2" customFormat="1">
      <c r="A324" s="38"/>
      <c r="B324" s="39"/>
      <c r="C324" s="38"/>
      <c r="D324" s="195" t="s">
        <v>262</v>
      </c>
      <c r="E324" s="38"/>
      <c r="F324" s="223" t="s">
        <v>2487</v>
      </c>
      <c r="G324" s="38"/>
      <c r="H324" s="38"/>
      <c r="I324" s="197"/>
      <c r="J324" s="38"/>
      <c r="K324" s="38"/>
      <c r="L324" s="39"/>
      <c r="M324" s="198"/>
      <c r="N324" s="199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262</v>
      </c>
      <c r="AU324" s="19" t="s">
        <v>84</v>
      </c>
    </row>
    <row r="325" s="14" customFormat="1">
      <c r="A325" s="14"/>
      <c r="B325" s="207"/>
      <c r="C325" s="14"/>
      <c r="D325" s="195" t="s">
        <v>248</v>
      </c>
      <c r="E325" s="208" t="s">
        <v>1</v>
      </c>
      <c r="F325" s="209" t="s">
        <v>2542</v>
      </c>
      <c r="G325" s="14"/>
      <c r="H325" s="210">
        <v>1</v>
      </c>
      <c r="I325" s="211"/>
      <c r="J325" s="14"/>
      <c r="K325" s="14"/>
      <c r="L325" s="207"/>
      <c r="M325" s="212"/>
      <c r="N325" s="213"/>
      <c r="O325" s="213"/>
      <c r="P325" s="213"/>
      <c r="Q325" s="213"/>
      <c r="R325" s="213"/>
      <c r="S325" s="213"/>
      <c r="T325" s="2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08" t="s">
        <v>248</v>
      </c>
      <c r="AU325" s="208" t="s">
        <v>84</v>
      </c>
      <c r="AV325" s="14" t="s">
        <v>84</v>
      </c>
      <c r="AW325" s="14" t="s">
        <v>32</v>
      </c>
      <c r="AX325" s="14" t="s">
        <v>82</v>
      </c>
      <c r="AY325" s="208" t="s">
        <v>235</v>
      </c>
    </row>
    <row r="326" s="2" customFormat="1" ht="24.15" customHeight="1">
      <c r="A326" s="38"/>
      <c r="B326" s="181"/>
      <c r="C326" s="182" t="s">
        <v>589</v>
      </c>
      <c r="D326" s="182" t="s">
        <v>237</v>
      </c>
      <c r="E326" s="183" t="s">
        <v>2468</v>
      </c>
      <c r="F326" s="184" t="s">
        <v>2469</v>
      </c>
      <c r="G326" s="185" t="s">
        <v>527</v>
      </c>
      <c r="H326" s="186">
        <v>1</v>
      </c>
      <c r="I326" s="187"/>
      <c r="J326" s="188">
        <f>ROUND(I326*H326,2)</f>
        <v>0</v>
      </c>
      <c r="K326" s="184" t="s">
        <v>246</v>
      </c>
      <c r="L326" s="39"/>
      <c r="M326" s="189" t="s">
        <v>1</v>
      </c>
      <c r="N326" s="190" t="s">
        <v>40</v>
      </c>
      <c r="O326" s="77"/>
      <c r="P326" s="191">
        <f>O326*H326</f>
        <v>0</v>
      </c>
      <c r="Q326" s="191">
        <v>0.12303</v>
      </c>
      <c r="R326" s="191">
        <f>Q326*H326</f>
        <v>0.12303</v>
      </c>
      <c r="S326" s="191">
        <v>0</v>
      </c>
      <c r="T326" s="19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3" t="s">
        <v>96</v>
      </c>
      <c r="AT326" s="193" t="s">
        <v>237</v>
      </c>
      <c r="AU326" s="193" t="s">
        <v>84</v>
      </c>
      <c r="AY326" s="19" t="s">
        <v>235</v>
      </c>
      <c r="BE326" s="194">
        <f>IF(N326="základní",J326,0)</f>
        <v>0</v>
      </c>
      <c r="BF326" s="194">
        <f>IF(N326="snížená",J326,0)</f>
        <v>0</v>
      </c>
      <c r="BG326" s="194">
        <f>IF(N326="zákl. přenesená",J326,0)</f>
        <v>0</v>
      </c>
      <c r="BH326" s="194">
        <f>IF(N326="sníž. přenesená",J326,0)</f>
        <v>0</v>
      </c>
      <c r="BI326" s="194">
        <f>IF(N326="nulová",J326,0)</f>
        <v>0</v>
      </c>
      <c r="BJ326" s="19" t="s">
        <v>82</v>
      </c>
      <c r="BK326" s="194">
        <f>ROUND(I326*H326,2)</f>
        <v>0</v>
      </c>
      <c r="BL326" s="19" t="s">
        <v>96</v>
      </c>
      <c r="BM326" s="193" t="s">
        <v>2543</v>
      </c>
    </row>
    <row r="327" s="2" customFormat="1">
      <c r="A327" s="38"/>
      <c r="B327" s="39"/>
      <c r="C327" s="38"/>
      <c r="D327" s="195" t="s">
        <v>242</v>
      </c>
      <c r="E327" s="38"/>
      <c r="F327" s="196" t="s">
        <v>2471</v>
      </c>
      <c r="G327" s="38"/>
      <c r="H327" s="38"/>
      <c r="I327" s="197"/>
      <c r="J327" s="38"/>
      <c r="K327" s="38"/>
      <c r="L327" s="39"/>
      <c r="M327" s="198"/>
      <c r="N327" s="199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242</v>
      </c>
      <c r="AU327" s="19" t="s">
        <v>84</v>
      </c>
    </row>
    <row r="328" s="2" customFormat="1">
      <c r="A328" s="38"/>
      <c r="B328" s="39"/>
      <c r="C328" s="38"/>
      <c r="D328" s="195" t="s">
        <v>262</v>
      </c>
      <c r="E328" s="38"/>
      <c r="F328" s="223" t="s">
        <v>2487</v>
      </c>
      <c r="G328" s="38"/>
      <c r="H328" s="38"/>
      <c r="I328" s="197"/>
      <c r="J328" s="38"/>
      <c r="K328" s="38"/>
      <c r="L328" s="39"/>
      <c r="M328" s="198"/>
      <c r="N328" s="199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262</v>
      </c>
      <c r="AU328" s="19" t="s">
        <v>84</v>
      </c>
    </row>
    <row r="329" s="14" customFormat="1">
      <c r="A329" s="14"/>
      <c r="B329" s="207"/>
      <c r="C329" s="14"/>
      <c r="D329" s="195" t="s">
        <v>248</v>
      </c>
      <c r="E329" s="208" t="s">
        <v>1</v>
      </c>
      <c r="F329" s="209" t="s">
        <v>82</v>
      </c>
      <c r="G329" s="14"/>
      <c r="H329" s="210">
        <v>1</v>
      </c>
      <c r="I329" s="211"/>
      <c r="J329" s="14"/>
      <c r="K329" s="14"/>
      <c r="L329" s="207"/>
      <c r="M329" s="212"/>
      <c r="N329" s="213"/>
      <c r="O329" s="213"/>
      <c r="P329" s="213"/>
      <c r="Q329" s="213"/>
      <c r="R329" s="213"/>
      <c r="S329" s="213"/>
      <c r="T329" s="2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08" t="s">
        <v>248</v>
      </c>
      <c r="AU329" s="208" t="s">
        <v>84</v>
      </c>
      <c r="AV329" s="14" t="s">
        <v>84</v>
      </c>
      <c r="AW329" s="14" t="s">
        <v>32</v>
      </c>
      <c r="AX329" s="14" t="s">
        <v>82</v>
      </c>
      <c r="AY329" s="208" t="s">
        <v>235</v>
      </c>
    </row>
    <row r="330" s="2" customFormat="1" ht="24.15" customHeight="1">
      <c r="A330" s="38"/>
      <c r="B330" s="181"/>
      <c r="C330" s="232" t="s">
        <v>594</v>
      </c>
      <c r="D330" s="232" t="s">
        <v>465</v>
      </c>
      <c r="E330" s="233" t="s">
        <v>2472</v>
      </c>
      <c r="F330" s="234" t="s">
        <v>2473</v>
      </c>
      <c r="G330" s="235" t="s">
        <v>527</v>
      </c>
      <c r="H330" s="236">
        <v>1</v>
      </c>
      <c r="I330" s="237"/>
      <c r="J330" s="238">
        <f>ROUND(I330*H330,2)</f>
        <v>0</v>
      </c>
      <c r="K330" s="234" t="s">
        <v>246</v>
      </c>
      <c r="L330" s="239"/>
      <c r="M330" s="240" t="s">
        <v>1</v>
      </c>
      <c r="N330" s="241" t="s">
        <v>40</v>
      </c>
      <c r="O330" s="77"/>
      <c r="P330" s="191">
        <f>O330*H330</f>
        <v>0</v>
      </c>
      <c r="Q330" s="191">
        <v>0.013299999999999999</v>
      </c>
      <c r="R330" s="191">
        <f>Q330*H330</f>
        <v>0.013299999999999999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291</v>
      </c>
      <c r="AT330" s="193" t="s">
        <v>465</v>
      </c>
      <c r="AU330" s="193" t="s">
        <v>84</v>
      </c>
      <c r="AY330" s="19" t="s">
        <v>235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96</v>
      </c>
      <c r="BM330" s="193" t="s">
        <v>2544</v>
      </c>
    </row>
    <row r="331" s="2" customFormat="1">
      <c r="A331" s="38"/>
      <c r="B331" s="39"/>
      <c r="C331" s="38"/>
      <c r="D331" s="195" t="s">
        <v>242</v>
      </c>
      <c r="E331" s="38"/>
      <c r="F331" s="196" t="s">
        <v>2473</v>
      </c>
      <c r="G331" s="38"/>
      <c r="H331" s="38"/>
      <c r="I331" s="197"/>
      <c r="J331" s="38"/>
      <c r="K331" s="38"/>
      <c r="L331" s="39"/>
      <c r="M331" s="198"/>
      <c r="N331" s="199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242</v>
      </c>
      <c r="AU331" s="19" t="s">
        <v>84</v>
      </c>
    </row>
    <row r="332" s="2" customFormat="1" ht="16.5" customHeight="1">
      <c r="A332" s="38"/>
      <c r="B332" s="181"/>
      <c r="C332" s="232" t="s">
        <v>597</v>
      </c>
      <c r="D332" s="232" t="s">
        <v>465</v>
      </c>
      <c r="E332" s="233" t="s">
        <v>2475</v>
      </c>
      <c r="F332" s="234" t="s">
        <v>2476</v>
      </c>
      <c r="G332" s="235" t="s">
        <v>294</v>
      </c>
      <c r="H332" s="236">
        <v>1</v>
      </c>
      <c r="I332" s="237"/>
      <c r="J332" s="238">
        <f>ROUND(I332*H332,2)</f>
        <v>0</v>
      </c>
      <c r="K332" s="234" t="s">
        <v>1</v>
      </c>
      <c r="L332" s="239"/>
      <c r="M332" s="240" t="s">
        <v>1</v>
      </c>
      <c r="N332" s="241" t="s">
        <v>40</v>
      </c>
      <c r="O332" s="77"/>
      <c r="P332" s="191">
        <f>O332*H332</f>
        <v>0</v>
      </c>
      <c r="Q332" s="191">
        <v>0</v>
      </c>
      <c r="R332" s="191">
        <f>Q332*H332</f>
        <v>0</v>
      </c>
      <c r="S332" s="191">
        <v>0</v>
      </c>
      <c r="T332" s="19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3" t="s">
        <v>291</v>
      </c>
      <c r="AT332" s="193" t="s">
        <v>465</v>
      </c>
      <c r="AU332" s="193" t="s">
        <v>84</v>
      </c>
      <c r="AY332" s="19" t="s">
        <v>235</v>
      </c>
      <c r="BE332" s="194">
        <f>IF(N332="základní",J332,0)</f>
        <v>0</v>
      </c>
      <c r="BF332" s="194">
        <f>IF(N332="snížená",J332,0)</f>
        <v>0</v>
      </c>
      <c r="BG332" s="194">
        <f>IF(N332="zákl. přenesená",J332,0)</f>
        <v>0</v>
      </c>
      <c r="BH332" s="194">
        <f>IF(N332="sníž. přenesená",J332,0)</f>
        <v>0</v>
      </c>
      <c r="BI332" s="194">
        <f>IF(N332="nulová",J332,0)</f>
        <v>0</v>
      </c>
      <c r="BJ332" s="19" t="s">
        <v>82</v>
      </c>
      <c r="BK332" s="194">
        <f>ROUND(I332*H332,2)</f>
        <v>0</v>
      </c>
      <c r="BL332" s="19" t="s">
        <v>96</v>
      </c>
      <c r="BM332" s="193" t="s">
        <v>2545</v>
      </c>
    </row>
    <row r="333" s="2" customFormat="1">
      <c r="A333" s="38"/>
      <c r="B333" s="39"/>
      <c r="C333" s="38"/>
      <c r="D333" s="195" t="s">
        <v>242</v>
      </c>
      <c r="E333" s="38"/>
      <c r="F333" s="196" t="s">
        <v>2476</v>
      </c>
      <c r="G333" s="38"/>
      <c r="H333" s="38"/>
      <c r="I333" s="197"/>
      <c r="J333" s="38"/>
      <c r="K333" s="38"/>
      <c r="L333" s="39"/>
      <c r="M333" s="198"/>
      <c r="N333" s="199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242</v>
      </c>
      <c r="AU333" s="19" t="s">
        <v>84</v>
      </c>
    </row>
    <row r="334" s="2" customFormat="1" ht="24.15" customHeight="1">
      <c r="A334" s="38"/>
      <c r="B334" s="181"/>
      <c r="C334" s="182" t="s">
        <v>604</v>
      </c>
      <c r="D334" s="182" t="s">
        <v>237</v>
      </c>
      <c r="E334" s="183" t="s">
        <v>2402</v>
      </c>
      <c r="F334" s="184" t="s">
        <v>2403</v>
      </c>
      <c r="G334" s="185" t="s">
        <v>323</v>
      </c>
      <c r="H334" s="186">
        <v>654</v>
      </c>
      <c r="I334" s="187"/>
      <c r="J334" s="188">
        <f>ROUND(I334*H334,2)</f>
        <v>0</v>
      </c>
      <c r="K334" s="184" t="s">
        <v>246</v>
      </c>
      <c r="L334" s="39"/>
      <c r="M334" s="189" t="s">
        <v>1</v>
      </c>
      <c r="N334" s="190" t="s">
        <v>40</v>
      </c>
      <c r="O334" s="77"/>
      <c r="P334" s="191">
        <f>O334*H334</f>
        <v>0</v>
      </c>
      <c r="Q334" s="191">
        <v>0.00019000000000000001</v>
      </c>
      <c r="R334" s="191">
        <f>Q334*H334</f>
        <v>0.12426000000000001</v>
      </c>
      <c r="S334" s="191">
        <v>0</v>
      </c>
      <c r="T334" s="19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3" t="s">
        <v>96</v>
      </c>
      <c r="AT334" s="193" t="s">
        <v>237</v>
      </c>
      <c r="AU334" s="193" t="s">
        <v>84</v>
      </c>
      <c r="AY334" s="19" t="s">
        <v>235</v>
      </c>
      <c r="BE334" s="194">
        <f>IF(N334="základní",J334,0)</f>
        <v>0</v>
      </c>
      <c r="BF334" s="194">
        <f>IF(N334="snížená",J334,0)</f>
        <v>0</v>
      </c>
      <c r="BG334" s="194">
        <f>IF(N334="zákl. přenesená",J334,0)</f>
        <v>0</v>
      </c>
      <c r="BH334" s="194">
        <f>IF(N334="sníž. přenesená",J334,0)</f>
        <v>0</v>
      </c>
      <c r="BI334" s="194">
        <f>IF(N334="nulová",J334,0)</f>
        <v>0</v>
      </c>
      <c r="BJ334" s="19" t="s">
        <v>82</v>
      </c>
      <c r="BK334" s="194">
        <f>ROUND(I334*H334,2)</f>
        <v>0</v>
      </c>
      <c r="BL334" s="19" t="s">
        <v>96</v>
      </c>
      <c r="BM334" s="193" t="s">
        <v>2404</v>
      </c>
    </row>
    <row r="335" s="2" customFormat="1">
      <c r="A335" s="38"/>
      <c r="B335" s="39"/>
      <c r="C335" s="38"/>
      <c r="D335" s="195" t="s">
        <v>242</v>
      </c>
      <c r="E335" s="38"/>
      <c r="F335" s="196" t="s">
        <v>2405</v>
      </c>
      <c r="G335" s="38"/>
      <c r="H335" s="38"/>
      <c r="I335" s="197"/>
      <c r="J335" s="38"/>
      <c r="K335" s="38"/>
      <c r="L335" s="39"/>
      <c r="M335" s="198"/>
      <c r="N335" s="199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242</v>
      </c>
      <c r="AU335" s="19" t="s">
        <v>84</v>
      </c>
    </row>
    <row r="336" s="2" customFormat="1">
      <c r="A336" s="38"/>
      <c r="B336" s="39"/>
      <c r="C336" s="38"/>
      <c r="D336" s="195" t="s">
        <v>262</v>
      </c>
      <c r="E336" s="38"/>
      <c r="F336" s="223" t="s">
        <v>2487</v>
      </c>
      <c r="G336" s="38"/>
      <c r="H336" s="38"/>
      <c r="I336" s="197"/>
      <c r="J336" s="38"/>
      <c r="K336" s="38"/>
      <c r="L336" s="39"/>
      <c r="M336" s="198"/>
      <c r="N336" s="199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262</v>
      </c>
      <c r="AU336" s="19" t="s">
        <v>84</v>
      </c>
    </row>
    <row r="337" s="14" customFormat="1">
      <c r="A337" s="14"/>
      <c r="B337" s="207"/>
      <c r="C337" s="14"/>
      <c r="D337" s="195" t="s">
        <v>248</v>
      </c>
      <c r="E337" s="208" t="s">
        <v>1</v>
      </c>
      <c r="F337" s="209" t="s">
        <v>2546</v>
      </c>
      <c r="G337" s="14"/>
      <c r="H337" s="210">
        <v>654</v>
      </c>
      <c r="I337" s="211"/>
      <c r="J337" s="14"/>
      <c r="K337" s="14"/>
      <c r="L337" s="207"/>
      <c r="M337" s="212"/>
      <c r="N337" s="213"/>
      <c r="O337" s="213"/>
      <c r="P337" s="213"/>
      <c r="Q337" s="213"/>
      <c r="R337" s="213"/>
      <c r="S337" s="213"/>
      <c r="T337" s="2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08" t="s">
        <v>248</v>
      </c>
      <c r="AU337" s="208" t="s">
        <v>84</v>
      </c>
      <c r="AV337" s="14" t="s">
        <v>84</v>
      </c>
      <c r="AW337" s="14" t="s">
        <v>32</v>
      </c>
      <c r="AX337" s="14" t="s">
        <v>82</v>
      </c>
      <c r="AY337" s="208" t="s">
        <v>235</v>
      </c>
    </row>
    <row r="338" s="2" customFormat="1" ht="21.75" customHeight="1">
      <c r="A338" s="38"/>
      <c r="B338" s="181"/>
      <c r="C338" s="182" t="s">
        <v>609</v>
      </c>
      <c r="D338" s="182" t="s">
        <v>237</v>
      </c>
      <c r="E338" s="183" t="s">
        <v>2407</v>
      </c>
      <c r="F338" s="184" t="s">
        <v>2408</v>
      </c>
      <c r="G338" s="185" t="s">
        <v>323</v>
      </c>
      <c r="H338" s="186">
        <v>623</v>
      </c>
      <c r="I338" s="187"/>
      <c r="J338" s="188">
        <f>ROUND(I338*H338,2)</f>
        <v>0</v>
      </c>
      <c r="K338" s="184" t="s">
        <v>246</v>
      </c>
      <c r="L338" s="39"/>
      <c r="M338" s="189" t="s">
        <v>1</v>
      </c>
      <c r="N338" s="190" t="s">
        <v>40</v>
      </c>
      <c r="O338" s="77"/>
      <c r="P338" s="191">
        <f>O338*H338</f>
        <v>0</v>
      </c>
      <c r="Q338" s="191">
        <v>9.0000000000000006E-05</v>
      </c>
      <c r="R338" s="191">
        <f>Q338*H338</f>
        <v>0.056070000000000002</v>
      </c>
      <c r="S338" s="191">
        <v>0</v>
      </c>
      <c r="T338" s="192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3" t="s">
        <v>96</v>
      </c>
      <c r="AT338" s="193" t="s">
        <v>237</v>
      </c>
      <c r="AU338" s="193" t="s">
        <v>84</v>
      </c>
      <c r="AY338" s="19" t="s">
        <v>235</v>
      </c>
      <c r="BE338" s="194">
        <f>IF(N338="základní",J338,0)</f>
        <v>0</v>
      </c>
      <c r="BF338" s="194">
        <f>IF(N338="snížená",J338,0)</f>
        <v>0</v>
      </c>
      <c r="BG338" s="194">
        <f>IF(N338="zákl. přenesená",J338,0)</f>
        <v>0</v>
      </c>
      <c r="BH338" s="194">
        <f>IF(N338="sníž. přenesená",J338,0)</f>
        <v>0</v>
      </c>
      <c r="BI338" s="194">
        <f>IF(N338="nulová",J338,0)</f>
        <v>0</v>
      </c>
      <c r="BJ338" s="19" t="s">
        <v>82</v>
      </c>
      <c r="BK338" s="194">
        <f>ROUND(I338*H338,2)</f>
        <v>0</v>
      </c>
      <c r="BL338" s="19" t="s">
        <v>96</v>
      </c>
      <c r="BM338" s="193" t="s">
        <v>2409</v>
      </c>
    </row>
    <row r="339" s="2" customFormat="1">
      <c r="A339" s="38"/>
      <c r="B339" s="39"/>
      <c r="C339" s="38"/>
      <c r="D339" s="195" t="s">
        <v>242</v>
      </c>
      <c r="E339" s="38"/>
      <c r="F339" s="196" t="s">
        <v>2410</v>
      </c>
      <c r="G339" s="38"/>
      <c r="H339" s="38"/>
      <c r="I339" s="197"/>
      <c r="J339" s="38"/>
      <c r="K339" s="38"/>
      <c r="L339" s="39"/>
      <c r="M339" s="198"/>
      <c r="N339" s="199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242</v>
      </c>
      <c r="AU339" s="19" t="s">
        <v>84</v>
      </c>
    </row>
    <row r="340" s="2" customFormat="1">
      <c r="A340" s="38"/>
      <c r="B340" s="39"/>
      <c r="C340" s="38"/>
      <c r="D340" s="195" t="s">
        <v>262</v>
      </c>
      <c r="E340" s="38"/>
      <c r="F340" s="223" t="s">
        <v>2487</v>
      </c>
      <c r="G340" s="38"/>
      <c r="H340" s="38"/>
      <c r="I340" s="197"/>
      <c r="J340" s="38"/>
      <c r="K340" s="38"/>
      <c r="L340" s="39"/>
      <c r="M340" s="198"/>
      <c r="N340" s="199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262</v>
      </c>
      <c r="AU340" s="19" t="s">
        <v>84</v>
      </c>
    </row>
    <row r="341" s="14" customFormat="1">
      <c r="A341" s="14"/>
      <c r="B341" s="207"/>
      <c r="C341" s="14"/>
      <c r="D341" s="195" t="s">
        <v>248</v>
      </c>
      <c r="E341" s="208" t="s">
        <v>1</v>
      </c>
      <c r="F341" s="209" t="s">
        <v>2547</v>
      </c>
      <c r="G341" s="14"/>
      <c r="H341" s="210">
        <v>623</v>
      </c>
      <c r="I341" s="211"/>
      <c r="J341" s="14"/>
      <c r="K341" s="14"/>
      <c r="L341" s="207"/>
      <c r="M341" s="212"/>
      <c r="N341" s="213"/>
      <c r="O341" s="213"/>
      <c r="P341" s="213"/>
      <c r="Q341" s="213"/>
      <c r="R341" s="213"/>
      <c r="S341" s="213"/>
      <c r="T341" s="2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08" t="s">
        <v>248</v>
      </c>
      <c r="AU341" s="208" t="s">
        <v>84</v>
      </c>
      <c r="AV341" s="14" t="s">
        <v>84</v>
      </c>
      <c r="AW341" s="14" t="s">
        <v>32</v>
      </c>
      <c r="AX341" s="14" t="s">
        <v>82</v>
      </c>
      <c r="AY341" s="208" t="s">
        <v>235</v>
      </c>
    </row>
    <row r="342" s="12" customFormat="1" ht="22.8" customHeight="1">
      <c r="A342" s="12"/>
      <c r="B342" s="168"/>
      <c r="C342" s="12"/>
      <c r="D342" s="169" t="s">
        <v>74</v>
      </c>
      <c r="E342" s="179" t="s">
        <v>297</v>
      </c>
      <c r="F342" s="179" t="s">
        <v>805</v>
      </c>
      <c r="G342" s="12"/>
      <c r="H342" s="12"/>
      <c r="I342" s="171"/>
      <c r="J342" s="180">
        <f>BK342</f>
        <v>0</v>
      </c>
      <c r="K342" s="12"/>
      <c r="L342" s="168"/>
      <c r="M342" s="173"/>
      <c r="N342" s="174"/>
      <c r="O342" s="174"/>
      <c r="P342" s="175">
        <f>SUM(P343:P347)</f>
        <v>0</v>
      </c>
      <c r="Q342" s="174"/>
      <c r="R342" s="175">
        <f>SUM(R343:R347)</f>
        <v>0</v>
      </c>
      <c r="S342" s="174"/>
      <c r="T342" s="176">
        <f>SUM(T343:T347)</f>
        <v>0</v>
      </c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R342" s="169" t="s">
        <v>82</v>
      </c>
      <c r="AT342" s="177" t="s">
        <v>74</v>
      </c>
      <c r="AU342" s="177" t="s">
        <v>82</v>
      </c>
      <c r="AY342" s="169" t="s">
        <v>235</v>
      </c>
      <c r="BK342" s="178">
        <f>SUM(BK343:BK347)</f>
        <v>0</v>
      </c>
    </row>
    <row r="343" s="2" customFormat="1" ht="16.5" customHeight="1">
      <c r="A343" s="38"/>
      <c r="B343" s="181"/>
      <c r="C343" s="182" t="s">
        <v>612</v>
      </c>
      <c r="D343" s="182" t="s">
        <v>237</v>
      </c>
      <c r="E343" s="183" t="s">
        <v>833</v>
      </c>
      <c r="F343" s="184" t="s">
        <v>834</v>
      </c>
      <c r="G343" s="185" t="s">
        <v>294</v>
      </c>
      <c r="H343" s="186">
        <v>25</v>
      </c>
      <c r="I343" s="187"/>
      <c r="J343" s="188">
        <f>ROUND(I343*H343,2)</f>
        <v>0</v>
      </c>
      <c r="K343" s="184" t="s">
        <v>1</v>
      </c>
      <c r="L343" s="39"/>
      <c r="M343" s="189" t="s">
        <v>1</v>
      </c>
      <c r="N343" s="190" t="s">
        <v>40</v>
      </c>
      <c r="O343" s="77"/>
      <c r="P343" s="191">
        <f>O343*H343</f>
        <v>0</v>
      </c>
      <c r="Q343" s="191">
        <v>0</v>
      </c>
      <c r="R343" s="191">
        <f>Q343*H343</f>
        <v>0</v>
      </c>
      <c r="S343" s="191">
        <v>0</v>
      </c>
      <c r="T343" s="192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93" t="s">
        <v>96</v>
      </c>
      <c r="AT343" s="193" t="s">
        <v>237</v>
      </c>
      <c r="AU343" s="193" t="s">
        <v>84</v>
      </c>
      <c r="AY343" s="19" t="s">
        <v>235</v>
      </c>
      <c r="BE343" s="194">
        <f>IF(N343="základní",J343,0)</f>
        <v>0</v>
      </c>
      <c r="BF343" s="194">
        <f>IF(N343="snížená",J343,0)</f>
        <v>0</v>
      </c>
      <c r="BG343" s="194">
        <f>IF(N343="zákl. přenesená",J343,0)</f>
        <v>0</v>
      </c>
      <c r="BH343" s="194">
        <f>IF(N343="sníž. přenesená",J343,0)</f>
        <v>0</v>
      </c>
      <c r="BI343" s="194">
        <f>IF(N343="nulová",J343,0)</f>
        <v>0</v>
      </c>
      <c r="BJ343" s="19" t="s">
        <v>82</v>
      </c>
      <c r="BK343" s="194">
        <f>ROUND(I343*H343,2)</f>
        <v>0</v>
      </c>
      <c r="BL343" s="19" t="s">
        <v>96</v>
      </c>
      <c r="BM343" s="193" t="s">
        <v>835</v>
      </c>
    </row>
    <row r="344" s="2" customFormat="1">
      <c r="A344" s="38"/>
      <c r="B344" s="39"/>
      <c r="C344" s="38"/>
      <c r="D344" s="195" t="s">
        <v>242</v>
      </c>
      <c r="E344" s="38"/>
      <c r="F344" s="196" t="s">
        <v>836</v>
      </c>
      <c r="G344" s="38"/>
      <c r="H344" s="38"/>
      <c r="I344" s="197"/>
      <c r="J344" s="38"/>
      <c r="K344" s="38"/>
      <c r="L344" s="39"/>
      <c r="M344" s="198"/>
      <c r="N344" s="199"/>
      <c r="O344" s="77"/>
      <c r="P344" s="77"/>
      <c r="Q344" s="77"/>
      <c r="R344" s="77"/>
      <c r="S344" s="77"/>
      <c r="T344" s="7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T344" s="19" t="s">
        <v>242</v>
      </c>
      <c r="AU344" s="19" t="s">
        <v>84</v>
      </c>
    </row>
    <row r="345" s="2" customFormat="1">
      <c r="A345" s="38"/>
      <c r="B345" s="39"/>
      <c r="C345" s="38"/>
      <c r="D345" s="195" t="s">
        <v>262</v>
      </c>
      <c r="E345" s="38"/>
      <c r="F345" s="223" t="s">
        <v>2415</v>
      </c>
      <c r="G345" s="38"/>
      <c r="H345" s="38"/>
      <c r="I345" s="197"/>
      <c r="J345" s="38"/>
      <c r="K345" s="38"/>
      <c r="L345" s="39"/>
      <c r="M345" s="198"/>
      <c r="N345" s="199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262</v>
      </c>
      <c r="AU345" s="19" t="s">
        <v>84</v>
      </c>
    </row>
    <row r="346" s="13" customFormat="1">
      <c r="A346" s="13"/>
      <c r="B346" s="200"/>
      <c r="C346" s="13"/>
      <c r="D346" s="195" t="s">
        <v>248</v>
      </c>
      <c r="E346" s="201" t="s">
        <v>1</v>
      </c>
      <c r="F346" s="202" t="s">
        <v>838</v>
      </c>
      <c r="G346" s="13"/>
      <c r="H346" s="201" t="s">
        <v>1</v>
      </c>
      <c r="I346" s="203"/>
      <c r="J346" s="13"/>
      <c r="K346" s="13"/>
      <c r="L346" s="200"/>
      <c r="M346" s="204"/>
      <c r="N346" s="205"/>
      <c r="O346" s="205"/>
      <c r="P346" s="205"/>
      <c r="Q346" s="205"/>
      <c r="R346" s="205"/>
      <c r="S346" s="205"/>
      <c r="T346" s="206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01" t="s">
        <v>248</v>
      </c>
      <c r="AU346" s="201" t="s">
        <v>84</v>
      </c>
      <c r="AV346" s="13" t="s">
        <v>82</v>
      </c>
      <c r="AW346" s="13" t="s">
        <v>32</v>
      </c>
      <c r="AX346" s="13" t="s">
        <v>75</v>
      </c>
      <c r="AY346" s="201" t="s">
        <v>235</v>
      </c>
    </row>
    <row r="347" s="14" customFormat="1">
      <c r="A347" s="14"/>
      <c r="B347" s="207"/>
      <c r="C347" s="14"/>
      <c r="D347" s="195" t="s">
        <v>248</v>
      </c>
      <c r="E347" s="208" t="s">
        <v>1</v>
      </c>
      <c r="F347" s="209" t="s">
        <v>405</v>
      </c>
      <c r="G347" s="14"/>
      <c r="H347" s="210">
        <v>25</v>
      </c>
      <c r="I347" s="211"/>
      <c r="J347" s="14"/>
      <c r="K347" s="14"/>
      <c r="L347" s="207"/>
      <c r="M347" s="212"/>
      <c r="N347" s="213"/>
      <c r="O347" s="213"/>
      <c r="P347" s="213"/>
      <c r="Q347" s="213"/>
      <c r="R347" s="213"/>
      <c r="S347" s="213"/>
      <c r="T347" s="2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8" t="s">
        <v>248</v>
      </c>
      <c r="AU347" s="208" t="s">
        <v>84</v>
      </c>
      <c r="AV347" s="14" t="s">
        <v>84</v>
      </c>
      <c r="AW347" s="14" t="s">
        <v>32</v>
      </c>
      <c r="AX347" s="14" t="s">
        <v>82</v>
      </c>
      <c r="AY347" s="208" t="s">
        <v>235</v>
      </c>
    </row>
    <row r="348" s="12" customFormat="1" ht="22.8" customHeight="1">
      <c r="A348" s="12"/>
      <c r="B348" s="168"/>
      <c r="C348" s="12"/>
      <c r="D348" s="169" t="s">
        <v>74</v>
      </c>
      <c r="E348" s="179" t="s">
        <v>839</v>
      </c>
      <c r="F348" s="179" t="s">
        <v>840</v>
      </c>
      <c r="G348" s="12"/>
      <c r="H348" s="12"/>
      <c r="I348" s="171"/>
      <c r="J348" s="180">
        <f>BK348</f>
        <v>0</v>
      </c>
      <c r="K348" s="12"/>
      <c r="L348" s="168"/>
      <c r="M348" s="173"/>
      <c r="N348" s="174"/>
      <c r="O348" s="174"/>
      <c r="P348" s="175">
        <f>SUM(P349:P367)</f>
        <v>0</v>
      </c>
      <c r="Q348" s="174"/>
      <c r="R348" s="175">
        <f>SUM(R349:R367)</f>
        <v>0</v>
      </c>
      <c r="S348" s="174"/>
      <c r="T348" s="176">
        <f>SUM(T349:T367)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169" t="s">
        <v>82</v>
      </c>
      <c r="AT348" s="177" t="s">
        <v>74</v>
      </c>
      <c r="AU348" s="177" t="s">
        <v>82</v>
      </c>
      <c r="AY348" s="169" t="s">
        <v>235</v>
      </c>
      <c r="BK348" s="178">
        <f>SUM(BK349:BK367)</f>
        <v>0</v>
      </c>
    </row>
    <row r="349" s="2" customFormat="1" ht="21.75" customHeight="1">
      <c r="A349" s="38"/>
      <c r="B349" s="181"/>
      <c r="C349" s="182" t="s">
        <v>615</v>
      </c>
      <c r="D349" s="182" t="s">
        <v>237</v>
      </c>
      <c r="E349" s="183" t="s">
        <v>842</v>
      </c>
      <c r="F349" s="184" t="s">
        <v>843</v>
      </c>
      <c r="G349" s="185" t="s">
        <v>438</v>
      </c>
      <c r="H349" s="186">
        <v>689.07100000000003</v>
      </c>
      <c r="I349" s="187"/>
      <c r="J349" s="188">
        <f>ROUND(I349*H349,2)</f>
        <v>0</v>
      </c>
      <c r="K349" s="184" t="s">
        <v>246</v>
      </c>
      <c r="L349" s="39"/>
      <c r="M349" s="189" t="s">
        <v>1</v>
      </c>
      <c r="N349" s="190" t="s">
        <v>40</v>
      </c>
      <c r="O349" s="77"/>
      <c r="P349" s="191">
        <f>O349*H349</f>
        <v>0</v>
      </c>
      <c r="Q349" s="191">
        <v>0</v>
      </c>
      <c r="R349" s="191">
        <f>Q349*H349</f>
        <v>0</v>
      </c>
      <c r="S349" s="191">
        <v>0</v>
      </c>
      <c r="T349" s="192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93" t="s">
        <v>96</v>
      </c>
      <c r="AT349" s="193" t="s">
        <v>237</v>
      </c>
      <c r="AU349" s="193" t="s">
        <v>84</v>
      </c>
      <c r="AY349" s="19" t="s">
        <v>235</v>
      </c>
      <c r="BE349" s="194">
        <f>IF(N349="základní",J349,0)</f>
        <v>0</v>
      </c>
      <c r="BF349" s="194">
        <f>IF(N349="snížená",J349,0)</f>
        <v>0</v>
      </c>
      <c r="BG349" s="194">
        <f>IF(N349="zákl. přenesená",J349,0)</f>
        <v>0</v>
      </c>
      <c r="BH349" s="194">
        <f>IF(N349="sníž. přenesená",J349,0)</f>
        <v>0</v>
      </c>
      <c r="BI349" s="194">
        <f>IF(N349="nulová",J349,0)</f>
        <v>0</v>
      </c>
      <c r="BJ349" s="19" t="s">
        <v>82</v>
      </c>
      <c r="BK349" s="194">
        <f>ROUND(I349*H349,2)</f>
        <v>0</v>
      </c>
      <c r="BL349" s="19" t="s">
        <v>96</v>
      </c>
      <c r="BM349" s="193" t="s">
        <v>844</v>
      </c>
    </row>
    <row r="350" s="2" customFormat="1">
      <c r="A350" s="38"/>
      <c r="B350" s="39"/>
      <c r="C350" s="38"/>
      <c r="D350" s="195" t="s">
        <v>242</v>
      </c>
      <c r="E350" s="38"/>
      <c r="F350" s="196" t="s">
        <v>845</v>
      </c>
      <c r="G350" s="38"/>
      <c r="H350" s="38"/>
      <c r="I350" s="197"/>
      <c r="J350" s="38"/>
      <c r="K350" s="38"/>
      <c r="L350" s="39"/>
      <c r="M350" s="198"/>
      <c r="N350" s="199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242</v>
      </c>
      <c r="AU350" s="19" t="s">
        <v>84</v>
      </c>
    </row>
    <row r="351" s="14" customFormat="1">
      <c r="A351" s="14"/>
      <c r="B351" s="207"/>
      <c r="C351" s="14"/>
      <c r="D351" s="195" t="s">
        <v>248</v>
      </c>
      <c r="E351" s="208" t="s">
        <v>1</v>
      </c>
      <c r="F351" s="209" t="s">
        <v>2548</v>
      </c>
      <c r="G351" s="14"/>
      <c r="H351" s="210">
        <v>650.09799999999996</v>
      </c>
      <c r="I351" s="211"/>
      <c r="J351" s="14"/>
      <c r="K351" s="14"/>
      <c r="L351" s="207"/>
      <c r="M351" s="212"/>
      <c r="N351" s="213"/>
      <c r="O351" s="213"/>
      <c r="P351" s="213"/>
      <c r="Q351" s="213"/>
      <c r="R351" s="213"/>
      <c r="S351" s="213"/>
      <c r="T351" s="2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08" t="s">
        <v>248</v>
      </c>
      <c r="AU351" s="208" t="s">
        <v>84</v>
      </c>
      <c r="AV351" s="14" t="s">
        <v>84</v>
      </c>
      <c r="AW351" s="14" t="s">
        <v>32</v>
      </c>
      <c r="AX351" s="14" t="s">
        <v>75</v>
      </c>
      <c r="AY351" s="208" t="s">
        <v>235</v>
      </c>
    </row>
    <row r="352" s="14" customFormat="1">
      <c r="A352" s="14"/>
      <c r="B352" s="207"/>
      <c r="C352" s="14"/>
      <c r="D352" s="195" t="s">
        <v>248</v>
      </c>
      <c r="E352" s="208" t="s">
        <v>1</v>
      </c>
      <c r="F352" s="209" t="s">
        <v>2549</v>
      </c>
      <c r="G352" s="14"/>
      <c r="H352" s="210">
        <v>38.972999999999999</v>
      </c>
      <c r="I352" s="211"/>
      <c r="J352" s="14"/>
      <c r="K352" s="14"/>
      <c r="L352" s="207"/>
      <c r="M352" s="212"/>
      <c r="N352" s="213"/>
      <c r="O352" s="213"/>
      <c r="P352" s="213"/>
      <c r="Q352" s="213"/>
      <c r="R352" s="213"/>
      <c r="S352" s="213"/>
      <c r="T352" s="2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8" t="s">
        <v>248</v>
      </c>
      <c r="AU352" s="208" t="s">
        <v>84</v>
      </c>
      <c r="AV352" s="14" t="s">
        <v>84</v>
      </c>
      <c r="AW352" s="14" t="s">
        <v>32</v>
      </c>
      <c r="AX352" s="14" t="s">
        <v>75</v>
      </c>
      <c r="AY352" s="208" t="s">
        <v>235</v>
      </c>
    </row>
    <row r="353" s="15" customFormat="1">
      <c r="A353" s="15"/>
      <c r="B353" s="215"/>
      <c r="C353" s="15"/>
      <c r="D353" s="195" t="s">
        <v>248</v>
      </c>
      <c r="E353" s="216" t="s">
        <v>1</v>
      </c>
      <c r="F353" s="217" t="s">
        <v>253</v>
      </c>
      <c r="G353" s="15"/>
      <c r="H353" s="218">
        <v>689.07099999999991</v>
      </c>
      <c r="I353" s="219"/>
      <c r="J353" s="15"/>
      <c r="K353" s="15"/>
      <c r="L353" s="215"/>
      <c r="M353" s="220"/>
      <c r="N353" s="221"/>
      <c r="O353" s="221"/>
      <c r="P353" s="221"/>
      <c r="Q353" s="221"/>
      <c r="R353" s="221"/>
      <c r="S353" s="221"/>
      <c r="T353" s="222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16" t="s">
        <v>248</v>
      </c>
      <c r="AU353" s="216" t="s">
        <v>84</v>
      </c>
      <c r="AV353" s="15" t="s">
        <v>96</v>
      </c>
      <c r="AW353" s="15" t="s">
        <v>32</v>
      </c>
      <c r="AX353" s="15" t="s">
        <v>82</v>
      </c>
      <c r="AY353" s="216" t="s">
        <v>235</v>
      </c>
    </row>
    <row r="354" s="2" customFormat="1" ht="24.15" customHeight="1">
      <c r="A354" s="38"/>
      <c r="B354" s="181"/>
      <c r="C354" s="182" t="s">
        <v>621</v>
      </c>
      <c r="D354" s="182" t="s">
        <v>237</v>
      </c>
      <c r="E354" s="183" t="s">
        <v>849</v>
      </c>
      <c r="F354" s="184" t="s">
        <v>850</v>
      </c>
      <c r="G354" s="185" t="s">
        <v>438</v>
      </c>
      <c r="H354" s="186">
        <v>9646.9940000000006</v>
      </c>
      <c r="I354" s="187"/>
      <c r="J354" s="188">
        <f>ROUND(I354*H354,2)</f>
        <v>0</v>
      </c>
      <c r="K354" s="184" t="s">
        <v>246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96</v>
      </c>
      <c r="AT354" s="193" t="s">
        <v>237</v>
      </c>
      <c r="AU354" s="193" t="s">
        <v>84</v>
      </c>
      <c r="AY354" s="19" t="s">
        <v>235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96</v>
      </c>
      <c r="BM354" s="193" t="s">
        <v>851</v>
      </c>
    </row>
    <row r="355" s="2" customFormat="1">
      <c r="A355" s="38"/>
      <c r="B355" s="39"/>
      <c r="C355" s="38"/>
      <c r="D355" s="195" t="s">
        <v>242</v>
      </c>
      <c r="E355" s="38"/>
      <c r="F355" s="196" t="s">
        <v>852</v>
      </c>
      <c r="G355" s="38"/>
      <c r="H355" s="38"/>
      <c r="I355" s="197"/>
      <c r="J355" s="38"/>
      <c r="K355" s="38"/>
      <c r="L355" s="39"/>
      <c r="M355" s="198"/>
      <c r="N355" s="199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242</v>
      </c>
      <c r="AU355" s="19" t="s">
        <v>84</v>
      </c>
    </row>
    <row r="356" s="14" customFormat="1">
      <c r="A356" s="14"/>
      <c r="B356" s="207"/>
      <c r="C356" s="14"/>
      <c r="D356" s="195" t="s">
        <v>248</v>
      </c>
      <c r="E356" s="208" t="s">
        <v>1</v>
      </c>
      <c r="F356" s="209" t="s">
        <v>2548</v>
      </c>
      <c r="G356" s="14"/>
      <c r="H356" s="210">
        <v>650.09799999999996</v>
      </c>
      <c r="I356" s="211"/>
      <c r="J356" s="14"/>
      <c r="K356" s="14"/>
      <c r="L356" s="207"/>
      <c r="M356" s="212"/>
      <c r="N356" s="213"/>
      <c r="O356" s="213"/>
      <c r="P356" s="213"/>
      <c r="Q356" s="213"/>
      <c r="R356" s="213"/>
      <c r="S356" s="213"/>
      <c r="T356" s="2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8" t="s">
        <v>248</v>
      </c>
      <c r="AU356" s="208" t="s">
        <v>84</v>
      </c>
      <c r="AV356" s="14" t="s">
        <v>84</v>
      </c>
      <c r="AW356" s="14" t="s">
        <v>32</v>
      </c>
      <c r="AX356" s="14" t="s">
        <v>75</v>
      </c>
      <c r="AY356" s="208" t="s">
        <v>235</v>
      </c>
    </row>
    <row r="357" s="14" customFormat="1">
      <c r="A357" s="14"/>
      <c r="B357" s="207"/>
      <c r="C357" s="14"/>
      <c r="D357" s="195" t="s">
        <v>248</v>
      </c>
      <c r="E357" s="208" t="s">
        <v>1</v>
      </c>
      <c r="F357" s="209" t="s">
        <v>2549</v>
      </c>
      <c r="G357" s="14"/>
      <c r="H357" s="210">
        <v>38.972999999999999</v>
      </c>
      <c r="I357" s="211"/>
      <c r="J357" s="14"/>
      <c r="K357" s="14"/>
      <c r="L357" s="207"/>
      <c r="M357" s="212"/>
      <c r="N357" s="213"/>
      <c r="O357" s="213"/>
      <c r="P357" s="213"/>
      <c r="Q357" s="213"/>
      <c r="R357" s="213"/>
      <c r="S357" s="213"/>
      <c r="T357" s="2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08" t="s">
        <v>248</v>
      </c>
      <c r="AU357" s="208" t="s">
        <v>84</v>
      </c>
      <c r="AV357" s="14" t="s">
        <v>84</v>
      </c>
      <c r="AW357" s="14" t="s">
        <v>32</v>
      </c>
      <c r="AX357" s="14" t="s">
        <v>75</v>
      </c>
      <c r="AY357" s="208" t="s">
        <v>235</v>
      </c>
    </row>
    <row r="358" s="15" customFormat="1">
      <c r="A358" s="15"/>
      <c r="B358" s="215"/>
      <c r="C358" s="15"/>
      <c r="D358" s="195" t="s">
        <v>248</v>
      </c>
      <c r="E358" s="216" t="s">
        <v>1</v>
      </c>
      <c r="F358" s="217" t="s">
        <v>253</v>
      </c>
      <c r="G358" s="15"/>
      <c r="H358" s="218">
        <v>689.07099999999991</v>
      </c>
      <c r="I358" s="219"/>
      <c r="J358" s="15"/>
      <c r="K358" s="15"/>
      <c r="L358" s="215"/>
      <c r="M358" s="220"/>
      <c r="N358" s="221"/>
      <c r="O358" s="221"/>
      <c r="P358" s="221"/>
      <c r="Q358" s="221"/>
      <c r="R358" s="221"/>
      <c r="S358" s="221"/>
      <c r="T358" s="222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16" t="s">
        <v>248</v>
      </c>
      <c r="AU358" s="216" t="s">
        <v>84</v>
      </c>
      <c r="AV358" s="15" t="s">
        <v>96</v>
      </c>
      <c r="AW358" s="15" t="s">
        <v>32</v>
      </c>
      <c r="AX358" s="15" t="s">
        <v>82</v>
      </c>
      <c r="AY358" s="216" t="s">
        <v>235</v>
      </c>
    </row>
    <row r="359" s="14" customFormat="1">
      <c r="A359" s="14"/>
      <c r="B359" s="207"/>
      <c r="C359" s="14"/>
      <c r="D359" s="195" t="s">
        <v>248</v>
      </c>
      <c r="E359" s="14"/>
      <c r="F359" s="209" t="s">
        <v>2550</v>
      </c>
      <c r="G359" s="14"/>
      <c r="H359" s="210">
        <v>9646.9940000000006</v>
      </c>
      <c r="I359" s="211"/>
      <c r="J359" s="14"/>
      <c r="K359" s="14"/>
      <c r="L359" s="207"/>
      <c r="M359" s="212"/>
      <c r="N359" s="213"/>
      <c r="O359" s="213"/>
      <c r="P359" s="213"/>
      <c r="Q359" s="213"/>
      <c r="R359" s="213"/>
      <c r="S359" s="213"/>
      <c r="T359" s="2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08" t="s">
        <v>248</v>
      </c>
      <c r="AU359" s="208" t="s">
        <v>84</v>
      </c>
      <c r="AV359" s="14" t="s">
        <v>84</v>
      </c>
      <c r="AW359" s="14" t="s">
        <v>3</v>
      </c>
      <c r="AX359" s="14" t="s">
        <v>82</v>
      </c>
      <c r="AY359" s="208" t="s">
        <v>235</v>
      </c>
    </row>
    <row r="360" s="2" customFormat="1" ht="24.15" customHeight="1">
      <c r="A360" s="38"/>
      <c r="B360" s="181"/>
      <c r="C360" s="182" t="s">
        <v>624</v>
      </c>
      <c r="D360" s="182" t="s">
        <v>237</v>
      </c>
      <c r="E360" s="183" t="s">
        <v>855</v>
      </c>
      <c r="F360" s="184" t="s">
        <v>856</v>
      </c>
      <c r="G360" s="185" t="s">
        <v>438</v>
      </c>
      <c r="H360" s="186">
        <v>688.87099999999998</v>
      </c>
      <c r="I360" s="187"/>
      <c r="J360" s="188">
        <f>ROUND(I360*H360,2)</f>
        <v>0</v>
      </c>
      <c r="K360" s="184" t="s">
        <v>246</v>
      </c>
      <c r="L360" s="39"/>
      <c r="M360" s="189" t="s">
        <v>1</v>
      </c>
      <c r="N360" s="190" t="s">
        <v>40</v>
      </c>
      <c r="O360" s="77"/>
      <c r="P360" s="191">
        <f>O360*H360</f>
        <v>0</v>
      </c>
      <c r="Q360" s="191">
        <v>0</v>
      </c>
      <c r="R360" s="191">
        <f>Q360*H360</f>
        <v>0</v>
      </c>
      <c r="S360" s="191">
        <v>0</v>
      </c>
      <c r="T360" s="192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3" t="s">
        <v>96</v>
      </c>
      <c r="AT360" s="193" t="s">
        <v>237</v>
      </c>
      <c r="AU360" s="193" t="s">
        <v>84</v>
      </c>
      <c r="AY360" s="19" t="s">
        <v>235</v>
      </c>
      <c r="BE360" s="194">
        <f>IF(N360="základní",J360,0)</f>
        <v>0</v>
      </c>
      <c r="BF360" s="194">
        <f>IF(N360="snížená",J360,0)</f>
        <v>0</v>
      </c>
      <c r="BG360" s="194">
        <f>IF(N360="zákl. přenesená",J360,0)</f>
        <v>0</v>
      </c>
      <c r="BH360" s="194">
        <f>IF(N360="sníž. přenesená",J360,0)</f>
        <v>0</v>
      </c>
      <c r="BI360" s="194">
        <f>IF(N360="nulová",J360,0)</f>
        <v>0</v>
      </c>
      <c r="BJ360" s="19" t="s">
        <v>82</v>
      </c>
      <c r="BK360" s="194">
        <f>ROUND(I360*H360,2)</f>
        <v>0</v>
      </c>
      <c r="BL360" s="19" t="s">
        <v>96</v>
      </c>
      <c r="BM360" s="193" t="s">
        <v>857</v>
      </c>
    </row>
    <row r="361" s="2" customFormat="1">
      <c r="A361" s="38"/>
      <c r="B361" s="39"/>
      <c r="C361" s="38"/>
      <c r="D361" s="195" t="s">
        <v>242</v>
      </c>
      <c r="E361" s="38"/>
      <c r="F361" s="196" t="s">
        <v>858</v>
      </c>
      <c r="G361" s="38"/>
      <c r="H361" s="38"/>
      <c r="I361" s="197"/>
      <c r="J361" s="38"/>
      <c r="K361" s="38"/>
      <c r="L361" s="39"/>
      <c r="M361" s="198"/>
      <c r="N361" s="199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242</v>
      </c>
      <c r="AU361" s="19" t="s">
        <v>84</v>
      </c>
    </row>
    <row r="362" s="2" customFormat="1" ht="44.25" customHeight="1">
      <c r="A362" s="38"/>
      <c r="B362" s="181"/>
      <c r="C362" s="182" t="s">
        <v>630</v>
      </c>
      <c r="D362" s="182" t="s">
        <v>237</v>
      </c>
      <c r="E362" s="183" t="s">
        <v>860</v>
      </c>
      <c r="F362" s="184" t="s">
        <v>440</v>
      </c>
      <c r="G362" s="185" t="s">
        <v>438</v>
      </c>
      <c r="H362" s="186">
        <v>650.09799999999996</v>
      </c>
      <c r="I362" s="187"/>
      <c r="J362" s="188">
        <f>ROUND(I362*H362,2)</f>
        <v>0</v>
      </c>
      <c r="K362" s="184" t="s">
        <v>246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0</v>
      </c>
      <c r="R362" s="191">
        <f>Q362*H362</f>
        <v>0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96</v>
      </c>
      <c r="AT362" s="193" t="s">
        <v>237</v>
      </c>
      <c r="AU362" s="193" t="s">
        <v>84</v>
      </c>
      <c r="AY362" s="19" t="s">
        <v>235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96</v>
      </c>
      <c r="BM362" s="193" t="s">
        <v>861</v>
      </c>
    </row>
    <row r="363" s="2" customFormat="1">
      <c r="A363" s="38"/>
      <c r="B363" s="39"/>
      <c r="C363" s="38"/>
      <c r="D363" s="195" t="s">
        <v>242</v>
      </c>
      <c r="E363" s="38"/>
      <c r="F363" s="196" t="s">
        <v>440</v>
      </c>
      <c r="G363" s="38"/>
      <c r="H363" s="38"/>
      <c r="I363" s="197"/>
      <c r="J363" s="38"/>
      <c r="K363" s="38"/>
      <c r="L363" s="39"/>
      <c r="M363" s="198"/>
      <c r="N363" s="199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242</v>
      </c>
      <c r="AU363" s="19" t="s">
        <v>84</v>
      </c>
    </row>
    <row r="364" s="14" customFormat="1">
      <c r="A364" s="14"/>
      <c r="B364" s="207"/>
      <c r="C364" s="14"/>
      <c r="D364" s="195" t="s">
        <v>248</v>
      </c>
      <c r="E364" s="208" t="s">
        <v>1</v>
      </c>
      <c r="F364" s="209" t="s">
        <v>2548</v>
      </c>
      <c r="G364" s="14"/>
      <c r="H364" s="210">
        <v>650.09799999999996</v>
      </c>
      <c r="I364" s="211"/>
      <c r="J364" s="14"/>
      <c r="K364" s="14"/>
      <c r="L364" s="207"/>
      <c r="M364" s="212"/>
      <c r="N364" s="213"/>
      <c r="O364" s="213"/>
      <c r="P364" s="213"/>
      <c r="Q364" s="213"/>
      <c r="R364" s="213"/>
      <c r="S364" s="213"/>
      <c r="T364" s="2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08" t="s">
        <v>248</v>
      </c>
      <c r="AU364" s="208" t="s">
        <v>84</v>
      </c>
      <c r="AV364" s="14" t="s">
        <v>84</v>
      </c>
      <c r="AW364" s="14" t="s">
        <v>32</v>
      </c>
      <c r="AX364" s="14" t="s">
        <v>82</v>
      </c>
      <c r="AY364" s="208" t="s">
        <v>235</v>
      </c>
    </row>
    <row r="365" s="2" customFormat="1" ht="44.25" customHeight="1">
      <c r="A365" s="38"/>
      <c r="B365" s="181"/>
      <c r="C365" s="182" t="s">
        <v>636</v>
      </c>
      <c r="D365" s="182" t="s">
        <v>237</v>
      </c>
      <c r="E365" s="183" t="s">
        <v>863</v>
      </c>
      <c r="F365" s="184" t="s">
        <v>864</v>
      </c>
      <c r="G365" s="185" t="s">
        <v>438</v>
      </c>
      <c r="H365" s="186">
        <v>38.972999999999999</v>
      </c>
      <c r="I365" s="187"/>
      <c r="J365" s="188">
        <f>ROUND(I365*H365,2)</f>
        <v>0</v>
      </c>
      <c r="K365" s="184" t="s">
        <v>246</v>
      </c>
      <c r="L365" s="39"/>
      <c r="M365" s="189" t="s">
        <v>1</v>
      </c>
      <c r="N365" s="190" t="s">
        <v>40</v>
      </c>
      <c r="O365" s="77"/>
      <c r="P365" s="191">
        <f>O365*H365</f>
        <v>0</v>
      </c>
      <c r="Q365" s="191">
        <v>0</v>
      </c>
      <c r="R365" s="191">
        <f>Q365*H365</f>
        <v>0</v>
      </c>
      <c r="S365" s="191">
        <v>0</v>
      </c>
      <c r="T365" s="192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93" t="s">
        <v>96</v>
      </c>
      <c r="AT365" s="193" t="s">
        <v>237</v>
      </c>
      <c r="AU365" s="193" t="s">
        <v>84</v>
      </c>
      <c r="AY365" s="19" t="s">
        <v>235</v>
      </c>
      <c r="BE365" s="194">
        <f>IF(N365="základní",J365,0)</f>
        <v>0</v>
      </c>
      <c r="BF365" s="194">
        <f>IF(N365="snížená",J365,0)</f>
        <v>0</v>
      </c>
      <c r="BG365" s="194">
        <f>IF(N365="zákl. přenesená",J365,0)</f>
        <v>0</v>
      </c>
      <c r="BH365" s="194">
        <f>IF(N365="sníž. přenesená",J365,0)</f>
        <v>0</v>
      </c>
      <c r="BI365" s="194">
        <f>IF(N365="nulová",J365,0)</f>
        <v>0</v>
      </c>
      <c r="BJ365" s="19" t="s">
        <v>82</v>
      </c>
      <c r="BK365" s="194">
        <f>ROUND(I365*H365,2)</f>
        <v>0</v>
      </c>
      <c r="BL365" s="19" t="s">
        <v>96</v>
      </c>
      <c r="BM365" s="193" t="s">
        <v>865</v>
      </c>
    </row>
    <row r="366" s="2" customFormat="1">
      <c r="A366" s="38"/>
      <c r="B366" s="39"/>
      <c r="C366" s="38"/>
      <c r="D366" s="195" t="s">
        <v>242</v>
      </c>
      <c r="E366" s="38"/>
      <c r="F366" s="196" t="s">
        <v>864</v>
      </c>
      <c r="G366" s="38"/>
      <c r="H366" s="38"/>
      <c r="I366" s="197"/>
      <c r="J366" s="38"/>
      <c r="K366" s="38"/>
      <c r="L366" s="39"/>
      <c r="M366" s="198"/>
      <c r="N366" s="199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242</v>
      </c>
      <c r="AU366" s="19" t="s">
        <v>84</v>
      </c>
    </row>
    <row r="367" s="14" customFormat="1">
      <c r="A367" s="14"/>
      <c r="B367" s="207"/>
      <c r="C367" s="14"/>
      <c r="D367" s="195" t="s">
        <v>248</v>
      </c>
      <c r="E367" s="208" t="s">
        <v>1</v>
      </c>
      <c r="F367" s="209" t="s">
        <v>2549</v>
      </c>
      <c r="G367" s="14"/>
      <c r="H367" s="210">
        <v>38.972999999999999</v>
      </c>
      <c r="I367" s="211"/>
      <c r="J367" s="14"/>
      <c r="K367" s="14"/>
      <c r="L367" s="207"/>
      <c r="M367" s="212"/>
      <c r="N367" s="213"/>
      <c r="O367" s="213"/>
      <c r="P367" s="213"/>
      <c r="Q367" s="213"/>
      <c r="R367" s="213"/>
      <c r="S367" s="213"/>
      <c r="T367" s="2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08" t="s">
        <v>248</v>
      </c>
      <c r="AU367" s="208" t="s">
        <v>84</v>
      </c>
      <c r="AV367" s="14" t="s">
        <v>84</v>
      </c>
      <c r="AW367" s="14" t="s">
        <v>32</v>
      </c>
      <c r="AX367" s="14" t="s">
        <v>82</v>
      </c>
      <c r="AY367" s="208" t="s">
        <v>235</v>
      </c>
    </row>
    <row r="368" s="12" customFormat="1" ht="22.8" customHeight="1">
      <c r="A368" s="12"/>
      <c r="B368" s="168"/>
      <c r="C368" s="12"/>
      <c r="D368" s="169" t="s">
        <v>74</v>
      </c>
      <c r="E368" s="179" t="s">
        <v>866</v>
      </c>
      <c r="F368" s="179" t="s">
        <v>867</v>
      </c>
      <c r="G368" s="12"/>
      <c r="H368" s="12"/>
      <c r="I368" s="171"/>
      <c r="J368" s="180">
        <f>BK368</f>
        <v>0</v>
      </c>
      <c r="K368" s="12"/>
      <c r="L368" s="168"/>
      <c r="M368" s="173"/>
      <c r="N368" s="174"/>
      <c r="O368" s="174"/>
      <c r="P368" s="175">
        <f>SUM(P369:P372)</f>
        <v>0</v>
      </c>
      <c r="Q368" s="174"/>
      <c r="R368" s="175">
        <f>SUM(R369:R372)</f>
        <v>0</v>
      </c>
      <c r="S368" s="174"/>
      <c r="T368" s="176">
        <f>SUM(T369:T372)</f>
        <v>0</v>
      </c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R368" s="169" t="s">
        <v>82</v>
      </c>
      <c r="AT368" s="177" t="s">
        <v>74</v>
      </c>
      <c r="AU368" s="177" t="s">
        <v>82</v>
      </c>
      <c r="AY368" s="169" t="s">
        <v>235</v>
      </c>
      <c r="BK368" s="178">
        <f>SUM(BK369:BK372)</f>
        <v>0</v>
      </c>
    </row>
    <row r="369" s="2" customFormat="1" ht="24.15" customHeight="1">
      <c r="A369" s="38"/>
      <c r="B369" s="181"/>
      <c r="C369" s="182" t="s">
        <v>641</v>
      </c>
      <c r="D369" s="182" t="s">
        <v>237</v>
      </c>
      <c r="E369" s="183" t="s">
        <v>869</v>
      </c>
      <c r="F369" s="184" t="s">
        <v>870</v>
      </c>
      <c r="G369" s="185" t="s">
        <v>438</v>
      </c>
      <c r="H369" s="186">
        <v>140.30600000000001</v>
      </c>
      <c r="I369" s="187"/>
      <c r="J369" s="188">
        <f>ROUND(I369*H369,2)</f>
        <v>0</v>
      </c>
      <c r="K369" s="184" t="s">
        <v>246</v>
      </c>
      <c r="L369" s="39"/>
      <c r="M369" s="189" t="s">
        <v>1</v>
      </c>
      <c r="N369" s="190" t="s">
        <v>40</v>
      </c>
      <c r="O369" s="77"/>
      <c r="P369" s="191">
        <f>O369*H369</f>
        <v>0</v>
      </c>
      <c r="Q369" s="191">
        <v>0</v>
      </c>
      <c r="R369" s="191">
        <f>Q369*H369</f>
        <v>0</v>
      </c>
      <c r="S369" s="191">
        <v>0</v>
      </c>
      <c r="T369" s="192">
        <f>S369*H369</f>
        <v>0</v>
      </c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193" t="s">
        <v>96</v>
      </c>
      <c r="AT369" s="193" t="s">
        <v>237</v>
      </c>
      <c r="AU369" s="193" t="s">
        <v>84</v>
      </c>
      <c r="AY369" s="19" t="s">
        <v>235</v>
      </c>
      <c r="BE369" s="194">
        <f>IF(N369="základní",J369,0)</f>
        <v>0</v>
      </c>
      <c r="BF369" s="194">
        <f>IF(N369="snížená",J369,0)</f>
        <v>0</v>
      </c>
      <c r="BG369" s="194">
        <f>IF(N369="zákl. přenesená",J369,0)</f>
        <v>0</v>
      </c>
      <c r="BH369" s="194">
        <f>IF(N369="sníž. přenesená",J369,0)</f>
        <v>0</v>
      </c>
      <c r="BI369" s="194">
        <f>IF(N369="nulová",J369,0)</f>
        <v>0</v>
      </c>
      <c r="BJ369" s="19" t="s">
        <v>82</v>
      </c>
      <c r="BK369" s="194">
        <f>ROUND(I369*H369,2)</f>
        <v>0</v>
      </c>
      <c r="BL369" s="19" t="s">
        <v>96</v>
      </c>
      <c r="BM369" s="193" t="s">
        <v>1033</v>
      </c>
    </row>
    <row r="370" s="2" customFormat="1">
      <c r="A370" s="38"/>
      <c r="B370" s="39"/>
      <c r="C370" s="38"/>
      <c r="D370" s="195" t="s">
        <v>242</v>
      </c>
      <c r="E370" s="38"/>
      <c r="F370" s="196" t="s">
        <v>872</v>
      </c>
      <c r="G370" s="38"/>
      <c r="H370" s="38"/>
      <c r="I370" s="197"/>
      <c r="J370" s="38"/>
      <c r="K370" s="38"/>
      <c r="L370" s="39"/>
      <c r="M370" s="198"/>
      <c r="N370" s="199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242</v>
      </c>
      <c r="AU370" s="19" t="s">
        <v>84</v>
      </c>
    </row>
    <row r="371" s="13" customFormat="1">
      <c r="A371" s="13"/>
      <c r="B371" s="200"/>
      <c r="C371" s="13"/>
      <c r="D371" s="195" t="s">
        <v>248</v>
      </c>
      <c r="E371" s="201" t="s">
        <v>1</v>
      </c>
      <c r="F371" s="202" t="s">
        <v>873</v>
      </c>
      <c r="G371" s="13"/>
      <c r="H371" s="201" t="s">
        <v>1</v>
      </c>
      <c r="I371" s="203"/>
      <c r="J371" s="13"/>
      <c r="K371" s="13"/>
      <c r="L371" s="200"/>
      <c r="M371" s="204"/>
      <c r="N371" s="205"/>
      <c r="O371" s="205"/>
      <c r="P371" s="205"/>
      <c r="Q371" s="205"/>
      <c r="R371" s="205"/>
      <c r="S371" s="205"/>
      <c r="T371" s="206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1" t="s">
        <v>248</v>
      </c>
      <c r="AU371" s="201" t="s">
        <v>84</v>
      </c>
      <c r="AV371" s="13" t="s">
        <v>82</v>
      </c>
      <c r="AW371" s="13" t="s">
        <v>32</v>
      </c>
      <c r="AX371" s="13" t="s">
        <v>75</v>
      </c>
      <c r="AY371" s="201" t="s">
        <v>235</v>
      </c>
    </row>
    <row r="372" s="14" customFormat="1">
      <c r="A372" s="14"/>
      <c r="B372" s="207"/>
      <c r="C372" s="14"/>
      <c r="D372" s="195" t="s">
        <v>248</v>
      </c>
      <c r="E372" s="208" t="s">
        <v>1</v>
      </c>
      <c r="F372" s="209" t="s">
        <v>2551</v>
      </c>
      <c r="G372" s="14"/>
      <c r="H372" s="210">
        <v>140.30600000000001</v>
      </c>
      <c r="I372" s="211"/>
      <c r="J372" s="14"/>
      <c r="K372" s="14"/>
      <c r="L372" s="207"/>
      <c r="M372" s="242"/>
      <c r="N372" s="243"/>
      <c r="O372" s="243"/>
      <c r="P372" s="243"/>
      <c r="Q372" s="243"/>
      <c r="R372" s="243"/>
      <c r="S372" s="243"/>
      <c r="T372" s="24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08" t="s">
        <v>248</v>
      </c>
      <c r="AU372" s="208" t="s">
        <v>84</v>
      </c>
      <c r="AV372" s="14" t="s">
        <v>84</v>
      </c>
      <c r="AW372" s="14" t="s">
        <v>32</v>
      </c>
      <c r="AX372" s="14" t="s">
        <v>82</v>
      </c>
      <c r="AY372" s="208" t="s">
        <v>235</v>
      </c>
    </row>
    <row r="373" s="2" customFormat="1" ht="6.96" customHeight="1">
      <c r="A373" s="38"/>
      <c r="B373" s="60"/>
      <c r="C373" s="61"/>
      <c r="D373" s="61"/>
      <c r="E373" s="61"/>
      <c r="F373" s="61"/>
      <c r="G373" s="61"/>
      <c r="H373" s="61"/>
      <c r="I373" s="61"/>
      <c r="J373" s="61"/>
      <c r="K373" s="61"/>
      <c r="L373" s="39"/>
      <c r="M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</row>
  </sheetData>
  <autoFilter ref="C131:K372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8:H118"/>
    <mergeCell ref="E122:H122"/>
    <mergeCell ref="E120:H120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2552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2553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ROUND((SUM(BE126:BE129)),  2)</f>
        <v>0</v>
      </c>
      <c r="G37" s="38"/>
      <c r="H37" s="38"/>
      <c r="I37" s="138">
        <v>0.20999999999999999</v>
      </c>
      <c r="J37" s="137">
        <f>ROUND(((SUM(BE126:BE129))*I37),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ROUND((SUM(BF126:BF129)),  2)</f>
        <v>0</v>
      </c>
      <c r="G38" s="38"/>
      <c r="H38" s="38"/>
      <c r="I38" s="138">
        <v>0.14999999999999999</v>
      </c>
      <c r="J38" s="137">
        <f>ROUND(((SUM(BF126:BF129))*I38),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ROUND((SUM(BG126:BG129)),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ROUND((SUM(BH126:BH129)),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ROUND((SUM(BI126:BI129)),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2552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 xml:space="preserve">0001 - PS Strojně-technologická část Strojně-technologická část - součástí dílčích stavebních objektů 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2013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2554</v>
      </c>
      <c r="E102" s="156"/>
      <c r="F102" s="156"/>
      <c r="G102" s="156"/>
      <c r="H102" s="156"/>
      <c r="I102" s="156"/>
      <c r="J102" s="157">
        <f>J128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220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Kanalizace Podlesí - II.Etapa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197</v>
      </c>
      <c r="L113" s="22"/>
    </row>
    <row r="114" s="1" customFormat="1" ht="16.5" customHeight="1">
      <c r="B114" s="22"/>
      <c r="E114" s="130" t="s">
        <v>198</v>
      </c>
      <c r="F114" s="1"/>
      <c r="G114" s="1"/>
      <c r="H114" s="1"/>
      <c r="L114" s="22"/>
    </row>
    <row r="115" s="1" customFormat="1" ht="12" customHeight="1">
      <c r="B115" s="22"/>
      <c r="C115" s="32" t="s">
        <v>199</v>
      </c>
      <c r="L115" s="22"/>
    </row>
    <row r="116" s="2" customFormat="1" ht="16.5" customHeight="1">
      <c r="A116" s="38"/>
      <c r="B116" s="39"/>
      <c r="C116" s="38"/>
      <c r="D116" s="38"/>
      <c r="E116" s="131" t="s">
        <v>2552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1884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30" customHeight="1">
      <c r="A118" s="38"/>
      <c r="B118" s="39"/>
      <c r="C118" s="38"/>
      <c r="D118" s="38"/>
      <c r="E118" s="67" t="str">
        <f>E13</f>
        <v xml:space="preserve">0001 - PS Strojně-technologická část Strojně-technologická část - součástí dílčích stavebních objektů 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13. 1. 2022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25.65" customHeight="1">
      <c r="A122" s="38"/>
      <c r="B122" s="39"/>
      <c r="C122" s="32" t="s">
        <v>24</v>
      </c>
      <c r="D122" s="38"/>
      <c r="E122" s="38"/>
      <c r="F122" s="27" t="str">
        <f>E19</f>
        <v>Město Petřvald</v>
      </c>
      <c r="G122" s="38"/>
      <c r="H122" s="38"/>
      <c r="I122" s="32" t="s">
        <v>30</v>
      </c>
      <c r="J122" s="36" t="str">
        <f>E25</f>
        <v>Sweco Hydroprojekt a.s., divize Morava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221</v>
      </c>
      <c r="D125" s="161" t="s">
        <v>60</v>
      </c>
      <c r="E125" s="161" t="s">
        <v>56</v>
      </c>
      <c r="F125" s="161" t="s">
        <v>57</v>
      </c>
      <c r="G125" s="161" t="s">
        <v>222</v>
      </c>
      <c r="H125" s="161" t="s">
        <v>223</v>
      </c>
      <c r="I125" s="161" t="s">
        <v>224</v>
      </c>
      <c r="J125" s="161" t="s">
        <v>208</v>
      </c>
      <c r="K125" s="162" t="s">
        <v>225</v>
      </c>
      <c r="L125" s="163"/>
      <c r="M125" s="86" t="s">
        <v>1</v>
      </c>
      <c r="N125" s="87" t="s">
        <v>39</v>
      </c>
      <c r="O125" s="87" t="s">
        <v>226</v>
      </c>
      <c r="P125" s="87" t="s">
        <v>227</v>
      </c>
      <c r="Q125" s="87" t="s">
        <v>228</v>
      </c>
      <c r="R125" s="87" t="s">
        <v>229</v>
      </c>
      <c r="S125" s="87" t="s">
        <v>230</v>
      </c>
      <c r="T125" s="88" t="s">
        <v>231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232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</f>
        <v>0</v>
      </c>
      <c r="Q126" s="90"/>
      <c r="R126" s="165">
        <f>R127</f>
        <v>0</v>
      </c>
      <c r="S126" s="90"/>
      <c r="T126" s="166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465</v>
      </c>
      <c r="F127" s="170" t="s">
        <v>2018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P128</f>
        <v>0</v>
      </c>
      <c r="Q127" s="174"/>
      <c r="R127" s="175">
        <f>R128</f>
        <v>0</v>
      </c>
      <c r="S127" s="174"/>
      <c r="T127" s="176">
        <f>T128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91</v>
      </c>
      <c r="AT127" s="177" t="s">
        <v>74</v>
      </c>
      <c r="AU127" s="177" t="s">
        <v>75</v>
      </c>
      <c r="AY127" s="169" t="s">
        <v>235</v>
      </c>
      <c r="BK127" s="178">
        <f>BK128</f>
        <v>0</v>
      </c>
    </row>
    <row r="128" s="12" customFormat="1" ht="22.8" customHeight="1">
      <c r="A128" s="12"/>
      <c r="B128" s="168"/>
      <c r="C128" s="12"/>
      <c r="D128" s="169" t="s">
        <v>74</v>
      </c>
      <c r="E128" s="179" t="s">
        <v>2555</v>
      </c>
      <c r="F128" s="179" t="s">
        <v>2556</v>
      </c>
      <c r="G128" s="12"/>
      <c r="H128" s="12"/>
      <c r="I128" s="171"/>
      <c r="J128" s="180">
        <f>BK128</f>
        <v>0</v>
      </c>
      <c r="K128" s="12"/>
      <c r="L128" s="168"/>
      <c r="M128" s="173"/>
      <c r="N128" s="174"/>
      <c r="O128" s="174"/>
      <c r="P128" s="175">
        <f>P129</f>
        <v>0</v>
      </c>
      <c r="Q128" s="174"/>
      <c r="R128" s="175">
        <f>R129</f>
        <v>0</v>
      </c>
      <c r="S128" s="174"/>
      <c r="T128" s="176">
        <f>T129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9" t="s">
        <v>91</v>
      </c>
      <c r="AT128" s="177" t="s">
        <v>74</v>
      </c>
      <c r="AU128" s="177" t="s">
        <v>82</v>
      </c>
      <c r="AY128" s="169" t="s">
        <v>235</v>
      </c>
      <c r="BK128" s="178">
        <f>BK129</f>
        <v>0</v>
      </c>
    </row>
    <row r="129" s="2" customFormat="1" ht="37.8" customHeight="1">
      <c r="A129" s="38"/>
      <c r="B129" s="181"/>
      <c r="C129" s="182" t="s">
        <v>82</v>
      </c>
      <c r="D129" s="182" t="s">
        <v>237</v>
      </c>
      <c r="E129" s="183" t="s">
        <v>2557</v>
      </c>
      <c r="F129" s="184" t="s">
        <v>2558</v>
      </c>
      <c r="G129" s="185" t="s">
        <v>1973</v>
      </c>
      <c r="H129" s="186">
        <v>0</v>
      </c>
      <c r="I129" s="187"/>
      <c r="J129" s="188">
        <f>ROUND(I129*H129,2)</f>
        <v>0</v>
      </c>
      <c r="K129" s="184" t="s">
        <v>1</v>
      </c>
      <c r="L129" s="39"/>
      <c r="M129" s="249" t="s">
        <v>1</v>
      </c>
      <c r="N129" s="250" t="s">
        <v>40</v>
      </c>
      <c r="O129" s="247"/>
      <c r="P129" s="251">
        <f>O129*H129</f>
        <v>0</v>
      </c>
      <c r="Q129" s="251">
        <v>0</v>
      </c>
      <c r="R129" s="251">
        <f>Q129*H129</f>
        <v>0</v>
      </c>
      <c r="S129" s="251">
        <v>0</v>
      </c>
      <c r="T129" s="25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636</v>
      </c>
      <c r="AT129" s="193" t="s">
        <v>237</v>
      </c>
      <c r="AU129" s="193" t="s">
        <v>84</v>
      </c>
      <c r="AY129" s="19" t="s">
        <v>235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636</v>
      </c>
      <c r="BM129" s="193" t="s">
        <v>2559</v>
      </c>
    </row>
    <row r="130" s="2" customFormat="1" ht="6.96" customHeight="1">
      <c r="A130" s="38"/>
      <c r="B130" s="60"/>
      <c r="C130" s="61"/>
      <c r="D130" s="61"/>
      <c r="E130" s="61"/>
      <c r="F130" s="61"/>
      <c r="G130" s="61"/>
      <c r="H130" s="61"/>
      <c r="I130" s="61"/>
      <c r="J130" s="61"/>
      <c r="K130" s="61"/>
      <c r="L130" s="39"/>
      <c r="M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</sheetData>
  <autoFilter ref="C125:K12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2560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2561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Město Petřvald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Sweco Hydroprojekt a.s., divize Morava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ROUND(J133,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ROUND((SUM(BE133:BE330)),  2)</f>
        <v>0</v>
      </c>
      <c r="G37" s="38"/>
      <c r="H37" s="38"/>
      <c r="I37" s="138">
        <v>0.20999999999999999</v>
      </c>
      <c r="J37" s="137">
        <f>ROUND(((SUM(BE133:BE330))*I37),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ROUND((SUM(BF133:BF330)),  2)</f>
        <v>0</v>
      </c>
      <c r="G38" s="38"/>
      <c r="H38" s="38"/>
      <c r="I38" s="138">
        <v>0.14999999999999999</v>
      </c>
      <c r="J38" s="137">
        <f>ROUND(((SUM(BF133:BF330))*I38),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ROUND((SUM(BG133:BG330)),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ROUND((SUM(BH133:BH330)),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ROUND((SUM(BI133:BI330)),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2560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0001 - PS 02.1 ČS3 - elektro, SŘTP, MaR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J133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2013</v>
      </c>
      <c r="E101" s="152"/>
      <c r="F101" s="152"/>
      <c r="G101" s="152"/>
      <c r="H101" s="152"/>
      <c r="I101" s="152"/>
      <c r="J101" s="153">
        <f>J134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2562</v>
      </c>
      <c r="E102" s="156"/>
      <c r="F102" s="156"/>
      <c r="G102" s="156"/>
      <c r="H102" s="156"/>
      <c r="I102" s="156"/>
      <c r="J102" s="157">
        <f>J135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2563</v>
      </c>
      <c r="E103" s="156"/>
      <c r="F103" s="156"/>
      <c r="G103" s="156"/>
      <c r="H103" s="156"/>
      <c r="I103" s="156"/>
      <c r="J103" s="157">
        <f>J240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54"/>
      <c r="C104" s="10"/>
      <c r="D104" s="155" t="s">
        <v>2564</v>
      </c>
      <c r="E104" s="156"/>
      <c r="F104" s="156"/>
      <c r="G104" s="156"/>
      <c r="H104" s="156"/>
      <c r="I104" s="156"/>
      <c r="J104" s="157">
        <f>J241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54"/>
      <c r="C105" s="10"/>
      <c r="D105" s="155" t="s">
        <v>2565</v>
      </c>
      <c r="E105" s="156"/>
      <c r="F105" s="156"/>
      <c r="G105" s="156"/>
      <c r="H105" s="156"/>
      <c r="I105" s="156"/>
      <c r="J105" s="157">
        <f>J252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2566</v>
      </c>
      <c r="E106" s="156"/>
      <c r="F106" s="156"/>
      <c r="G106" s="156"/>
      <c r="H106" s="156"/>
      <c r="I106" s="156"/>
      <c r="J106" s="157">
        <f>J283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2567</v>
      </c>
      <c r="E107" s="156"/>
      <c r="F107" s="156"/>
      <c r="G107" s="156"/>
      <c r="H107" s="156"/>
      <c r="I107" s="156"/>
      <c r="J107" s="157">
        <f>J304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2568</v>
      </c>
      <c r="E108" s="156"/>
      <c r="F108" s="156"/>
      <c r="G108" s="156"/>
      <c r="H108" s="156"/>
      <c r="I108" s="156"/>
      <c r="J108" s="157">
        <f>J313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54"/>
      <c r="C109" s="10"/>
      <c r="D109" s="155" t="s">
        <v>2569</v>
      </c>
      <c r="E109" s="156"/>
      <c r="F109" s="156"/>
      <c r="G109" s="156"/>
      <c r="H109" s="156"/>
      <c r="I109" s="156"/>
      <c r="J109" s="157">
        <f>J324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60"/>
      <c r="C111" s="61"/>
      <c r="D111" s="61"/>
      <c r="E111" s="61"/>
      <c r="F111" s="61"/>
      <c r="G111" s="61"/>
      <c r="H111" s="61"/>
      <c r="I111" s="61"/>
      <c r="J111" s="61"/>
      <c r="K111" s="61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5" s="2" customFormat="1" ht="6.96" customHeight="1">
      <c r="A115" s="38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96" customHeight="1">
      <c r="A116" s="38"/>
      <c r="B116" s="39"/>
      <c r="C116" s="23" t="s">
        <v>220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16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130" t="str">
        <f>E7</f>
        <v>Kanalizace Podlesí - II.Etapa</v>
      </c>
      <c r="F119" s="32"/>
      <c r="G119" s="32"/>
      <c r="H119" s="32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" customFormat="1" ht="12" customHeight="1">
      <c r="B120" s="22"/>
      <c r="C120" s="32" t="s">
        <v>197</v>
      </c>
      <c r="L120" s="22"/>
    </row>
    <row r="121" s="1" customFormat="1" ht="16.5" customHeight="1">
      <c r="B121" s="22"/>
      <c r="E121" s="130" t="s">
        <v>198</v>
      </c>
      <c r="F121" s="1"/>
      <c r="G121" s="1"/>
      <c r="H121" s="1"/>
      <c r="L121" s="22"/>
    </row>
    <row r="122" s="1" customFormat="1" ht="12" customHeight="1">
      <c r="B122" s="22"/>
      <c r="C122" s="32" t="s">
        <v>199</v>
      </c>
      <c r="L122" s="22"/>
    </row>
    <row r="123" s="2" customFormat="1" ht="16.5" customHeight="1">
      <c r="A123" s="38"/>
      <c r="B123" s="39"/>
      <c r="C123" s="38"/>
      <c r="D123" s="38"/>
      <c r="E123" s="131" t="s">
        <v>2560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1884</v>
      </c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6.5" customHeight="1">
      <c r="A125" s="38"/>
      <c r="B125" s="39"/>
      <c r="C125" s="38"/>
      <c r="D125" s="38"/>
      <c r="E125" s="67" t="str">
        <f>E13</f>
        <v>0001 - PS 02.1 ČS3 - elektro, SŘTP, MaR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20</v>
      </c>
      <c r="D127" s="38"/>
      <c r="E127" s="38"/>
      <c r="F127" s="27" t="str">
        <f>F16</f>
        <v xml:space="preserve"> </v>
      </c>
      <c r="G127" s="38"/>
      <c r="H127" s="38"/>
      <c r="I127" s="32" t="s">
        <v>22</v>
      </c>
      <c r="J127" s="69" t="str">
        <f>IF(J16="","",J16)</f>
        <v>13. 1. 2022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25.65" customHeight="1">
      <c r="A129" s="38"/>
      <c r="B129" s="39"/>
      <c r="C129" s="32" t="s">
        <v>24</v>
      </c>
      <c r="D129" s="38"/>
      <c r="E129" s="38"/>
      <c r="F129" s="27" t="str">
        <f>E19</f>
        <v>Město Petřvald</v>
      </c>
      <c r="G129" s="38"/>
      <c r="H129" s="38"/>
      <c r="I129" s="32" t="s">
        <v>30</v>
      </c>
      <c r="J129" s="36" t="str">
        <f>E25</f>
        <v>Sweco Hydroprojekt a.s., divize Morava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28</v>
      </c>
      <c r="D130" s="38"/>
      <c r="E130" s="38"/>
      <c r="F130" s="27" t="str">
        <f>IF(E22="","",E22)</f>
        <v>Vyplň údaj</v>
      </c>
      <c r="G130" s="38"/>
      <c r="H130" s="38"/>
      <c r="I130" s="32" t="s">
        <v>33</v>
      </c>
      <c r="J130" s="36" t="str">
        <f>E28</f>
        <v xml:space="preserve"> 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0.32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11" customFormat="1" ht="29.28" customHeight="1">
      <c r="A132" s="158"/>
      <c r="B132" s="159"/>
      <c r="C132" s="160" t="s">
        <v>221</v>
      </c>
      <c r="D132" s="161" t="s">
        <v>60</v>
      </c>
      <c r="E132" s="161" t="s">
        <v>56</v>
      </c>
      <c r="F132" s="161" t="s">
        <v>57</v>
      </c>
      <c r="G132" s="161" t="s">
        <v>222</v>
      </c>
      <c r="H132" s="161" t="s">
        <v>223</v>
      </c>
      <c r="I132" s="161" t="s">
        <v>224</v>
      </c>
      <c r="J132" s="161" t="s">
        <v>208</v>
      </c>
      <c r="K132" s="162" t="s">
        <v>225</v>
      </c>
      <c r="L132" s="163"/>
      <c r="M132" s="86" t="s">
        <v>1</v>
      </c>
      <c r="N132" s="87" t="s">
        <v>39</v>
      </c>
      <c r="O132" s="87" t="s">
        <v>226</v>
      </c>
      <c r="P132" s="87" t="s">
        <v>227</v>
      </c>
      <c r="Q132" s="87" t="s">
        <v>228</v>
      </c>
      <c r="R132" s="87" t="s">
        <v>229</v>
      </c>
      <c r="S132" s="87" t="s">
        <v>230</v>
      </c>
      <c r="T132" s="88" t="s">
        <v>231</v>
      </c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</row>
    <row r="133" s="2" customFormat="1" ht="22.8" customHeight="1">
      <c r="A133" s="38"/>
      <c r="B133" s="39"/>
      <c r="C133" s="93" t="s">
        <v>232</v>
      </c>
      <c r="D133" s="38"/>
      <c r="E133" s="38"/>
      <c r="F133" s="38"/>
      <c r="G133" s="38"/>
      <c r="H133" s="38"/>
      <c r="I133" s="38"/>
      <c r="J133" s="164">
        <f>BK133</f>
        <v>0</v>
      </c>
      <c r="K133" s="38"/>
      <c r="L133" s="39"/>
      <c r="M133" s="89"/>
      <c r="N133" s="73"/>
      <c r="O133" s="90"/>
      <c r="P133" s="165">
        <f>P134</f>
        <v>0</v>
      </c>
      <c r="Q133" s="90"/>
      <c r="R133" s="165">
        <f>R134</f>
        <v>0</v>
      </c>
      <c r="S133" s="90"/>
      <c r="T133" s="166">
        <f>T134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74</v>
      </c>
      <c r="AU133" s="19" t="s">
        <v>210</v>
      </c>
      <c r="BK133" s="167">
        <f>BK134</f>
        <v>0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465</v>
      </c>
      <c r="F134" s="170" t="s">
        <v>2018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P135+P240+P283+P304+P313+P324</f>
        <v>0</v>
      </c>
      <c r="Q134" s="174"/>
      <c r="R134" s="175">
        <f>R135+R240+R283+R304+R313+R324</f>
        <v>0</v>
      </c>
      <c r="S134" s="174"/>
      <c r="T134" s="176">
        <f>T135+T240+T283+T304+T313+T324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91</v>
      </c>
      <c r="AT134" s="177" t="s">
        <v>74</v>
      </c>
      <c r="AU134" s="177" t="s">
        <v>75</v>
      </c>
      <c r="AY134" s="169" t="s">
        <v>235</v>
      </c>
      <c r="BK134" s="178">
        <f>BK135+BK240+BK283+BK304+BK313+BK324</f>
        <v>0</v>
      </c>
    </row>
    <row r="135" s="12" customFormat="1" ht="22.8" customHeight="1">
      <c r="A135" s="12"/>
      <c r="B135" s="168"/>
      <c r="C135" s="12"/>
      <c r="D135" s="169" t="s">
        <v>74</v>
      </c>
      <c r="E135" s="179" t="s">
        <v>2019</v>
      </c>
      <c r="F135" s="179" t="s">
        <v>2570</v>
      </c>
      <c r="G135" s="12"/>
      <c r="H135" s="12"/>
      <c r="I135" s="171"/>
      <c r="J135" s="180">
        <f>BK135</f>
        <v>0</v>
      </c>
      <c r="K135" s="12"/>
      <c r="L135" s="168"/>
      <c r="M135" s="173"/>
      <c r="N135" s="174"/>
      <c r="O135" s="174"/>
      <c r="P135" s="175">
        <f>SUM(P136:P239)</f>
        <v>0</v>
      </c>
      <c r="Q135" s="174"/>
      <c r="R135" s="175">
        <f>SUM(R136:R239)</f>
        <v>0</v>
      </c>
      <c r="S135" s="174"/>
      <c r="T135" s="176">
        <f>SUM(T136:T239)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9" t="s">
        <v>82</v>
      </c>
      <c r="AT135" s="177" t="s">
        <v>74</v>
      </c>
      <c r="AU135" s="177" t="s">
        <v>82</v>
      </c>
      <c r="AY135" s="169" t="s">
        <v>235</v>
      </c>
      <c r="BK135" s="178">
        <f>SUM(BK136:BK239)</f>
        <v>0</v>
      </c>
    </row>
    <row r="136" s="2" customFormat="1" ht="33" customHeight="1">
      <c r="A136" s="38"/>
      <c r="B136" s="181"/>
      <c r="C136" s="182" t="s">
        <v>82</v>
      </c>
      <c r="D136" s="182" t="s">
        <v>237</v>
      </c>
      <c r="E136" s="183" t="s">
        <v>2571</v>
      </c>
      <c r="F136" s="184" t="s">
        <v>2572</v>
      </c>
      <c r="G136" s="185" t="s">
        <v>294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96</v>
      </c>
      <c r="AT136" s="193" t="s">
        <v>237</v>
      </c>
      <c r="AU136" s="193" t="s">
        <v>84</v>
      </c>
      <c r="AY136" s="19" t="s">
        <v>235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96</v>
      </c>
      <c r="BM136" s="193" t="s">
        <v>84</v>
      </c>
    </row>
    <row r="137" s="2" customFormat="1">
      <c r="A137" s="38"/>
      <c r="B137" s="39"/>
      <c r="C137" s="38"/>
      <c r="D137" s="195" t="s">
        <v>242</v>
      </c>
      <c r="E137" s="38"/>
      <c r="F137" s="196" t="s">
        <v>2572</v>
      </c>
      <c r="G137" s="38"/>
      <c r="H137" s="38"/>
      <c r="I137" s="197"/>
      <c r="J137" s="38"/>
      <c r="K137" s="38"/>
      <c r="L137" s="39"/>
      <c r="M137" s="198"/>
      <c r="N137" s="199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242</v>
      </c>
      <c r="AU137" s="19" t="s">
        <v>84</v>
      </c>
    </row>
    <row r="138" s="2" customFormat="1" ht="24.15" customHeight="1">
      <c r="A138" s="38"/>
      <c r="B138" s="181"/>
      <c r="C138" s="182" t="s">
        <v>84</v>
      </c>
      <c r="D138" s="182" t="s">
        <v>237</v>
      </c>
      <c r="E138" s="183" t="s">
        <v>2573</v>
      </c>
      <c r="F138" s="184" t="s">
        <v>2574</v>
      </c>
      <c r="G138" s="185" t="s">
        <v>294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96</v>
      </c>
      <c r="AT138" s="193" t="s">
        <v>237</v>
      </c>
      <c r="AU138" s="193" t="s">
        <v>84</v>
      </c>
      <c r="AY138" s="19" t="s">
        <v>235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96</v>
      </c>
      <c r="BM138" s="193" t="s">
        <v>96</v>
      </c>
    </row>
    <row r="139" s="2" customFormat="1">
      <c r="A139" s="38"/>
      <c r="B139" s="39"/>
      <c r="C139" s="38"/>
      <c r="D139" s="195" t="s">
        <v>242</v>
      </c>
      <c r="E139" s="38"/>
      <c r="F139" s="196" t="s">
        <v>2574</v>
      </c>
      <c r="G139" s="38"/>
      <c r="H139" s="38"/>
      <c r="I139" s="197"/>
      <c r="J139" s="38"/>
      <c r="K139" s="38"/>
      <c r="L139" s="39"/>
      <c r="M139" s="198"/>
      <c r="N139" s="199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242</v>
      </c>
      <c r="AU139" s="19" t="s">
        <v>84</v>
      </c>
    </row>
    <row r="140" s="2" customFormat="1" ht="16.5" customHeight="1">
      <c r="A140" s="38"/>
      <c r="B140" s="181"/>
      <c r="C140" s="182" t="s">
        <v>91</v>
      </c>
      <c r="D140" s="182" t="s">
        <v>237</v>
      </c>
      <c r="E140" s="183" t="s">
        <v>2575</v>
      </c>
      <c r="F140" s="184" t="s">
        <v>2576</v>
      </c>
      <c r="G140" s="185" t="s">
        <v>294</v>
      </c>
      <c r="H140" s="186">
        <v>1</v>
      </c>
      <c r="I140" s="187"/>
      <c r="J140" s="188">
        <f>ROUND(I140*H140,2)</f>
        <v>0</v>
      </c>
      <c r="K140" s="184" t="s">
        <v>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96</v>
      </c>
      <c r="AT140" s="193" t="s">
        <v>237</v>
      </c>
      <c r="AU140" s="193" t="s">
        <v>84</v>
      </c>
      <c r="AY140" s="19" t="s">
        <v>235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96</v>
      </c>
      <c r="BM140" s="193" t="s">
        <v>276</v>
      </c>
    </row>
    <row r="141" s="2" customFormat="1">
      <c r="A141" s="38"/>
      <c r="B141" s="39"/>
      <c r="C141" s="38"/>
      <c r="D141" s="195" t="s">
        <v>242</v>
      </c>
      <c r="E141" s="38"/>
      <c r="F141" s="196" t="s">
        <v>2576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242</v>
      </c>
      <c r="AU141" s="19" t="s">
        <v>84</v>
      </c>
    </row>
    <row r="142" s="2" customFormat="1" ht="24.15" customHeight="1">
      <c r="A142" s="38"/>
      <c r="B142" s="181"/>
      <c r="C142" s="182" t="s">
        <v>96</v>
      </c>
      <c r="D142" s="182" t="s">
        <v>237</v>
      </c>
      <c r="E142" s="183" t="s">
        <v>2577</v>
      </c>
      <c r="F142" s="184" t="s">
        <v>2578</v>
      </c>
      <c r="G142" s="185" t="s">
        <v>2579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96</v>
      </c>
      <c r="AT142" s="193" t="s">
        <v>237</v>
      </c>
      <c r="AU142" s="193" t="s">
        <v>84</v>
      </c>
      <c r="AY142" s="19" t="s">
        <v>235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96</v>
      </c>
      <c r="BM142" s="193" t="s">
        <v>291</v>
      </c>
    </row>
    <row r="143" s="2" customFormat="1">
      <c r="A143" s="38"/>
      <c r="B143" s="39"/>
      <c r="C143" s="38"/>
      <c r="D143" s="195" t="s">
        <v>242</v>
      </c>
      <c r="E143" s="38"/>
      <c r="F143" s="196" t="s">
        <v>2578</v>
      </c>
      <c r="G143" s="38"/>
      <c r="H143" s="38"/>
      <c r="I143" s="197"/>
      <c r="J143" s="38"/>
      <c r="K143" s="38"/>
      <c r="L143" s="39"/>
      <c r="M143" s="198"/>
      <c r="N143" s="199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242</v>
      </c>
      <c r="AU143" s="19" t="s">
        <v>84</v>
      </c>
    </row>
    <row r="144" s="2" customFormat="1" ht="16.5" customHeight="1">
      <c r="A144" s="38"/>
      <c r="B144" s="181"/>
      <c r="C144" s="182" t="s">
        <v>269</v>
      </c>
      <c r="D144" s="182" t="s">
        <v>237</v>
      </c>
      <c r="E144" s="183" t="s">
        <v>2580</v>
      </c>
      <c r="F144" s="184" t="s">
        <v>2581</v>
      </c>
      <c r="G144" s="185" t="s">
        <v>2582</v>
      </c>
      <c r="H144" s="186">
        <v>6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96</v>
      </c>
      <c r="AT144" s="193" t="s">
        <v>237</v>
      </c>
      <c r="AU144" s="193" t="s">
        <v>84</v>
      </c>
      <c r="AY144" s="19" t="s">
        <v>235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96</v>
      </c>
      <c r="BM144" s="193" t="s">
        <v>302</v>
      </c>
    </row>
    <row r="145" s="2" customFormat="1">
      <c r="A145" s="38"/>
      <c r="B145" s="39"/>
      <c r="C145" s="38"/>
      <c r="D145" s="195" t="s">
        <v>242</v>
      </c>
      <c r="E145" s="38"/>
      <c r="F145" s="196" t="s">
        <v>2581</v>
      </c>
      <c r="G145" s="38"/>
      <c r="H145" s="38"/>
      <c r="I145" s="197"/>
      <c r="J145" s="38"/>
      <c r="K145" s="38"/>
      <c r="L145" s="39"/>
      <c r="M145" s="198"/>
      <c r="N145" s="199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242</v>
      </c>
      <c r="AU145" s="19" t="s">
        <v>84</v>
      </c>
    </row>
    <row r="146" s="2" customFormat="1" ht="16.5" customHeight="1">
      <c r="A146" s="38"/>
      <c r="B146" s="181"/>
      <c r="C146" s="182" t="s">
        <v>276</v>
      </c>
      <c r="D146" s="182" t="s">
        <v>237</v>
      </c>
      <c r="E146" s="183" t="s">
        <v>2583</v>
      </c>
      <c r="F146" s="184" t="s">
        <v>2584</v>
      </c>
      <c r="G146" s="185" t="s">
        <v>2582</v>
      </c>
      <c r="H146" s="186">
        <v>2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96</v>
      </c>
      <c r="AT146" s="193" t="s">
        <v>237</v>
      </c>
      <c r="AU146" s="193" t="s">
        <v>84</v>
      </c>
      <c r="AY146" s="19" t="s">
        <v>235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96</v>
      </c>
      <c r="BM146" s="193" t="s">
        <v>314</v>
      </c>
    </row>
    <row r="147" s="2" customFormat="1">
      <c r="A147" s="38"/>
      <c r="B147" s="39"/>
      <c r="C147" s="38"/>
      <c r="D147" s="195" t="s">
        <v>242</v>
      </c>
      <c r="E147" s="38"/>
      <c r="F147" s="196" t="s">
        <v>2584</v>
      </c>
      <c r="G147" s="38"/>
      <c r="H147" s="38"/>
      <c r="I147" s="197"/>
      <c r="J147" s="38"/>
      <c r="K147" s="38"/>
      <c r="L147" s="39"/>
      <c r="M147" s="198"/>
      <c r="N147" s="199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242</v>
      </c>
      <c r="AU147" s="19" t="s">
        <v>84</v>
      </c>
    </row>
    <row r="148" s="2" customFormat="1" ht="16.5" customHeight="1">
      <c r="A148" s="38"/>
      <c r="B148" s="181"/>
      <c r="C148" s="182" t="s">
        <v>284</v>
      </c>
      <c r="D148" s="182" t="s">
        <v>237</v>
      </c>
      <c r="E148" s="183" t="s">
        <v>2585</v>
      </c>
      <c r="F148" s="184" t="s">
        <v>2586</v>
      </c>
      <c r="G148" s="185" t="s">
        <v>2582</v>
      </c>
      <c r="H148" s="186">
        <v>1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96</v>
      </c>
      <c r="AT148" s="193" t="s">
        <v>237</v>
      </c>
      <c r="AU148" s="193" t="s">
        <v>84</v>
      </c>
      <c r="AY148" s="19" t="s">
        <v>235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96</v>
      </c>
      <c r="BM148" s="193" t="s">
        <v>327</v>
      </c>
    </row>
    <row r="149" s="2" customFormat="1">
      <c r="A149" s="38"/>
      <c r="B149" s="39"/>
      <c r="C149" s="38"/>
      <c r="D149" s="195" t="s">
        <v>242</v>
      </c>
      <c r="E149" s="38"/>
      <c r="F149" s="196" t="s">
        <v>2586</v>
      </c>
      <c r="G149" s="38"/>
      <c r="H149" s="38"/>
      <c r="I149" s="197"/>
      <c r="J149" s="38"/>
      <c r="K149" s="38"/>
      <c r="L149" s="39"/>
      <c r="M149" s="198"/>
      <c r="N149" s="199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242</v>
      </c>
      <c r="AU149" s="19" t="s">
        <v>84</v>
      </c>
    </row>
    <row r="150" s="2" customFormat="1" ht="16.5" customHeight="1">
      <c r="A150" s="38"/>
      <c r="B150" s="181"/>
      <c r="C150" s="182" t="s">
        <v>291</v>
      </c>
      <c r="D150" s="182" t="s">
        <v>237</v>
      </c>
      <c r="E150" s="183" t="s">
        <v>2587</v>
      </c>
      <c r="F150" s="184" t="s">
        <v>2588</v>
      </c>
      <c r="G150" s="185" t="s">
        <v>2582</v>
      </c>
      <c r="H150" s="186">
        <v>1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96</v>
      </c>
      <c r="AT150" s="193" t="s">
        <v>237</v>
      </c>
      <c r="AU150" s="193" t="s">
        <v>84</v>
      </c>
      <c r="AY150" s="19" t="s">
        <v>235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96</v>
      </c>
      <c r="BM150" s="193" t="s">
        <v>338</v>
      </c>
    </row>
    <row r="151" s="2" customFormat="1">
      <c r="A151" s="38"/>
      <c r="B151" s="39"/>
      <c r="C151" s="38"/>
      <c r="D151" s="195" t="s">
        <v>242</v>
      </c>
      <c r="E151" s="38"/>
      <c r="F151" s="196" t="s">
        <v>2588</v>
      </c>
      <c r="G151" s="38"/>
      <c r="H151" s="38"/>
      <c r="I151" s="197"/>
      <c r="J151" s="38"/>
      <c r="K151" s="38"/>
      <c r="L151" s="39"/>
      <c r="M151" s="198"/>
      <c r="N151" s="199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242</v>
      </c>
      <c r="AU151" s="19" t="s">
        <v>84</v>
      </c>
    </row>
    <row r="152" s="2" customFormat="1" ht="16.5" customHeight="1">
      <c r="A152" s="38"/>
      <c r="B152" s="181"/>
      <c r="C152" s="182" t="s">
        <v>297</v>
      </c>
      <c r="D152" s="182" t="s">
        <v>237</v>
      </c>
      <c r="E152" s="183" t="s">
        <v>2589</v>
      </c>
      <c r="F152" s="184" t="s">
        <v>2590</v>
      </c>
      <c r="G152" s="185" t="s">
        <v>2582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96</v>
      </c>
      <c r="AT152" s="193" t="s">
        <v>237</v>
      </c>
      <c r="AU152" s="193" t="s">
        <v>84</v>
      </c>
      <c r="AY152" s="19" t="s">
        <v>235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96</v>
      </c>
      <c r="BM152" s="193" t="s">
        <v>348</v>
      </c>
    </row>
    <row r="153" s="2" customFormat="1">
      <c r="A153" s="38"/>
      <c r="B153" s="39"/>
      <c r="C153" s="38"/>
      <c r="D153" s="195" t="s">
        <v>242</v>
      </c>
      <c r="E153" s="38"/>
      <c r="F153" s="196" t="s">
        <v>2590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242</v>
      </c>
      <c r="AU153" s="19" t="s">
        <v>84</v>
      </c>
    </row>
    <row r="154" s="2" customFormat="1" ht="16.5" customHeight="1">
      <c r="A154" s="38"/>
      <c r="B154" s="181"/>
      <c r="C154" s="182" t="s">
        <v>302</v>
      </c>
      <c r="D154" s="182" t="s">
        <v>237</v>
      </c>
      <c r="E154" s="183" t="s">
        <v>2591</v>
      </c>
      <c r="F154" s="184" t="s">
        <v>2592</v>
      </c>
      <c r="G154" s="185" t="s">
        <v>2582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96</v>
      </c>
      <c r="AT154" s="193" t="s">
        <v>237</v>
      </c>
      <c r="AU154" s="193" t="s">
        <v>84</v>
      </c>
      <c r="AY154" s="19" t="s">
        <v>235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96</v>
      </c>
      <c r="BM154" s="193" t="s">
        <v>306</v>
      </c>
    </row>
    <row r="155" s="2" customFormat="1">
      <c r="A155" s="38"/>
      <c r="B155" s="39"/>
      <c r="C155" s="38"/>
      <c r="D155" s="195" t="s">
        <v>242</v>
      </c>
      <c r="E155" s="38"/>
      <c r="F155" s="196" t="s">
        <v>2592</v>
      </c>
      <c r="G155" s="38"/>
      <c r="H155" s="38"/>
      <c r="I155" s="197"/>
      <c r="J155" s="38"/>
      <c r="K155" s="38"/>
      <c r="L155" s="39"/>
      <c r="M155" s="198"/>
      <c r="N155" s="199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242</v>
      </c>
      <c r="AU155" s="19" t="s">
        <v>84</v>
      </c>
    </row>
    <row r="156" s="2" customFormat="1" ht="16.5" customHeight="1">
      <c r="A156" s="38"/>
      <c r="B156" s="181"/>
      <c r="C156" s="182" t="s">
        <v>307</v>
      </c>
      <c r="D156" s="182" t="s">
        <v>237</v>
      </c>
      <c r="E156" s="183" t="s">
        <v>2593</v>
      </c>
      <c r="F156" s="184" t="s">
        <v>2594</v>
      </c>
      <c r="G156" s="185" t="s">
        <v>2582</v>
      </c>
      <c r="H156" s="186">
        <v>1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385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2594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2" customFormat="1" ht="16.5" customHeight="1">
      <c r="A158" s="38"/>
      <c r="B158" s="181"/>
      <c r="C158" s="182" t="s">
        <v>314</v>
      </c>
      <c r="D158" s="182" t="s">
        <v>237</v>
      </c>
      <c r="E158" s="183" t="s">
        <v>2595</v>
      </c>
      <c r="F158" s="184" t="s">
        <v>2596</v>
      </c>
      <c r="G158" s="185" t="s">
        <v>2582</v>
      </c>
      <c r="H158" s="186">
        <v>1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96</v>
      </c>
      <c r="AT158" s="193" t="s">
        <v>237</v>
      </c>
      <c r="AU158" s="193" t="s">
        <v>84</v>
      </c>
      <c r="AY158" s="19" t="s">
        <v>235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96</v>
      </c>
      <c r="BM158" s="193" t="s">
        <v>396</v>
      </c>
    </row>
    <row r="159" s="2" customFormat="1">
      <c r="A159" s="38"/>
      <c r="B159" s="39"/>
      <c r="C159" s="38"/>
      <c r="D159" s="195" t="s">
        <v>242</v>
      </c>
      <c r="E159" s="38"/>
      <c r="F159" s="196" t="s">
        <v>2596</v>
      </c>
      <c r="G159" s="38"/>
      <c r="H159" s="38"/>
      <c r="I159" s="197"/>
      <c r="J159" s="38"/>
      <c r="K159" s="38"/>
      <c r="L159" s="39"/>
      <c r="M159" s="198"/>
      <c r="N159" s="199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242</v>
      </c>
      <c r="AU159" s="19" t="s">
        <v>84</v>
      </c>
    </row>
    <row r="160" s="2" customFormat="1" ht="24.15" customHeight="1">
      <c r="A160" s="38"/>
      <c r="B160" s="181"/>
      <c r="C160" s="182" t="s">
        <v>320</v>
      </c>
      <c r="D160" s="182" t="s">
        <v>237</v>
      </c>
      <c r="E160" s="183" t="s">
        <v>2597</v>
      </c>
      <c r="F160" s="184" t="s">
        <v>2598</v>
      </c>
      <c r="G160" s="185" t="s">
        <v>294</v>
      </c>
      <c r="H160" s="186">
        <v>2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96</v>
      </c>
      <c r="AT160" s="193" t="s">
        <v>237</v>
      </c>
      <c r="AU160" s="193" t="s">
        <v>84</v>
      </c>
      <c r="AY160" s="19" t="s">
        <v>235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96</v>
      </c>
      <c r="BM160" s="193" t="s">
        <v>409</v>
      </c>
    </row>
    <row r="161" s="2" customFormat="1">
      <c r="A161" s="38"/>
      <c r="B161" s="39"/>
      <c r="C161" s="38"/>
      <c r="D161" s="195" t="s">
        <v>242</v>
      </c>
      <c r="E161" s="38"/>
      <c r="F161" s="196" t="s">
        <v>2598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242</v>
      </c>
      <c r="AU161" s="19" t="s">
        <v>84</v>
      </c>
    </row>
    <row r="162" s="2" customFormat="1" ht="24.15" customHeight="1">
      <c r="A162" s="38"/>
      <c r="B162" s="181"/>
      <c r="C162" s="182" t="s">
        <v>327</v>
      </c>
      <c r="D162" s="182" t="s">
        <v>237</v>
      </c>
      <c r="E162" s="183" t="s">
        <v>2599</v>
      </c>
      <c r="F162" s="184" t="s">
        <v>2600</v>
      </c>
      <c r="G162" s="185" t="s">
        <v>294</v>
      </c>
      <c r="H162" s="186">
        <v>2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420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2600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2" customFormat="1" ht="24.15" customHeight="1">
      <c r="A164" s="38"/>
      <c r="B164" s="181"/>
      <c r="C164" s="182" t="s">
        <v>8</v>
      </c>
      <c r="D164" s="182" t="s">
        <v>237</v>
      </c>
      <c r="E164" s="183" t="s">
        <v>2601</v>
      </c>
      <c r="F164" s="184" t="s">
        <v>2602</v>
      </c>
      <c r="G164" s="185" t="s">
        <v>294</v>
      </c>
      <c r="H164" s="186">
        <v>2</v>
      </c>
      <c r="I164" s="187"/>
      <c r="J164" s="188">
        <f>ROUND(I164*H164,2)</f>
        <v>0</v>
      </c>
      <c r="K164" s="184" t="s">
        <v>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96</v>
      </c>
      <c r="AT164" s="193" t="s">
        <v>237</v>
      </c>
      <c r="AU164" s="193" t="s">
        <v>84</v>
      </c>
      <c r="AY164" s="19" t="s">
        <v>235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96</v>
      </c>
      <c r="BM164" s="193" t="s">
        <v>435</v>
      </c>
    </row>
    <row r="165" s="2" customFormat="1">
      <c r="A165" s="38"/>
      <c r="B165" s="39"/>
      <c r="C165" s="38"/>
      <c r="D165" s="195" t="s">
        <v>242</v>
      </c>
      <c r="E165" s="38"/>
      <c r="F165" s="196" t="s">
        <v>2602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242</v>
      </c>
      <c r="AU165" s="19" t="s">
        <v>84</v>
      </c>
    </row>
    <row r="166" s="2" customFormat="1" ht="16.5" customHeight="1">
      <c r="A166" s="38"/>
      <c r="B166" s="181"/>
      <c r="C166" s="182" t="s">
        <v>338</v>
      </c>
      <c r="D166" s="182" t="s">
        <v>237</v>
      </c>
      <c r="E166" s="183" t="s">
        <v>2603</v>
      </c>
      <c r="F166" s="184" t="s">
        <v>2604</v>
      </c>
      <c r="G166" s="185" t="s">
        <v>294</v>
      </c>
      <c r="H166" s="186">
        <v>2</v>
      </c>
      <c r="I166" s="187"/>
      <c r="J166" s="188">
        <f>ROUND(I166*H166,2)</f>
        <v>0</v>
      </c>
      <c r="K166" s="184" t="s">
        <v>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96</v>
      </c>
      <c r="AT166" s="193" t="s">
        <v>237</v>
      </c>
      <c r="AU166" s="193" t="s">
        <v>84</v>
      </c>
      <c r="AY166" s="19" t="s">
        <v>235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96</v>
      </c>
      <c r="BM166" s="193" t="s">
        <v>464</v>
      </c>
    </row>
    <row r="167" s="2" customFormat="1">
      <c r="A167" s="38"/>
      <c r="B167" s="39"/>
      <c r="C167" s="38"/>
      <c r="D167" s="195" t="s">
        <v>242</v>
      </c>
      <c r="E167" s="38"/>
      <c r="F167" s="196" t="s">
        <v>2604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242</v>
      </c>
      <c r="AU167" s="19" t="s">
        <v>84</v>
      </c>
    </row>
    <row r="168" s="2" customFormat="1" ht="24.15" customHeight="1">
      <c r="A168" s="38"/>
      <c r="B168" s="181"/>
      <c r="C168" s="182" t="s">
        <v>344</v>
      </c>
      <c r="D168" s="182" t="s">
        <v>237</v>
      </c>
      <c r="E168" s="183" t="s">
        <v>2605</v>
      </c>
      <c r="F168" s="184" t="s">
        <v>2606</v>
      </c>
      <c r="G168" s="185" t="s">
        <v>294</v>
      </c>
      <c r="H168" s="186">
        <v>2</v>
      </c>
      <c r="I168" s="187"/>
      <c r="J168" s="188">
        <f>ROUND(I168*H168,2)</f>
        <v>0</v>
      </c>
      <c r="K168" s="184" t="s">
        <v>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96</v>
      </c>
      <c r="AT168" s="193" t="s">
        <v>237</v>
      </c>
      <c r="AU168" s="193" t="s">
        <v>84</v>
      </c>
      <c r="AY168" s="19" t="s">
        <v>235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96</v>
      </c>
      <c r="BM168" s="193" t="s">
        <v>481</v>
      </c>
    </row>
    <row r="169" s="2" customFormat="1">
      <c r="A169" s="38"/>
      <c r="B169" s="39"/>
      <c r="C169" s="38"/>
      <c r="D169" s="195" t="s">
        <v>242</v>
      </c>
      <c r="E169" s="38"/>
      <c r="F169" s="196" t="s">
        <v>2606</v>
      </c>
      <c r="G169" s="38"/>
      <c r="H169" s="38"/>
      <c r="I169" s="197"/>
      <c r="J169" s="38"/>
      <c r="K169" s="38"/>
      <c r="L169" s="39"/>
      <c r="M169" s="198"/>
      <c r="N169" s="199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242</v>
      </c>
      <c r="AU169" s="19" t="s">
        <v>84</v>
      </c>
    </row>
    <row r="170" s="2" customFormat="1" ht="16.5" customHeight="1">
      <c r="A170" s="38"/>
      <c r="B170" s="181"/>
      <c r="C170" s="182" t="s">
        <v>348</v>
      </c>
      <c r="D170" s="182" t="s">
        <v>237</v>
      </c>
      <c r="E170" s="183" t="s">
        <v>2607</v>
      </c>
      <c r="F170" s="184" t="s">
        <v>2608</v>
      </c>
      <c r="G170" s="185" t="s">
        <v>294</v>
      </c>
      <c r="H170" s="186">
        <v>2</v>
      </c>
      <c r="I170" s="187"/>
      <c r="J170" s="188">
        <f>ROUND(I170*H170,2)</f>
        <v>0</v>
      </c>
      <c r="K170" s="184" t="s">
        <v>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96</v>
      </c>
      <c r="AT170" s="193" t="s">
        <v>237</v>
      </c>
      <c r="AU170" s="193" t="s">
        <v>84</v>
      </c>
      <c r="AY170" s="19" t="s">
        <v>235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96</v>
      </c>
      <c r="BM170" s="193" t="s">
        <v>490</v>
      </c>
    </row>
    <row r="171" s="2" customFormat="1">
      <c r="A171" s="38"/>
      <c r="B171" s="39"/>
      <c r="C171" s="38"/>
      <c r="D171" s="195" t="s">
        <v>242</v>
      </c>
      <c r="E171" s="38"/>
      <c r="F171" s="196" t="s">
        <v>2608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242</v>
      </c>
      <c r="AU171" s="19" t="s">
        <v>84</v>
      </c>
    </row>
    <row r="172" s="2" customFormat="1" ht="24.15" customHeight="1">
      <c r="A172" s="38"/>
      <c r="B172" s="181"/>
      <c r="C172" s="182" t="s">
        <v>355</v>
      </c>
      <c r="D172" s="182" t="s">
        <v>237</v>
      </c>
      <c r="E172" s="183" t="s">
        <v>2609</v>
      </c>
      <c r="F172" s="184" t="s">
        <v>2610</v>
      </c>
      <c r="G172" s="185" t="s">
        <v>294</v>
      </c>
      <c r="H172" s="186">
        <v>1</v>
      </c>
      <c r="I172" s="187"/>
      <c r="J172" s="188">
        <f>ROUND(I172*H172,2)</f>
        <v>0</v>
      </c>
      <c r="K172" s="184" t="s">
        <v>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96</v>
      </c>
      <c r="AT172" s="193" t="s">
        <v>237</v>
      </c>
      <c r="AU172" s="193" t="s">
        <v>84</v>
      </c>
      <c r="AY172" s="19" t="s">
        <v>235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96</v>
      </c>
      <c r="BM172" s="193" t="s">
        <v>502</v>
      </c>
    </row>
    <row r="173" s="2" customFormat="1">
      <c r="A173" s="38"/>
      <c r="B173" s="39"/>
      <c r="C173" s="38"/>
      <c r="D173" s="195" t="s">
        <v>242</v>
      </c>
      <c r="E173" s="38"/>
      <c r="F173" s="196" t="s">
        <v>2610</v>
      </c>
      <c r="G173" s="38"/>
      <c r="H173" s="38"/>
      <c r="I173" s="197"/>
      <c r="J173" s="38"/>
      <c r="K173" s="38"/>
      <c r="L173" s="39"/>
      <c r="M173" s="198"/>
      <c r="N173" s="199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242</v>
      </c>
      <c r="AU173" s="19" t="s">
        <v>84</v>
      </c>
    </row>
    <row r="174" s="2" customFormat="1" ht="16.5" customHeight="1">
      <c r="A174" s="38"/>
      <c r="B174" s="181"/>
      <c r="C174" s="182" t="s">
        <v>306</v>
      </c>
      <c r="D174" s="182" t="s">
        <v>237</v>
      </c>
      <c r="E174" s="183" t="s">
        <v>2611</v>
      </c>
      <c r="F174" s="184" t="s">
        <v>2612</v>
      </c>
      <c r="G174" s="185" t="s">
        <v>294</v>
      </c>
      <c r="H174" s="186">
        <v>1</v>
      </c>
      <c r="I174" s="187"/>
      <c r="J174" s="188">
        <f>ROUND(I174*H174,2)</f>
        <v>0</v>
      </c>
      <c r="K174" s="184" t="s">
        <v>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96</v>
      </c>
      <c r="AT174" s="193" t="s">
        <v>237</v>
      </c>
      <c r="AU174" s="193" t="s">
        <v>84</v>
      </c>
      <c r="AY174" s="19" t="s">
        <v>235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96</v>
      </c>
      <c r="BM174" s="193" t="s">
        <v>516</v>
      </c>
    </row>
    <row r="175" s="2" customFormat="1">
      <c r="A175" s="38"/>
      <c r="B175" s="39"/>
      <c r="C175" s="38"/>
      <c r="D175" s="195" t="s">
        <v>242</v>
      </c>
      <c r="E175" s="38"/>
      <c r="F175" s="196" t="s">
        <v>2612</v>
      </c>
      <c r="G175" s="38"/>
      <c r="H175" s="38"/>
      <c r="I175" s="197"/>
      <c r="J175" s="38"/>
      <c r="K175" s="38"/>
      <c r="L175" s="39"/>
      <c r="M175" s="198"/>
      <c r="N175" s="199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242</v>
      </c>
      <c r="AU175" s="19" t="s">
        <v>84</v>
      </c>
    </row>
    <row r="176" s="2" customFormat="1" ht="16.5" customHeight="1">
      <c r="A176" s="38"/>
      <c r="B176" s="181"/>
      <c r="C176" s="182" t="s">
        <v>7</v>
      </c>
      <c r="D176" s="182" t="s">
        <v>237</v>
      </c>
      <c r="E176" s="183" t="s">
        <v>2613</v>
      </c>
      <c r="F176" s="184" t="s">
        <v>2614</v>
      </c>
      <c r="G176" s="185" t="s">
        <v>294</v>
      </c>
      <c r="H176" s="186">
        <v>6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96</v>
      </c>
      <c r="AT176" s="193" t="s">
        <v>237</v>
      </c>
      <c r="AU176" s="193" t="s">
        <v>84</v>
      </c>
      <c r="AY176" s="19" t="s">
        <v>235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96</v>
      </c>
      <c r="BM176" s="193" t="s">
        <v>531</v>
      </c>
    </row>
    <row r="177" s="2" customFormat="1">
      <c r="A177" s="38"/>
      <c r="B177" s="39"/>
      <c r="C177" s="38"/>
      <c r="D177" s="195" t="s">
        <v>242</v>
      </c>
      <c r="E177" s="38"/>
      <c r="F177" s="196" t="s">
        <v>2614</v>
      </c>
      <c r="G177" s="38"/>
      <c r="H177" s="38"/>
      <c r="I177" s="197"/>
      <c r="J177" s="38"/>
      <c r="K177" s="38"/>
      <c r="L177" s="39"/>
      <c r="M177" s="198"/>
      <c r="N177" s="199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242</v>
      </c>
      <c r="AU177" s="19" t="s">
        <v>84</v>
      </c>
    </row>
    <row r="178" s="2" customFormat="1" ht="16.5" customHeight="1">
      <c r="A178" s="38"/>
      <c r="B178" s="181"/>
      <c r="C178" s="182" t="s">
        <v>385</v>
      </c>
      <c r="D178" s="182" t="s">
        <v>237</v>
      </c>
      <c r="E178" s="183" t="s">
        <v>2615</v>
      </c>
      <c r="F178" s="184" t="s">
        <v>2616</v>
      </c>
      <c r="G178" s="185" t="s">
        <v>294</v>
      </c>
      <c r="H178" s="186">
        <v>2</v>
      </c>
      <c r="I178" s="187"/>
      <c r="J178" s="188">
        <f>ROUND(I178*H178,2)</f>
        <v>0</v>
      </c>
      <c r="K178" s="184" t="s">
        <v>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96</v>
      </c>
      <c r="AT178" s="193" t="s">
        <v>237</v>
      </c>
      <c r="AU178" s="193" t="s">
        <v>84</v>
      </c>
      <c r="AY178" s="19" t="s">
        <v>235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96</v>
      </c>
      <c r="BM178" s="193" t="s">
        <v>539</v>
      </c>
    </row>
    <row r="179" s="2" customFormat="1">
      <c r="A179" s="38"/>
      <c r="B179" s="39"/>
      <c r="C179" s="38"/>
      <c r="D179" s="195" t="s">
        <v>242</v>
      </c>
      <c r="E179" s="38"/>
      <c r="F179" s="196" t="s">
        <v>2616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242</v>
      </c>
      <c r="AU179" s="19" t="s">
        <v>84</v>
      </c>
    </row>
    <row r="180" s="2" customFormat="1" ht="16.5" customHeight="1">
      <c r="A180" s="38"/>
      <c r="B180" s="181"/>
      <c r="C180" s="182" t="s">
        <v>391</v>
      </c>
      <c r="D180" s="182" t="s">
        <v>237</v>
      </c>
      <c r="E180" s="183" t="s">
        <v>2617</v>
      </c>
      <c r="F180" s="184" t="s">
        <v>2618</v>
      </c>
      <c r="G180" s="185" t="s">
        <v>294</v>
      </c>
      <c r="H180" s="186">
        <v>8</v>
      </c>
      <c r="I180" s="187"/>
      <c r="J180" s="188">
        <f>ROUND(I180*H180,2)</f>
        <v>0</v>
      </c>
      <c r="K180" s="184" t="s">
        <v>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96</v>
      </c>
      <c r="AT180" s="193" t="s">
        <v>237</v>
      </c>
      <c r="AU180" s="193" t="s">
        <v>84</v>
      </c>
      <c r="AY180" s="19" t="s">
        <v>235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96</v>
      </c>
      <c r="BM180" s="193" t="s">
        <v>547</v>
      </c>
    </row>
    <row r="181" s="2" customFormat="1">
      <c r="A181" s="38"/>
      <c r="B181" s="39"/>
      <c r="C181" s="38"/>
      <c r="D181" s="195" t="s">
        <v>242</v>
      </c>
      <c r="E181" s="38"/>
      <c r="F181" s="196" t="s">
        <v>2618</v>
      </c>
      <c r="G181" s="38"/>
      <c r="H181" s="38"/>
      <c r="I181" s="197"/>
      <c r="J181" s="38"/>
      <c r="K181" s="38"/>
      <c r="L181" s="39"/>
      <c r="M181" s="198"/>
      <c r="N181" s="199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242</v>
      </c>
      <c r="AU181" s="19" t="s">
        <v>84</v>
      </c>
    </row>
    <row r="182" s="2" customFormat="1" ht="16.5" customHeight="1">
      <c r="A182" s="38"/>
      <c r="B182" s="181"/>
      <c r="C182" s="182" t="s">
        <v>396</v>
      </c>
      <c r="D182" s="182" t="s">
        <v>237</v>
      </c>
      <c r="E182" s="183" t="s">
        <v>2619</v>
      </c>
      <c r="F182" s="184" t="s">
        <v>2620</v>
      </c>
      <c r="G182" s="185" t="s">
        <v>294</v>
      </c>
      <c r="H182" s="186">
        <v>8</v>
      </c>
      <c r="I182" s="187"/>
      <c r="J182" s="188">
        <f>ROUND(I182*H182,2)</f>
        <v>0</v>
      </c>
      <c r="K182" s="184" t="s">
        <v>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96</v>
      </c>
      <c r="AT182" s="193" t="s">
        <v>237</v>
      </c>
      <c r="AU182" s="193" t="s">
        <v>84</v>
      </c>
      <c r="AY182" s="19" t="s">
        <v>235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96</v>
      </c>
      <c r="BM182" s="193" t="s">
        <v>556</v>
      </c>
    </row>
    <row r="183" s="2" customFormat="1">
      <c r="A183" s="38"/>
      <c r="B183" s="39"/>
      <c r="C183" s="38"/>
      <c r="D183" s="195" t="s">
        <v>242</v>
      </c>
      <c r="E183" s="38"/>
      <c r="F183" s="196" t="s">
        <v>2620</v>
      </c>
      <c r="G183" s="38"/>
      <c r="H183" s="38"/>
      <c r="I183" s="197"/>
      <c r="J183" s="38"/>
      <c r="K183" s="38"/>
      <c r="L183" s="39"/>
      <c r="M183" s="198"/>
      <c r="N183" s="199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242</v>
      </c>
      <c r="AU183" s="19" t="s">
        <v>84</v>
      </c>
    </row>
    <row r="184" s="2" customFormat="1" ht="16.5" customHeight="1">
      <c r="A184" s="38"/>
      <c r="B184" s="181"/>
      <c r="C184" s="182" t="s">
        <v>405</v>
      </c>
      <c r="D184" s="182" t="s">
        <v>237</v>
      </c>
      <c r="E184" s="183" t="s">
        <v>2621</v>
      </c>
      <c r="F184" s="184" t="s">
        <v>2622</v>
      </c>
      <c r="G184" s="185" t="s">
        <v>294</v>
      </c>
      <c r="H184" s="186">
        <v>1</v>
      </c>
      <c r="I184" s="187"/>
      <c r="J184" s="188">
        <f>ROUND(I184*H184,2)</f>
        <v>0</v>
      </c>
      <c r="K184" s="184" t="s">
        <v>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96</v>
      </c>
      <c r="AT184" s="193" t="s">
        <v>237</v>
      </c>
      <c r="AU184" s="193" t="s">
        <v>84</v>
      </c>
      <c r="AY184" s="19" t="s">
        <v>235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96</v>
      </c>
      <c r="BM184" s="193" t="s">
        <v>568</v>
      </c>
    </row>
    <row r="185" s="2" customFormat="1">
      <c r="A185" s="38"/>
      <c r="B185" s="39"/>
      <c r="C185" s="38"/>
      <c r="D185" s="195" t="s">
        <v>242</v>
      </c>
      <c r="E185" s="38"/>
      <c r="F185" s="196" t="s">
        <v>2622</v>
      </c>
      <c r="G185" s="38"/>
      <c r="H185" s="38"/>
      <c r="I185" s="197"/>
      <c r="J185" s="38"/>
      <c r="K185" s="38"/>
      <c r="L185" s="39"/>
      <c r="M185" s="198"/>
      <c r="N185" s="199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242</v>
      </c>
      <c r="AU185" s="19" t="s">
        <v>84</v>
      </c>
    </row>
    <row r="186" s="2" customFormat="1" ht="21.75" customHeight="1">
      <c r="A186" s="38"/>
      <c r="B186" s="181"/>
      <c r="C186" s="182" t="s">
        <v>409</v>
      </c>
      <c r="D186" s="182" t="s">
        <v>237</v>
      </c>
      <c r="E186" s="183" t="s">
        <v>2623</v>
      </c>
      <c r="F186" s="184" t="s">
        <v>2624</v>
      </c>
      <c r="G186" s="185" t="s">
        <v>294</v>
      </c>
      <c r="H186" s="186">
        <v>2</v>
      </c>
      <c r="I186" s="187"/>
      <c r="J186" s="188">
        <f>ROUND(I186*H186,2)</f>
        <v>0</v>
      </c>
      <c r="K186" s="184" t="s">
        <v>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96</v>
      </c>
      <c r="AT186" s="193" t="s">
        <v>237</v>
      </c>
      <c r="AU186" s="193" t="s">
        <v>84</v>
      </c>
      <c r="AY186" s="19" t="s">
        <v>235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96</v>
      </c>
      <c r="BM186" s="193" t="s">
        <v>578</v>
      </c>
    </row>
    <row r="187" s="2" customFormat="1">
      <c r="A187" s="38"/>
      <c r="B187" s="39"/>
      <c r="C187" s="38"/>
      <c r="D187" s="195" t="s">
        <v>242</v>
      </c>
      <c r="E187" s="38"/>
      <c r="F187" s="196" t="s">
        <v>2624</v>
      </c>
      <c r="G187" s="38"/>
      <c r="H187" s="38"/>
      <c r="I187" s="197"/>
      <c r="J187" s="38"/>
      <c r="K187" s="38"/>
      <c r="L187" s="39"/>
      <c r="M187" s="198"/>
      <c r="N187" s="199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242</v>
      </c>
      <c r="AU187" s="19" t="s">
        <v>84</v>
      </c>
    </row>
    <row r="188" s="2" customFormat="1" ht="16.5" customHeight="1">
      <c r="A188" s="38"/>
      <c r="B188" s="181"/>
      <c r="C188" s="182" t="s">
        <v>415</v>
      </c>
      <c r="D188" s="182" t="s">
        <v>237</v>
      </c>
      <c r="E188" s="183" t="s">
        <v>2625</v>
      </c>
      <c r="F188" s="184" t="s">
        <v>2626</v>
      </c>
      <c r="G188" s="185" t="s">
        <v>294</v>
      </c>
      <c r="H188" s="186">
        <v>2</v>
      </c>
      <c r="I188" s="187"/>
      <c r="J188" s="188">
        <f>ROUND(I188*H188,2)</f>
        <v>0</v>
      </c>
      <c r="K188" s="184" t="s">
        <v>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96</v>
      </c>
      <c r="AT188" s="193" t="s">
        <v>237</v>
      </c>
      <c r="AU188" s="193" t="s">
        <v>84</v>
      </c>
      <c r="AY188" s="19" t="s">
        <v>235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96</v>
      </c>
      <c r="BM188" s="193" t="s">
        <v>589</v>
      </c>
    </row>
    <row r="189" s="2" customFormat="1">
      <c r="A189" s="38"/>
      <c r="B189" s="39"/>
      <c r="C189" s="38"/>
      <c r="D189" s="195" t="s">
        <v>242</v>
      </c>
      <c r="E189" s="38"/>
      <c r="F189" s="196" t="s">
        <v>2626</v>
      </c>
      <c r="G189" s="38"/>
      <c r="H189" s="38"/>
      <c r="I189" s="197"/>
      <c r="J189" s="38"/>
      <c r="K189" s="38"/>
      <c r="L189" s="39"/>
      <c r="M189" s="198"/>
      <c r="N189" s="199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242</v>
      </c>
      <c r="AU189" s="19" t="s">
        <v>84</v>
      </c>
    </row>
    <row r="190" s="2" customFormat="1" ht="16.5" customHeight="1">
      <c r="A190" s="38"/>
      <c r="B190" s="181"/>
      <c r="C190" s="182" t="s">
        <v>420</v>
      </c>
      <c r="D190" s="182" t="s">
        <v>237</v>
      </c>
      <c r="E190" s="183" t="s">
        <v>2627</v>
      </c>
      <c r="F190" s="184" t="s">
        <v>2628</v>
      </c>
      <c r="G190" s="185" t="s">
        <v>294</v>
      </c>
      <c r="H190" s="186">
        <v>1</v>
      </c>
      <c r="I190" s="187"/>
      <c r="J190" s="188">
        <f>ROUND(I190*H190,2)</f>
        <v>0</v>
      </c>
      <c r="K190" s="184" t="s">
        <v>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96</v>
      </c>
      <c r="AT190" s="193" t="s">
        <v>237</v>
      </c>
      <c r="AU190" s="193" t="s">
        <v>84</v>
      </c>
      <c r="AY190" s="19" t="s">
        <v>235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96</v>
      </c>
      <c r="BM190" s="193" t="s">
        <v>597</v>
      </c>
    </row>
    <row r="191" s="2" customFormat="1">
      <c r="A191" s="38"/>
      <c r="B191" s="39"/>
      <c r="C191" s="38"/>
      <c r="D191" s="195" t="s">
        <v>242</v>
      </c>
      <c r="E191" s="38"/>
      <c r="F191" s="196" t="s">
        <v>2628</v>
      </c>
      <c r="G191" s="38"/>
      <c r="H191" s="38"/>
      <c r="I191" s="197"/>
      <c r="J191" s="38"/>
      <c r="K191" s="38"/>
      <c r="L191" s="39"/>
      <c r="M191" s="198"/>
      <c r="N191" s="199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242</v>
      </c>
      <c r="AU191" s="19" t="s">
        <v>84</v>
      </c>
    </row>
    <row r="192" s="2" customFormat="1" ht="16.5" customHeight="1">
      <c r="A192" s="38"/>
      <c r="B192" s="181"/>
      <c r="C192" s="182" t="s">
        <v>428</v>
      </c>
      <c r="D192" s="182" t="s">
        <v>237</v>
      </c>
      <c r="E192" s="183" t="s">
        <v>2629</v>
      </c>
      <c r="F192" s="184" t="s">
        <v>2630</v>
      </c>
      <c r="G192" s="185" t="s">
        <v>294</v>
      </c>
      <c r="H192" s="186">
        <v>2</v>
      </c>
      <c r="I192" s="187"/>
      <c r="J192" s="188">
        <f>ROUND(I192*H192,2)</f>
        <v>0</v>
      </c>
      <c r="K192" s="184" t="s">
        <v>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96</v>
      </c>
      <c r="AT192" s="193" t="s">
        <v>237</v>
      </c>
      <c r="AU192" s="193" t="s">
        <v>84</v>
      </c>
      <c r="AY192" s="19" t="s">
        <v>235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96</v>
      </c>
      <c r="BM192" s="193" t="s">
        <v>609</v>
      </c>
    </row>
    <row r="193" s="2" customFormat="1">
      <c r="A193" s="38"/>
      <c r="B193" s="39"/>
      <c r="C193" s="38"/>
      <c r="D193" s="195" t="s">
        <v>242</v>
      </c>
      <c r="E193" s="38"/>
      <c r="F193" s="196" t="s">
        <v>2630</v>
      </c>
      <c r="G193" s="38"/>
      <c r="H193" s="38"/>
      <c r="I193" s="197"/>
      <c r="J193" s="38"/>
      <c r="K193" s="38"/>
      <c r="L193" s="39"/>
      <c r="M193" s="198"/>
      <c r="N193" s="199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242</v>
      </c>
      <c r="AU193" s="19" t="s">
        <v>84</v>
      </c>
    </row>
    <row r="194" s="2" customFormat="1" ht="16.5" customHeight="1">
      <c r="A194" s="38"/>
      <c r="B194" s="181"/>
      <c r="C194" s="182" t="s">
        <v>435</v>
      </c>
      <c r="D194" s="182" t="s">
        <v>237</v>
      </c>
      <c r="E194" s="183" t="s">
        <v>2631</v>
      </c>
      <c r="F194" s="184" t="s">
        <v>2632</v>
      </c>
      <c r="G194" s="185" t="s">
        <v>294</v>
      </c>
      <c r="H194" s="186">
        <v>6</v>
      </c>
      <c r="I194" s="187"/>
      <c r="J194" s="188">
        <f>ROUND(I194*H194,2)</f>
        <v>0</v>
      </c>
      <c r="K194" s="184" t="s">
        <v>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96</v>
      </c>
      <c r="AT194" s="193" t="s">
        <v>237</v>
      </c>
      <c r="AU194" s="193" t="s">
        <v>84</v>
      </c>
      <c r="AY194" s="19" t="s">
        <v>235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96</v>
      </c>
      <c r="BM194" s="193" t="s">
        <v>615</v>
      </c>
    </row>
    <row r="195" s="2" customFormat="1">
      <c r="A195" s="38"/>
      <c r="B195" s="39"/>
      <c r="C195" s="38"/>
      <c r="D195" s="195" t="s">
        <v>242</v>
      </c>
      <c r="E195" s="38"/>
      <c r="F195" s="196" t="s">
        <v>2632</v>
      </c>
      <c r="G195" s="38"/>
      <c r="H195" s="38"/>
      <c r="I195" s="197"/>
      <c r="J195" s="38"/>
      <c r="K195" s="38"/>
      <c r="L195" s="39"/>
      <c r="M195" s="198"/>
      <c r="N195" s="199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242</v>
      </c>
      <c r="AU195" s="19" t="s">
        <v>84</v>
      </c>
    </row>
    <row r="196" s="2" customFormat="1" ht="24.15" customHeight="1">
      <c r="A196" s="38"/>
      <c r="B196" s="181"/>
      <c r="C196" s="182" t="s">
        <v>446</v>
      </c>
      <c r="D196" s="182" t="s">
        <v>237</v>
      </c>
      <c r="E196" s="183" t="s">
        <v>2633</v>
      </c>
      <c r="F196" s="184" t="s">
        <v>2634</v>
      </c>
      <c r="G196" s="185" t="s">
        <v>294</v>
      </c>
      <c r="H196" s="186">
        <v>2</v>
      </c>
      <c r="I196" s="187"/>
      <c r="J196" s="188">
        <f>ROUND(I196*H196,2)</f>
        <v>0</v>
      </c>
      <c r="K196" s="184" t="s">
        <v>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96</v>
      </c>
      <c r="AT196" s="193" t="s">
        <v>237</v>
      </c>
      <c r="AU196" s="193" t="s">
        <v>84</v>
      </c>
      <c r="AY196" s="19" t="s">
        <v>235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96</v>
      </c>
      <c r="BM196" s="193" t="s">
        <v>624</v>
      </c>
    </row>
    <row r="197" s="2" customFormat="1">
      <c r="A197" s="38"/>
      <c r="B197" s="39"/>
      <c r="C197" s="38"/>
      <c r="D197" s="195" t="s">
        <v>242</v>
      </c>
      <c r="E197" s="38"/>
      <c r="F197" s="196" t="s">
        <v>2634</v>
      </c>
      <c r="G197" s="38"/>
      <c r="H197" s="38"/>
      <c r="I197" s="197"/>
      <c r="J197" s="38"/>
      <c r="K197" s="38"/>
      <c r="L197" s="39"/>
      <c r="M197" s="198"/>
      <c r="N197" s="199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242</v>
      </c>
      <c r="AU197" s="19" t="s">
        <v>84</v>
      </c>
    </row>
    <row r="198" s="2" customFormat="1" ht="16.5" customHeight="1">
      <c r="A198" s="38"/>
      <c r="B198" s="181"/>
      <c r="C198" s="182" t="s">
        <v>464</v>
      </c>
      <c r="D198" s="182" t="s">
        <v>237</v>
      </c>
      <c r="E198" s="183" t="s">
        <v>2635</v>
      </c>
      <c r="F198" s="184" t="s">
        <v>2636</v>
      </c>
      <c r="G198" s="185" t="s">
        <v>294</v>
      </c>
      <c r="H198" s="186">
        <v>1</v>
      </c>
      <c r="I198" s="187"/>
      <c r="J198" s="188">
        <f>ROUND(I198*H198,2)</f>
        <v>0</v>
      </c>
      <c r="K198" s="184" t="s">
        <v>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96</v>
      </c>
      <c r="AT198" s="193" t="s">
        <v>237</v>
      </c>
      <c r="AU198" s="193" t="s">
        <v>84</v>
      </c>
      <c r="AY198" s="19" t="s">
        <v>235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96</v>
      </c>
      <c r="BM198" s="193" t="s">
        <v>636</v>
      </c>
    </row>
    <row r="199" s="2" customFormat="1">
      <c r="A199" s="38"/>
      <c r="B199" s="39"/>
      <c r="C199" s="38"/>
      <c r="D199" s="195" t="s">
        <v>242</v>
      </c>
      <c r="E199" s="38"/>
      <c r="F199" s="196" t="s">
        <v>2636</v>
      </c>
      <c r="G199" s="38"/>
      <c r="H199" s="38"/>
      <c r="I199" s="197"/>
      <c r="J199" s="38"/>
      <c r="K199" s="38"/>
      <c r="L199" s="39"/>
      <c r="M199" s="198"/>
      <c r="N199" s="199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242</v>
      </c>
      <c r="AU199" s="19" t="s">
        <v>84</v>
      </c>
    </row>
    <row r="200" s="2" customFormat="1" ht="16.5" customHeight="1">
      <c r="A200" s="38"/>
      <c r="B200" s="181"/>
      <c r="C200" s="182" t="s">
        <v>474</v>
      </c>
      <c r="D200" s="182" t="s">
        <v>237</v>
      </c>
      <c r="E200" s="183" t="s">
        <v>2637</v>
      </c>
      <c r="F200" s="184" t="s">
        <v>2638</v>
      </c>
      <c r="G200" s="185" t="s">
        <v>294</v>
      </c>
      <c r="H200" s="186">
        <v>1</v>
      </c>
      <c r="I200" s="187"/>
      <c r="J200" s="188">
        <f>ROUND(I200*H200,2)</f>
        <v>0</v>
      </c>
      <c r="K200" s="184" t="s">
        <v>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96</v>
      </c>
      <c r="AT200" s="193" t="s">
        <v>237</v>
      </c>
      <c r="AU200" s="193" t="s">
        <v>84</v>
      </c>
      <c r="AY200" s="19" t="s">
        <v>235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96</v>
      </c>
      <c r="BM200" s="193" t="s">
        <v>647</v>
      </c>
    </row>
    <row r="201" s="2" customFormat="1">
      <c r="A201" s="38"/>
      <c r="B201" s="39"/>
      <c r="C201" s="38"/>
      <c r="D201" s="195" t="s">
        <v>242</v>
      </c>
      <c r="E201" s="38"/>
      <c r="F201" s="196" t="s">
        <v>2638</v>
      </c>
      <c r="G201" s="38"/>
      <c r="H201" s="38"/>
      <c r="I201" s="197"/>
      <c r="J201" s="38"/>
      <c r="K201" s="38"/>
      <c r="L201" s="39"/>
      <c r="M201" s="198"/>
      <c r="N201" s="199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242</v>
      </c>
      <c r="AU201" s="19" t="s">
        <v>84</v>
      </c>
    </row>
    <row r="202" s="2" customFormat="1" ht="16.5" customHeight="1">
      <c r="A202" s="38"/>
      <c r="B202" s="181"/>
      <c r="C202" s="182" t="s">
        <v>481</v>
      </c>
      <c r="D202" s="182" t="s">
        <v>237</v>
      </c>
      <c r="E202" s="183" t="s">
        <v>2639</v>
      </c>
      <c r="F202" s="184" t="s">
        <v>2640</v>
      </c>
      <c r="G202" s="185" t="s">
        <v>294</v>
      </c>
      <c r="H202" s="186">
        <v>1</v>
      </c>
      <c r="I202" s="187"/>
      <c r="J202" s="188">
        <f>ROUND(I202*H202,2)</f>
        <v>0</v>
      </c>
      <c r="K202" s="184" t="s">
        <v>1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96</v>
      </c>
      <c r="AT202" s="193" t="s">
        <v>237</v>
      </c>
      <c r="AU202" s="193" t="s">
        <v>84</v>
      </c>
      <c r="AY202" s="19" t="s">
        <v>235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96</v>
      </c>
      <c r="BM202" s="193" t="s">
        <v>657</v>
      </c>
    </row>
    <row r="203" s="2" customFormat="1">
      <c r="A203" s="38"/>
      <c r="B203" s="39"/>
      <c r="C203" s="38"/>
      <c r="D203" s="195" t="s">
        <v>242</v>
      </c>
      <c r="E203" s="38"/>
      <c r="F203" s="196" t="s">
        <v>2640</v>
      </c>
      <c r="G203" s="38"/>
      <c r="H203" s="38"/>
      <c r="I203" s="197"/>
      <c r="J203" s="38"/>
      <c r="K203" s="38"/>
      <c r="L203" s="39"/>
      <c r="M203" s="198"/>
      <c r="N203" s="199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242</v>
      </c>
      <c r="AU203" s="19" t="s">
        <v>84</v>
      </c>
    </row>
    <row r="204" s="2" customFormat="1" ht="16.5" customHeight="1">
      <c r="A204" s="38"/>
      <c r="B204" s="181"/>
      <c r="C204" s="182" t="s">
        <v>486</v>
      </c>
      <c r="D204" s="182" t="s">
        <v>237</v>
      </c>
      <c r="E204" s="183" t="s">
        <v>2641</v>
      </c>
      <c r="F204" s="184" t="s">
        <v>2642</v>
      </c>
      <c r="G204" s="185" t="s">
        <v>294</v>
      </c>
      <c r="H204" s="186">
        <v>25</v>
      </c>
      <c r="I204" s="187"/>
      <c r="J204" s="188">
        <f>ROUND(I204*H204,2)</f>
        <v>0</v>
      </c>
      <c r="K204" s="184" t="s">
        <v>1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96</v>
      </c>
      <c r="AT204" s="193" t="s">
        <v>237</v>
      </c>
      <c r="AU204" s="193" t="s">
        <v>84</v>
      </c>
      <c r="AY204" s="19" t="s">
        <v>235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96</v>
      </c>
      <c r="BM204" s="193" t="s">
        <v>667</v>
      </c>
    </row>
    <row r="205" s="2" customFormat="1">
      <c r="A205" s="38"/>
      <c r="B205" s="39"/>
      <c r="C205" s="38"/>
      <c r="D205" s="195" t="s">
        <v>242</v>
      </c>
      <c r="E205" s="38"/>
      <c r="F205" s="196" t="s">
        <v>2642</v>
      </c>
      <c r="G205" s="38"/>
      <c r="H205" s="38"/>
      <c r="I205" s="197"/>
      <c r="J205" s="38"/>
      <c r="K205" s="38"/>
      <c r="L205" s="39"/>
      <c r="M205" s="198"/>
      <c r="N205" s="199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242</v>
      </c>
      <c r="AU205" s="19" t="s">
        <v>84</v>
      </c>
    </row>
    <row r="206" s="2" customFormat="1" ht="16.5" customHeight="1">
      <c r="A206" s="38"/>
      <c r="B206" s="181"/>
      <c r="C206" s="182" t="s">
        <v>490</v>
      </c>
      <c r="D206" s="182" t="s">
        <v>237</v>
      </c>
      <c r="E206" s="183" t="s">
        <v>2643</v>
      </c>
      <c r="F206" s="184" t="s">
        <v>2644</v>
      </c>
      <c r="G206" s="185" t="s">
        <v>294</v>
      </c>
      <c r="H206" s="186">
        <v>4</v>
      </c>
      <c r="I206" s="187"/>
      <c r="J206" s="188">
        <f>ROUND(I206*H206,2)</f>
        <v>0</v>
      </c>
      <c r="K206" s="184" t="s">
        <v>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96</v>
      </c>
      <c r="AT206" s="193" t="s">
        <v>237</v>
      </c>
      <c r="AU206" s="193" t="s">
        <v>84</v>
      </c>
      <c r="AY206" s="19" t="s">
        <v>235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96</v>
      </c>
      <c r="BM206" s="193" t="s">
        <v>681</v>
      </c>
    </row>
    <row r="207" s="2" customFormat="1">
      <c r="A207" s="38"/>
      <c r="B207" s="39"/>
      <c r="C207" s="38"/>
      <c r="D207" s="195" t="s">
        <v>242</v>
      </c>
      <c r="E207" s="38"/>
      <c r="F207" s="196" t="s">
        <v>2644</v>
      </c>
      <c r="G207" s="38"/>
      <c r="H207" s="38"/>
      <c r="I207" s="197"/>
      <c r="J207" s="38"/>
      <c r="K207" s="38"/>
      <c r="L207" s="39"/>
      <c r="M207" s="198"/>
      <c r="N207" s="199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242</v>
      </c>
      <c r="AU207" s="19" t="s">
        <v>84</v>
      </c>
    </row>
    <row r="208" s="2" customFormat="1" ht="16.5" customHeight="1">
      <c r="A208" s="38"/>
      <c r="B208" s="181"/>
      <c r="C208" s="182" t="s">
        <v>495</v>
      </c>
      <c r="D208" s="182" t="s">
        <v>237</v>
      </c>
      <c r="E208" s="183" t="s">
        <v>2645</v>
      </c>
      <c r="F208" s="184" t="s">
        <v>2646</v>
      </c>
      <c r="G208" s="185" t="s">
        <v>294</v>
      </c>
      <c r="H208" s="186">
        <v>5</v>
      </c>
      <c r="I208" s="187"/>
      <c r="J208" s="188">
        <f>ROUND(I208*H208,2)</f>
        <v>0</v>
      </c>
      <c r="K208" s="184" t="s">
        <v>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96</v>
      </c>
      <c r="AT208" s="193" t="s">
        <v>237</v>
      </c>
      <c r="AU208" s="193" t="s">
        <v>84</v>
      </c>
      <c r="AY208" s="19" t="s">
        <v>235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96</v>
      </c>
      <c r="BM208" s="193" t="s">
        <v>691</v>
      </c>
    </row>
    <row r="209" s="2" customFormat="1">
      <c r="A209" s="38"/>
      <c r="B209" s="39"/>
      <c r="C209" s="38"/>
      <c r="D209" s="195" t="s">
        <v>242</v>
      </c>
      <c r="E209" s="38"/>
      <c r="F209" s="196" t="s">
        <v>2646</v>
      </c>
      <c r="G209" s="38"/>
      <c r="H209" s="38"/>
      <c r="I209" s="197"/>
      <c r="J209" s="38"/>
      <c r="K209" s="38"/>
      <c r="L209" s="39"/>
      <c r="M209" s="198"/>
      <c r="N209" s="199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242</v>
      </c>
      <c r="AU209" s="19" t="s">
        <v>84</v>
      </c>
    </row>
    <row r="210" s="2" customFormat="1" ht="16.5" customHeight="1">
      <c r="A210" s="38"/>
      <c r="B210" s="181"/>
      <c r="C210" s="182" t="s">
        <v>502</v>
      </c>
      <c r="D210" s="182" t="s">
        <v>237</v>
      </c>
      <c r="E210" s="183" t="s">
        <v>2647</v>
      </c>
      <c r="F210" s="184" t="s">
        <v>2648</v>
      </c>
      <c r="G210" s="185" t="s">
        <v>294</v>
      </c>
      <c r="H210" s="186">
        <v>1</v>
      </c>
      <c r="I210" s="187"/>
      <c r="J210" s="188">
        <f>ROUND(I210*H210,2)</f>
        <v>0</v>
      </c>
      <c r="K210" s="184" t="s">
        <v>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96</v>
      </c>
      <c r="AT210" s="193" t="s">
        <v>237</v>
      </c>
      <c r="AU210" s="193" t="s">
        <v>84</v>
      </c>
      <c r="AY210" s="19" t="s">
        <v>235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96</v>
      </c>
      <c r="BM210" s="193" t="s">
        <v>701</v>
      </c>
    </row>
    <row r="211" s="2" customFormat="1">
      <c r="A211" s="38"/>
      <c r="B211" s="39"/>
      <c r="C211" s="38"/>
      <c r="D211" s="195" t="s">
        <v>242</v>
      </c>
      <c r="E211" s="38"/>
      <c r="F211" s="196" t="s">
        <v>2648</v>
      </c>
      <c r="G211" s="38"/>
      <c r="H211" s="38"/>
      <c r="I211" s="197"/>
      <c r="J211" s="38"/>
      <c r="K211" s="38"/>
      <c r="L211" s="39"/>
      <c r="M211" s="198"/>
      <c r="N211" s="199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242</v>
      </c>
      <c r="AU211" s="19" t="s">
        <v>84</v>
      </c>
    </row>
    <row r="212" s="2" customFormat="1" ht="16.5" customHeight="1">
      <c r="A212" s="38"/>
      <c r="B212" s="181"/>
      <c r="C212" s="182" t="s">
        <v>509</v>
      </c>
      <c r="D212" s="182" t="s">
        <v>237</v>
      </c>
      <c r="E212" s="183" t="s">
        <v>2649</v>
      </c>
      <c r="F212" s="184" t="s">
        <v>2650</v>
      </c>
      <c r="G212" s="185" t="s">
        <v>294</v>
      </c>
      <c r="H212" s="186">
        <v>4</v>
      </c>
      <c r="I212" s="187"/>
      <c r="J212" s="188">
        <f>ROUND(I212*H212,2)</f>
        <v>0</v>
      </c>
      <c r="K212" s="184" t="s">
        <v>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96</v>
      </c>
      <c r="AT212" s="193" t="s">
        <v>237</v>
      </c>
      <c r="AU212" s="193" t="s">
        <v>84</v>
      </c>
      <c r="AY212" s="19" t="s">
        <v>235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96</v>
      </c>
      <c r="BM212" s="193" t="s">
        <v>709</v>
      </c>
    </row>
    <row r="213" s="2" customFormat="1">
      <c r="A213" s="38"/>
      <c r="B213" s="39"/>
      <c r="C213" s="38"/>
      <c r="D213" s="195" t="s">
        <v>242</v>
      </c>
      <c r="E213" s="38"/>
      <c r="F213" s="196" t="s">
        <v>2650</v>
      </c>
      <c r="G213" s="38"/>
      <c r="H213" s="38"/>
      <c r="I213" s="197"/>
      <c r="J213" s="38"/>
      <c r="K213" s="38"/>
      <c r="L213" s="39"/>
      <c r="M213" s="198"/>
      <c r="N213" s="199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242</v>
      </c>
      <c r="AU213" s="19" t="s">
        <v>84</v>
      </c>
    </row>
    <row r="214" s="2" customFormat="1" ht="16.5" customHeight="1">
      <c r="A214" s="38"/>
      <c r="B214" s="181"/>
      <c r="C214" s="182" t="s">
        <v>516</v>
      </c>
      <c r="D214" s="182" t="s">
        <v>237</v>
      </c>
      <c r="E214" s="183" t="s">
        <v>2651</v>
      </c>
      <c r="F214" s="184" t="s">
        <v>2652</v>
      </c>
      <c r="G214" s="185" t="s">
        <v>294</v>
      </c>
      <c r="H214" s="186">
        <v>1</v>
      </c>
      <c r="I214" s="187"/>
      <c r="J214" s="188">
        <f>ROUND(I214*H214,2)</f>
        <v>0</v>
      </c>
      <c r="K214" s="184" t="s">
        <v>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96</v>
      </c>
      <c r="AT214" s="193" t="s">
        <v>237</v>
      </c>
      <c r="AU214" s="193" t="s">
        <v>84</v>
      </c>
      <c r="AY214" s="19" t="s">
        <v>235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96</v>
      </c>
      <c r="BM214" s="193" t="s">
        <v>718</v>
      </c>
    </row>
    <row r="215" s="2" customFormat="1">
      <c r="A215" s="38"/>
      <c r="B215" s="39"/>
      <c r="C215" s="38"/>
      <c r="D215" s="195" t="s">
        <v>242</v>
      </c>
      <c r="E215" s="38"/>
      <c r="F215" s="196" t="s">
        <v>2652</v>
      </c>
      <c r="G215" s="38"/>
      <c r="H215" s="38"/>
      <c r="I215" s="197"/>
      <c r="J215" s="38"/>
      <c r="K215" s="38"/>
      <c r="L215" s="39"/>
      <c r="M215" s="198"/>
      <c r="N215" s="199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242</v>
      </c>
      <c r="AU215" s="19" t="s">
        <v>84</v>
      </c>
    </row>
    <row r="216" s="2" customFormat="1" ht="16.5" customHeight="1">
      <c r="A216" s="38"/>
      <c r="B216" s="181"/>
      <c r="C216" s="182" t="s">
        <v>524</v>
      </c>
      <c r="D216" s="182" t="s">
        <v>237</v>
      </c>
      <c r="E216" s="183" t="s">
        <v>2653</v>
      </c>
      <c r="F216" s="184" t="s">
        <v>2654</v>
      </c>
      <c r="G216" s="185" t="s">
        <v>294</v>
      </c>
      <c r="H216" s="186">
        <v>1</v>
      </c>
      <c r="I216" s="187"/>
      <c r="J216" s="188">
        <f>ROUND(I216*H216,2)</f>
        <v>0</v>
      </c>
      <c r="K216" s="184" t="s">
        <v>1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96</v>
      </c>
      <c r="AT216" s="193" t="s">
        <v>237</v>
      </c>
      <c r="AU216" s="193" t="s">
        <v>84</v>
      </c>
      <c r="AY216" s="19" t="s">
        <v>235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96</v>
      </c>
      <c r="BM216" s="193" t="s">
        <v>726</v>
      </c>
    </row>
    <row r="217" s="2" customFormat="1">
      <c r="A217" s="38"/>
      <c r="B217" s="39"/>
      <c r="C217" s="38"/>
      <c r="D217" s="195" t="s">
        <v>242</v>
      </c>
      <c r="E217" s="38"/>
      <c r="F217" s="196" t="s">
        <v>2654</v>
      </c>
      <c r="G217" s="38"/>
      <c r="H217" s="38"/>
      <c r="I217" s="197"/>
      <c r="J217" s="38"/>
      <c r="K217" s="38"/>
      <c r="L217" s="39"/>
      <c r="M217" s="198"/>
      <c r="N217" s="199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242</v>
      </c>
      <c r="AU217" s="19" t="s">
        <v>84</v>
      </c>
    </row>
    <row r="218" s="2" customFormat="1" ht="16.5" customHeight="1">
      <c r="A218" s="38"/>
      <c r="B218" s="181"/>
      <c r="C218" s="182" t="s">
        <v>531</v>
      </c>
      <c r="D218" s="182" t="s">
        <v>237</v>
      </c>
      <c r="E218" s="183" t="s">
        <v>2655</v>
      </c>
      <c r="F218" s="184" t="s">
        <v>2656</v>
      </c>
      <c r="G218" s="185" t="s">
        <v>323</v>
      </c>
      <c r="H218" s="186">
        <v>35</v>
      </c>
      <c r="I218" s="187"/>
      <c r="J218" s="188">
        <f>ROUND(I218*H218,2)</f>
        <v>0</v>
      </c>
      <c r="K218" s="184" t="s">
        <v>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96</v>
      </c>
      <c r="AT218" s="193" t="s">
        <v>237</v>
      </c>
      <c r="AU218" s="193" t="s">
        <v>84</v>
      </c>
      <c r="AY218" s="19" t="s">
        <v>235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96</v>
      </c>
      <c r="BM218" s="193" t="s">
        <v>736</v>
      </c>
    </row>
    <row r="219" s="2" customFormat="1">
      <c r="A219" s="38"/>
      <c r="B219" s="39"/>
      <c r="C219" s="38"/>
      <c r="D219" s="195" t="s">
        <v>242</v>
      </c>
      <c r="E219" s="38"/>
      <c r="F219" s="196" t="s">
        <v>2656</v>
      </c>
      <c r="G219" s="38"/>
      <c r="H219" s="38"/>
      <c r="I219" s="197"/>
      <c r="J219" s="38"/>
      <c r="K219" s="38"/>
      <c r="L219" s="39"/>
      <c r="M219" s="198"/>
      <c r="N219" s="199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242</v>
      </c>
      <c r="AU219" s="19" t="s">
        <v>84</v>
      </c>
    </row>
    <row r="220" s="2" customFormat="1" ht="16.5" customHeight="1">
      <c r="A220" s="38"/>
      <c r="B220" s="181"/>
      <c r="C220" s="182" t="s">
        <v>535</v>
      </c>
      <c r="D220" s="182" t="s">
        <v>237</v>
      </c>
      <c r="E220" s="183" t="s">
        <v>2657</v>
      </c>
      <c r="F220" s="184" t="s">
        <v>2658</v>
      </c>
      <c r="G220" s="185" t="s">
        <v>323</v>
      </c>
      <c r="H220" s="186">
        <v>20</v>
      </c>
      <c r="I220" s="187"/>
      <c r="J220" s="188">
        <f>ROUND(I220*H220,2)</f>
        <v>0</v>
      </c>
      <c r="K220" s="184" t="s">
        <v>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96</v>
      </c>
      <c r="AT220" s="193" t="s">
        <v>237</v>
      </c>
      <c r="AU220" s="193" t="s">
        <v>84</v>
      </c>
      <c r="AY220" s="19" t="s">
        <v>235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96</v>
      </c>
      <c r="BM220" s="193" t="s">
        <v>746</v>
      </c>
    </row>
    <row r="221" s="2" customFormat="1">
      <c r="A221" s="38"/>
      <c r="B221" s="39"/>
      <c r="C221" s="38"/>
      <c r="D221" s="195" t="s">
        <v>242</v>
      </c>
      <c r="E221" s="38"/>
      <c r="F221" s="196" t="s">
        <v>2658</v>
      </c>
      <c r="G221" s="38"/>
      <c r="H221" s="38"/>
      <c r="I221" s="197"/>
      <c r="J221" s="38"/>
      <c r="K221" s="38"/>
      <c r="L221" s="39"/>
      <c r="M221" s="198"/>
      <c r="N221" s="199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242</v>
      </c>
      <c r="AU221" s="19" t="s">
        <v>84</v>
      </c>
    </row>
    <row r="222" s="2" customFormat="1" ht="16.5" customHeight="1">
      <c r="A222" s="38"/>
      <c r="B222" s="181"/>
      <c r="C222" s="182" t="s">
        <v>539</v>
      </c>
      <c r="D222" s="182" t="s">
        <v>237</v>
      </c>
      <c r="E222" s="183" t="s">
        <v>2659</v>
      </c>
      <c r="F222" s="184" t="s">
        <v>2660</v>
      </c>
      <c r="G222" s="185" t="s">
        <v>323</v>
      </c>
      <c r="H222" s="186">
        <v>10</v>
      </c>
      <c r="I222" s="187"/>
      <c r="J222" s="188">
        <f>ROUND(I222*H222,2)</f>
        <v>0</v>
      </c>
      <c r="K222" s="184" t="s">
        <v>1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96</v>
      </c>
      <c r="AT222" s="193" t="s">
        <v>237</v>
      </c>
      <c r="AU222" s="193" t="s">
        <v>84</v>
      </c>
      <c r="AY222" s="19" t="s">
        <v>235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96</v>
      </c>
      <c r="BM222" s="193" t="s">
        <v>756</v>
      </c>
    </row>
    <row r="223" s="2" customFormat="1">
      <c r="A223" s="38"/>
      <c r="B223" s="39"/>
      <c r="C223" s="38"/>
      <c r="D223" s="195" t="s">
        <v>242</v>
      </c>
      <c r="E223" s="38"/>
      <c r="F223" s="196" t="s">
        <v>2660</v>
      </c>
      <c r="G223" s="38"/>
      <c r="H223" s="38"/>
      <c r="I223" s="197"/>
      <c r="J223" s="38"/>
      <c r="K223" s="38"/>
      <c r="L223" s="39"/>
      <c r="M223" s="198"/>
      <c r="N223" s="199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242</v>
      </c>
      <c r="AU223" s="19" t="s">
        <v>84</v>
      </c>
    </row>
    <row r="224" s="2" customFormat="1" ht="16.5" customHeight="1">
      <c r="A224" s="38"/>
      <c r="B224" s="181"/>
      <c r="C224" s="182" t="s">
        <v>543</v>
      </c>
      <c r="D224" s="182" t="s">
        <v>237</v>
      </c>
      <c r="E224" s="183" t="s">
        <v>2661</v>
      </c>
      <c r="F224" s="184" t="s">
        <v>2662</v>
      </c>
      <c r="G224" s="185" t="s">
        <v>323</v>
      </c>
      <c r="H224" s="186">
        <v>5</v>
      </c>
      <c r="I224" s="187"/>
      <c r="J224" s="188">
        <f>ROUND(I224*H224,2)</f>
        <v>0</v>
      </c>
      <c r="K224" s="184" t="s">
        <v>1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96</v>
      </c>
      <c r="AT224" s="193" t="s">
        <v>237</v>
      </c>
      <c r="AU224" s="193" t="s">
        <v>84</v>
      </c>
      <c r="AY224" s="19" t="s">
        <v>235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96</v>
      </c>
      <c r="BM224" s="193" t="s">
        <v>766</v>
      </c>
    </row>
    <row r="225" s="2" customFormat="1">
      <c r="A225" s="38"/>
      <c r="B225" s="39"/>
      <c r="C225" s="38"/>
      <c r="D225" s="195" t="s">
        <v>242</v>
      </c>
      <c r="E225" s="38"/>
      <c r="F225" s="196" t="s">
        <v>2662</v>
      </c>
      <c r="G225" s="38"/>
      <c r="H225" s="38"/>
      <c r="I225" s="197"/>
      <c r="J225" s="38"/>
      <c r="K225" s="38"/>
      <c r="L225" s="39"/>
      <c r="M225" s="198"/>
      <c r="N225" s="199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242</v>
      </c>
      <c r="AU225" s="19" t="s">
        <v>84</v>
      </c>
    </row>
    <row r="226" s="2" customFormat="1" ht="16.5" customHeight="1">
      <c r="A226" s="38"/>
      <c r="B226" s="181"/>
      <c r="C226" s="182" t="s">
        <v>547</v>
      </c>
      <c r="D226" s="182" t="s">
        <v>237</v>
      </c>
      <c r="E226" s="183" t="s">
        <v>2663</v>
      </c>
      <c r="F226" s="184" t="s">
        <v>2664</v>
      </c>
      <c r="G226" s="185" t="s">
        <v>323</v>
      </c>
      <c r="H226" s="186">
        <v>5</v>
      </c>
      <c r="I226" s="187"/>
      <c r="J226" s="188">
        <f>ROUND(I226*H226,2)</f>
        <v>0</v>
      </c>
      <c r="K226" s="184" t="s">
        <v>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96</v>
      </c>
      <c r="AT226" s="193" t="s">
        <v>237</v>
      </c>
      <c r="AU226" s="193" t="s">
        <v>84</v>
      </c>
      <c r="AY226" s="19" t="s">
        <v>235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96</v>
      </c>
      <c r="BM226" s="193" t="s">
        <v>778</v>
      </c>
    </row>
    <row r="227" s="2" customFormat="1">
      <c r="A227" s="38"/>
      <c r="B227" s="39"/>
      <c r="C227" s="38"/>
      <c r="D227" s="195" t="s">
        <v>242</v>
      </c>
      <c r="E227" s="38"/>
      <c r="F227" s="196" t="s">
        <v>2664</v>
      </c>
      <c r="G227" s="38"/>
      <c r="H227" s="38"/>
      <c r="I227" s="197"/>
      <c r="J227" s="38"/>
      <c r="K227" s="38"/>
      <c r="L227" s="39"/>
      <c r="M227" s="198"/>
      <c r="N227" s="199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242</v>
      </c>
      <c r="AU227" s="19" t="s">
        <v>84</v>
      </c>
    </row>
    <row r="228" s="2" customFormat="1" ht="16.5" customHeight="1">
      <c r="A228" s="38"/>
      <c r="B228" s="181"/>
      <c r="C228" s="182" t="s">
        <v>552</v>
      </c>
      <c r="D228" s="182" t="s">
        <v>237</v>
      </c>
      <c r="E228" s="183" t="s">
        <v>2665</v>
      </c>
      <c r="F228" s="184" t="s">
        <v>2666</v>
      </c>
      <c r="G228" s="185" t="s">
        <v>323</v>
      </c>
      <c r="H228" s="186">
        <v>8</v>
      </c>
      <c r="I228" s="187"/>
      <c r="J228" s="188">
        <f>ROUND(I228*H228,2)</f>
        <v>0</v>
      </c>
      <c r="K228" s="184" t="s">
        <v>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96</v>
      </c>
      <c r="AT228" s="193" t="s">
        <v>237</v>
      </c>
      <c r="AU228" s="193" t="s">
        <v>84</v>
      </c>
      <c r="AY228" s="19" t="s">
        <v>235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96</v>
      </c>
      <c r="BM228" s="193" t="s">
        <v>788</v>
      </c>
    </row>
    <row r="229" s="2" customFormat="1">
      <c r="A229" s="38"/>
      <c r="B229" s="39"/>
      <c r="C229" s="38"/>
      <c r="D229" s="195" t="s">
        <v>242</v>
      </c>
      <c r="E229" s="38"/>
      <c r="F229" s="196" t="s">
        <v>2666</v>
      </c>
      <c r="G229" s="38"/>
      <c r="H229" s="38"/>
      <c r="I229" s="197"/>
      <c r="J229" s="38"/>
      <c r="K229" s="38"/>
      <c r="L229" s="39"/>
      <c r="M229" s="198"/>
      <c r="N229" s="199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242</v>
      </c>
      <c r="AU229" s="19" t="s">
        <v>84</v>
      </c>
    </row>
    <row r="230" s="2" customFormat="1" ht="21.75" customHeight="1">
      <c r="A230" s="38"/>
      <c r="B230" s="181"/>
      <c r="C230" s="182" t="s">
        <v>556</v>
      </c>
      <c r="D230" s="182" t="s">
        <v>237</v>
      </c>
      <c r="E230" s="183" t="s">
        <v>2667</v>
      </c>
      <c r="F230" s="184" t="s">
        <v>2668</v>
      </c>
      <c r="G230" s="185" t="s">
        <v>294</v>
      </c>
      <c r="H230" s="186">
        <v>4</v>
      </c>
      <c r="I230" s="187"/>
      <c r="J230" s="188">
        <f>ROUND(I230*H230,2)</f>
        <v>0</v>
      </c>
      <c r="K230" s="184" t="s">
        <v>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96</v>
      </c>
      <c r="AT230" s="193" t="s">
        <v>237</v>
      </c>
      <c r="AU230" s="193" t="s">
        <v>84</v>
      </c>
      <c r="AY230" s="19" t="s">
        <v>235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96</v>
      </c>
      <c r="BM230" s="193" t="s">
        <v>797</v>
      </c>
    </row>
    <row r="231" s="2" customFormat="1">
      <c r="A231" s="38"/>
      <c r="B231" s="39"/>
      <c r="C231" s="38"/>
      <c r="D231" s="195" t="s">
        <v>242</v>
      </c>
      <c r="E231" s="38"/>
      <c r="F231" s="196" t="s">
        <v>2668</v>
      </c>
      <c r="G231" s="38"/>
      <c r="H231" s="38"/>
      <c r="I231" s="197"/>
      <c r="J231" s="38"/>
      <c r="K231" s="38"/>
      <c r="L231" s="39"/>
      <c r="M231" s="198"/>
      <c r="N231" s="199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242</v>
      </c>
      <c r="AU231" s="19" t="s">
        <v>84</v>
      </c>
    </row>
    <row r="232" s="2" customFormat="1" ht="21.75" customHeight="1">
      <c r="A232" s="38"/>
      <c r="B232" s="181"/>
      <c r="C232" s="182" t="s">
        <v>563</v>
      </c>
      <c r="D232" s="182" t="s">
        <v>237</v>
      </c>
      <c r="E232" s="183" t="s">
        <v>2669</v>
      </c>
      <c r="F232" s="184" t="s">
        <v>2670</v>
      </c>
      <c r="G232" s="185" t="s">
        <v>294</v>
      </c>
      <c r="H232" s="186">
        <v>6</v>
      </c>
      <c r="I232" s="187"/>
      <c r="J232" s="188">
        <f>ROUND(I232*H232,2)</f>
        <v>0</v>
      </c>
      <c r="K232" s="184" t="s">
        <v>1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96</v>
      </c>
      <c r="AT232" s="193" t="s">
        <v>237</v>
      </c>
      <c r="AU232" s="193" t="s">
        <v>84</v>
      </c>
      <c r="AY232" s="19" t="s">
        <v>235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96</v>
      </c>
      <c r="BM232" s="193" t="s">
        <v>806</v>
      </c>
    </row>
    <row r="233" s="2" customFormat="1">
      <c r="A233" s="38"/>
      <c r="B233" s="39"/>
      <c r="C233" s="38"/>
      <c r="D233" s="195" t="s">
        <v>242</v>
      </c>
      <c r="E233" s="38"/>
      <c r="F233" s="196" t="s">
        <v>2670</v>
      </c>
      <c r="G233" s="38"/>
      <c r="H233" s="38"/>
      <c r="I233" s="197"/>
      <c r="J233" s="38"/>
      <c r="K233" s="38"/>
      <c r="L233" s="39"/>
      <c r="M233" s="198"/>
      <c r="N233" s="199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242</v>
      </c>
      <c r="AU233" s="19" t="s">
        <v>84</v>
      </c>
    </row>
    <row r="234" s="2" customFormat="1" ht="21.75" customHeight="1">
      <c r="A234" s="38"/>
      <c r="B234" s="181"/>
      <c r="C234" s="182" t="s">
        <v>568</v>
      </c>
      <c r="D234" s="182" t="s">
        <v>237</v>
      </c>
      <c r="E234" s="183" t="s">
        <v>2671</v>
      </c>
      <c r="F234" s="184" t="s">
        <v>2672</v>
      </c>
      <c r="G234" s="185" t="s">
        <v>294</v>
      </c>
      <c r="H234" s="186">
        <v>1</v>
      </c>
      <c r="I234" s="187"/>
      <c r="J234" s="188">
        <f>ROUND(I234*H234,2)</f>
        <v>0</v>
      </c>
      <c r="K234" s="184" t="s">
        <v>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96</v>
      </c>
      <c r="AT234" s="193" t="s">
        <v>237</v>
      </c>
      <c r="AU234" s="193" t="s">
        <v>84</v>
      </c>
      <c r="AY234" s="19" t="s">
        <v>235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96</v>
      </c>
      <c r="BM234" s="193" t="s">
        <v>820</v>
      </c>
    </row>
    <row r="235" s="2" customFormat="1">
      <c r="A235" s="38"/>
      <c r="B235" s="39"/>
      <c r="C235" s="38"/>
      <c r="D235" s="195" t="s">
        <v>242</v>
      </c>
      <c r="E235" s="38"/>
      <c r="F235" s="196" t="s">
        <v>2672</v>
      </c>
      <c r="G235" s="38"/>
      <c r="H235" s="38"/>
      <c r="I235" s="197"/>
      <c r="J235" s="38"/>
      <c r="K235" s="38"/>
      <c r="L235" s="39"/>
      <c r="M235" s="198"/>
      <c r="N235" s="199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242</v>
      </c>
      <c r="AU235" s="19" t="s">
        <v>84</v>
      </c>
    </row>
    <row r="236" s="2" customFormat="1" ht="24.15" customHeight="1">
      <c r="A236" s="38"/>
      <c r="B236" s="181"/>
      <c r="C236" s="182" t="s">
        <v>573</v>
      </c>
      <c r="D236" s="182" t="s">
        <v>237</v>
      </c>
      <c r="E236" s="183" t="s">
        <v>2673</v>
      </c>
      <c r="F236" s="184" t="s">
        <v>2674</v>
      </c>
      <c r="G236" s="185" t="s">
        <v>527</v>
      </c>
      <c r="H236" s="186">
        <v>116</v>
      </c>
      <c r="I236" s="187"/>
      <c r="J236" s="188">
        <f>ROUND(I236*H236,2)</f>
        <v>0</v>
      </c>
      <c r="K236" s="184" t="s">
        <v>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96</v>
      </c>
      <c r="AT236" s="193" t="s">
        <v>237</v>
      </c>
      <c r="AU236" s="193" t="s">
        <v>84</v>
      </c>
      <c r="AY236" s="19" t="s">
        <v>235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96</v>
      </c>
      <c r="BM236" s="193" t="s">
        <v>832</v>
      </c>
    </row>
    <row r="237" s="2" customFormat="1">
      <c r="A237" s="38"/>
      <c r="B237" s="39"/>
      <c r="C237" s="38"/>
      <c r="D237" s="195" t="s">
        <v>242</v>
      </c>
      <c r="E237" s="38"/>
      <c r="F237" s="196" t="s">
        <v>2674</v>
      </c>
      <c r="G237" s="38"/>
      <c r="H237" s="38"/>
      <c r="I237" s="197"/>
      <c r="J237" s="38"/>
      <c r="K237" s="38"/>
      <c r="L237" s="39"/>
      <c r="M237" s="198"/>
      <c r="N237" s="199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242</v>
      </c>
      <c r="AU237" s="19" t="s">
        <v>84</v>
      </c>
    </row>
    <row r="238" s="2" customFormat="1" ht="16.5" customHeight="1">
      <c r="A238" s="38"/>
      <c r="B238" s="181"/>
      <c r="C238" s="182" t="s">
        <v>578</v>
      </c>
      <c r="D238" s="182" t="s">
        <v>237</v>
      </c>
      <c r="E238" s="183" t="s">
        <v>2675</v>
      </c>
      <c r="F238" s="184" t="s">
        <v>2676</v>
      </c>
      <c r="G238" s="185" t="s">
        <v>294</v>
      </c>
      <c r="H238" s="186">
        <v>1</v>
      </c>
      <c r="I238" s="187"/>
      <c r="J238" s="188">
        <f>ROUND(I238*H238,2)</f>
        <v>0</v>
      </c>
      <c r="K238" s="184" t="s">
        <v>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96</v>
      </c>
      <c r="AT238" s="193" t="s">
        <v>237</v>
      </c>
      <c r="AU238" s="193" t="s">
        <v>84</v>
      </c>
      <c r="AY238" s="19" t="s">
        <v>235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96</v>
      </c>
      <c r="BM238" s="193" t="s">
        <v>848</v>
      </c>
    </row>
    <row r="239" s="2" customFormat="1">
      <c r="A239" s="38"/>
      <c r="B239" s="39"/>
      <c r="C239" s="38"/>
      <c r="D239" s="195" t="s">
        <v>242</v>
      </c>
      <c r="E239" s="38"/>
      <c r="F239" s="196" t="s">
        <v>2676</v>
      </c>
      <c r="G239" s="38"/>
      <c r="H239" s="38"/>
      <c r="I239" s="197"/>
      <c r="J239" s="38"/>
      <c r="K239" s="38"/>
      <c r="L239" s="39"/>
      <c r="M239" s="198"/>
      <c r="N239" s="199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242</v>
      </c>
      <c r="AU239" s="19" t="s">
        <v>84</v>
      </c>
    </row>
    <row r="240" s="12" customFormat="1" ht="22.8" customHeight="1">
      <c r="A240" s="12"/>
      <c r="B240" s="168"/>
      <c r="C240" s="12"/>
      <c r="D240" s="169" t="s">
        <v>74</v>
      </c>
      <c r="E240" s="179" t="s">
        <v>2024</v>
      </c>
      <c r="F240" s="179" t="s">
        <v>2677</v>
      </c>
      <c r="G240" s="12"/>
      <c r="H240" s="12"/>
      <c r="I240" s="171"/>
      <c r="J240" s="180">
        <f>BK240</f>
        <v>0</v>
      </c>
      <c r="K240" s="12"/>
      <c r="L240" s="168"/>
      <c r="M240" s="173"/>
      <c r="N240" s="174"/>
      <c r="O240" s="174"/>
      <c r="P240" s="175">
        <f>P241+P252</f>
        <v>0</v>
      </c>
      <c r="Q240" s="174"/>
      <c r="R240" s="175">
        <f>R241+R252</f>
        <v>0</v>
      </c>
      <c r="S240" s="174"/>
      <c r="T240" s="176">
        <f>T241+T252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169" t="s">
        <v>82</v>
      </c>
      <c r="AT240" s="177" t="s">
        <v>74</v>
      </c>
      <c r="AU240" s="177" t="s">
        <v>82</v>
      </c>
      <c r="AY240" s="169" t="s">
        <v>235</v>
      </c>
      <c r="BK240" s="178">
        <f>BK241+BK252</f>
        <v>0</v>
      </c>
    </row>
    <row r="241" s="12" customFormat="1" ht="20.88" customHeight="1">
      <c r="A241" s="12"/>
      <c r="B241" s="168"/>
      <c r="C241" s="12"/>
      <c r="D241" s="169" t="s">
        <v>74</v>
      </c>
      <c r="E241" s="179" t="s">
        <v>2678</v>
      </c>
      <c r="F241" s="179" t="s">
        <v>2679</v>
      </c>
      <c r="G241" s="12"/>
      <c r="H241" s="12"/>
      <c r="I241" s="171"/>
      <c r="J241" s="180">
        <f>BK241</f>
        <v>0</v>
      </c>
      <c r="K241" s="12"/>
      <c r="L241" s="168"/>
      <c r="M241" s="173"/>
      <c r="N241" s="174"/>
      <c r="O241" s="174"/>
      <c r="P241" s="175">
        <f>SUM(P242:P251)</f>
        <v>0</v>
      </c>
      <c r="Q241" s="174"/>
      <c r="R241" s="175">
        <f>SUM(R242:R251)</f>
        <v>0</v>
      </c>
      <c r="S241" s="174"/>
      <c r="T241" s="176">
        <f>SUM(T242:T251)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169" t="s">
        <v>82</v>
      </c>
      <c r="AT241" s="177" t="s">
        <v>74</v>
      </c>
      <c r="AU241" s="177" t="s">
        <v>84</v>
      </c>
      <c r="AY241" s="169" t="s">
        <v>235</v>
      </c>
      <c r="BK241" s="178">
        <f>SUM(BK242:BK251)</f>
        <v>0</v>
      </c>
    </row>
    <row r="242" s="2" customFormat="1" ht="16.5" customHeight="1">
      <c r="A242" s="38"/>
      <c r="B242" s="181"/>
      <c r="C242" s="182" t="s">
        <v>584</v>
      </c>
      <c r="D242" s="182" t="s">
        <v>237</v>
      </c>
      <c r="E242" s="183" t="s">
        <v>2680</v>
      </c>
      <c r="F242" s="184" t="s">
        <v>2681</v>
      </c>
      <c r="G242" s="185" t="s">
        <v>294</v>
      </c>
      <c r="H242" s="186">
        <v>1</v>
      </c>
      <c r="I242" s="187"/>
      <c r="J242" s="188">
        <f>ROUND(I242*H242,2)</f>
        <v>0</v>
      </c>
      <c r="K242" s="184" t="s">
        <v>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96</v>
      </c>
      <c r="AT242" s="193" t="s">
        <v>237</v>
      </c>
      <c r="AU242" s="193" t="s">
        <v>91</v>
      </c>
      <c r="AY242" s="19" t="s">
        <v>235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96</v>
      </c>
      <c r="BM242" s="193" t="s">
        <v>2682</v>
      </c>
    </row>
    <row r="243" s="2" customFormat="1">
      <c r="A243" s="38"/>
      <c r="B243" s="39"/>
      <c r="C243" s="38"/>
      <c r="D243" s="195" t="s">
        <v>242</v>
      </c>
      <c r="E243" s="38"/>
      <c r="F243" s="196" t="s">
        <v>2681</v>
      </c>
      <c r="G243" s="38"/>
      <c r="H243" s="38"/>
      <c r="I243" s="197"/>
      <c r="J243" s="38"/>
      <c r="K243" s="38"/>
      <c r="L243" s="39"/>
      <c r="M243" s="198"/>
      <c r="N243" s="199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242</v>
      </c>
      <c r="AU243" s="19" t="s">
        <v>91</v>
      </c>
    </row>
    <row r="244" s="2" customFormat="1" ht="16.5" customHeight="1">
      <c r="A244" s="38"/>
      <c r="B244" s="181"/>
      <c r="C244" s="182" t="s">
        <v>589</v>
      </c>
      <c r="D244" s="182" t="s">
        <v>237</v>
      </c>
      <c r="E244" s="183" t="s">
        <v>2683</v>
      </c>
      <c r="F244" s="184" t="s">
        <v>2684</v>
      </c>
      <c r="G244" s="185" t="s">
        <v>1973</v>
      </c>
      <c r="H244" s="186">
        <v>1</v>
      </c>
      <c r="I244" s="187"/>
      <c r="J244" s="188">
        <f>ROUND(I244*H244,2)</f>
        <v>0</v>
      </c>
      <c r="K244" s="184" t="s">
        <v>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96</v>
      </c>
      <c r="AT244" s="193" t="s">
        <v>237</v>
      </c>
      <c r="AU244" s="193" t="s">
        <v>91</v>
      </c>
      <c r="AY244" s="19" t="s">
        <v>235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96</v>
      </c>
      <c r="BM244" s="193" t="s">
        <v>2685</v>
      </c>
    </row>
    <row r="245" s="2" customFormat="1">
      <c r="A245" s="38"/>
      <c r="B245" s="39"/>
      <c r="C245" s="38"/>
      <c r="D245" s="195" t="s">
        <v>242</v>
      </c>
      <c r="E245" s="38"/>
      <c r="F245" s="196" t="s">
        <v>2684</v>
      </c>
      <c r="G245" s="38"/>
      <c r="H245" s="38"/>
      <c r="I245" s="197"/>
      <c r="J245" s="38"/>
      <c r="K245" s="38"/>
      <c r="L245" s="39"/>
      <c r="M245" s="198"/>
      <c r="N245" s="199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242</v>
      </c>
      <c r="AU245" s="19" t="s">
        <v>91</v>
      </c>
    </row>
    <row r="246" s="2" customFormat="1" ht="16.5" customHeight="1">
      <c r="A246" s="38"/>
      <c r="B246" s="181"/>
      <c r="C246" s="182" t="s">
        <v>594</v>
      </c>
      <c r="D246" s="182" t="s">
        <v>237</v>
      </c>
      <c r="E246" s="183" t="s">
        <v>2686</v>
      </c>
      <c r="F246" s="184" t="s">
        <v>2025</v>
      </c>
      <c r="G246" s="185" t="s">
        <v>1973</v>
      </c>
      <c r="H246" s="186">
        <v>1</v>
      </c>
      <c r="I246" s="187"/>
      <c r="J246" s="188">
        <f>ROUND(I246*H246,2)</f>
        <v>0</v>
      </c>
      <c r="K246" s="184" t="s">
        <v>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96</v>
      </c>
      <c r="AT246" s="193" t="s">
        <v>237</v>
      </c>
      <c r="AU246" s="193" t="s">
        <v>91</v>
      </c>
      <c r="AY246" s="19" t="s">
        <v>235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96</v>
      </c>
      <c r="BM246" s="193" t="s">
        <v>2687</v>
      </c>
    </row>
    <row r="247" s="2" customFormat="1">
      <c r="A247" s="38"/>
      <c r="B247" s="39"/>
      <c r="C247" s="38"/>
      <c r="D247" s="195" t="s">
        <v>242</v>
      </c>
      <c r="E247" s="38"/>
      <c r="F247" s="196" t="s">
        <v>2025</v>
      </c>
      <c r="G247" s="38"/>
      <c r="H247" s="38"/>
      <c r="I247" s="197"/>
      <c r="J247" s="38"/>
      <c r="K247" s="38"/>
      <c r="L247" s="39"/>
      <c r="M247" s="198"/>
      <c r="N247" s="199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242</v>
      </c>
      <c r="AU247" s="19" t="s">
        <v>91</v>
      </c>
    </row>
    <row r="248" s="2" customFormat="1" ht="16.5" customHeight="1">
      <c r="A248" s="38"/>
      <c r="B248" s="181"/>
      <c r="C248" s="182" t="s">
        <v>597</v>
      </c>
      <c r="D248" s="182" t="s">
        <v>237</v>
      </c>
      <c r="E248" s="183" t="s">
        <v>2688</v>
      </c>
      <c r="F248" s="184" t="s">
        <v>2689</v>
      </c>
      <c r="G248" s="185" t="s">
        <v>1973</v>
      </c>
      <c r="H248" s="186">
        <v>1</v>
      </c>
      <c r="I248" s="187"/>
      <c r="J248" s="188">
        <f>ROUND(I248*H248,2)</f>
        <v>0</v>
      </c>
      <c r="K248" s="184" t="s">
        <v>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96</v>
      </c>
      <c r="AT248" s="193" t="s">
        <v>237</v>
      </c>
      <c r="AU248" s="193" t="s">
        <v>91</v>
      </c>
      <c r="AY248" s="19" t="s">
        <v>235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96</v>
      </c>
      <c r="BM248" s="193" t="s">
        <v>2690</v>
      </c>
    </row>
    <row r="249" s="2" customFormat="1">
      <c r="A249" s="38"/>
      <c r="B249" s="39"/>
      <c r="C249" s="38"/>
      <c r="D249" s="195" t="s">
        <v>242</v>
      </c>
      <c r="E249" s="38"/>
      <c r="F249" s="196" t="s">
        <v>2689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242</v>
      </c>
      <c r="AU249" s="19" t="s">
        <v>91</v>
      </c>
    </row>
    <row r="250" s="2" customFormat="1" ht="16.5" customHeight="1">
      <c r="A250" s="38"/>
      <c r="B250" s="181"/>
      <c r="C250" s="182" t="s">
        <v>604</v>
      </c>
      <c r="D250" s="182" t="s">
        <v>237</v>
      </c>
      <c r="E250" s="183" t="s">
        <v>2691</v>
      </c>
      <c r="F250" s="184" t="s">
        <v>2692</v>
      </c>
      <c r="G250" s="185" t="s">
        <v>1973</v>
      </c>
      <c r="H250" s="186">
        <v>1</v>
      </c>
      <c r="I250" s="187"/>
      <c r="J250" s="188">
        <f>ROUND(I250*H250,2)</f>
        <v>0</v>
      </c>
      <c r="K250" s="184" t="s">
        <v>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96</v>
      </c>
      <c r="AT250" s="193" t="s">
        <v>237</v>
      </c>
      <c r="AU250" s="193" t="s">
        <v>91</v>
      </c>
      <c r="AY250" s="19" t="s">
        <v>235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96</v>
      </c>
      <c r="BM250" s="193" t="s">
        <v>2693</v>
      </c>
    </row>
    <row r="251" s="2" customFormat="1">
      <c r="A251" s="38"/>
      <c r="B251" s="39"/>
      <c r="C251" s="38"/>
      <c r="D251" s="195" t="s">
        <v>242</v>
      </c>
      <c r="E251" s="38"/>
      <c r="F251" s="196" t="s">
        <v>2692</v>
      </c>
      <c r="G251" s="38"/>
      <c r="H251" s="38"/>
      <c r="I251" s="197"/>
      <c r="J251" s="38"/>
      <c r="K251" s="38"/>
      <c r="L251" s="39"/>
      <c r="M251" s="198"/>
      <c r="N251" s="199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242</v>
      </c>
      <c r="AU251" s="19" t="s">
        <v>91</v>
      </c>
    </row>
    <row r="252" s="12" customFormat="1" ht="20.88" customHeight="1">
      <c r="A252" s="12"/>
      <c r="B252" s="168"/>
      <c r="C252" s="12"/>
      <c r="D252" s="169" t="s">
        <v>74</v>
      </c>
      <c r="E252" s="179" t="s">
        <v>2694</v>
      </c>
      <c r="F252" s="179" t="s">
        <v>2695</v>
      </c>
      <c r="G252" s="12"/>
      <c r="H252" s="12"/>
      <c r="I252" s="171"/>
      <c r="J252" s="180">
        <f>BK252</f>
        <v>0</v>
      </c>
      <c r="K252" s="12"/>
      <c r="L252" s="168"/>
      <c r="M252" s="173"/>
      <c r="N252" s="174"/>
      <c r="O252" s="174"/>
      <c r="P252" s="175">
        <f>SUM(P253:P282)</f>
        <v>0</v>
      </c>
      <c r="Q252" s="174"/>
      <c r="R252" s="175">
        <f>SUM(R253:R282)</f>
        <v>0</v>
      </c>
      <c r="S252" s="174"/>
      <c r="T252" s="176">
        <f>SUM(T253:T282)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169" t="s">
        <v>82</v>
      </c>
      <c r="AT252" s="177" t="s">
        <v>74</v>
      </c>
      <c r="AU252" s="177" t="s">
        <v>84</v>
      </c>
      <c r="AY252" s="169" t="s">
        <v>235</v>
      </c>
      <c r="BK252" s="178">
        <f>SUM(BK253:BK282)</f>
        <v>0</v>
      </c>
    </row>
    <row r="253" s="2" customFormat="1" ht="44.25" customHeight="1">
      <c r="A253" s="38"/>
      <c r="B253" s="181"/>
      <c r="C253" s="182" t="s">
        <v>609</v>
      </c>
      <c r="D253" s="182" t="s">
        <v>237</v>
      </c>
      <c r="E253" s="183" t="s">
        <v>2696</v>
      </c>
      <c r="F253" s="184" t="s">
        <v>2697</v>
      </c>
      <c r="G253" s="185" t="s">
        <v>1973</v>
      </c>
      <c r="H253" s="186">
        <v>1</v>
      </c>
      <c r="I253" s="187"/>
      <c r="J253" s="188">
        <f>ROUND(I253*H253,2)</f>
        <v>0</v>
      </c>
      <c r="K253" s="184" t="s">
        <v>1</v>
      </c>
      <c r="L253" s="39"/>
      <c r="M253" s="189" t="s">
        <v>1</v>
      </c>
      <c r="N253" s="190" t="s">
        <v>40</v>
      </c>
      <c r="O253" s="77"/>
      <c r="P253" s="191">
        <f>O253*H253</f>
        <v>0</v>
      </c>
      <c r="Q253" s="191">
        <v>0</v>
      </c>
      <c r="R253" s="191">
        <f>Q253*H253</f>
        <v>0</v>
      </c>
      <c r="S253" s="191">
        <v>0</v>
      </c>
      <c r="T253" s="192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93" t="s">
        <v>96</v>
      </c>
      <c r="AT253" s="193" t="s">
        <v>237</v>
      </c>
      <c r="AU253" s="193" t="s">
        <v>91</v>
      </c>
      <c r="AY253" s="19" t="s">
        <v>235</v>
      </c>
      <c r="BE253" s="194">
        <f>IF(N253="základní",J253,0)</f>
        <v>0</v>
      </c>
      <c r="BF253" s="194">
        <f>IF(N253="snížená",J253,0)</f>
        <v>0</v>
      </c>
      <c r="BG253" s="194">
        <f>IF(N253="zákl. přenesená",J253,0)</f>
        <v>0</v>
      </c>
      <c r="BH253" s="194">
        <f>IF(N253="sníž. přenesená",J253,0)</f>
        <v>0</v>
      </c>
      <c r="BI253" s="194">
        <f>IF(N253="nulová",J253,0)</f>
        <v>0</v>
      </c>
      <c r="BJ253" s="19" t="s">
        <v>82</v>
      </c>
      <c r="BK253" s="194">
        <f>ROUND(I253*H253,2)</f>
        <v>0</v>
      </c>
      <c r="BL253" s="19" t="s">
        <v>96</v>
      </c>
      <c r="BM253" s="193" t="s">
        <v>2698</v>
      </c>
    </row>
    <row r="254" s="2" customFormat="1">
      <c r="A254" s="38"/>
      <c r="B254" s="39"/>
      <c r="C254" s="38"/>
      <c r="D254" s="195" t="s">
        <v>242</v>
      </c>
      <c r="E254" s="38"/>
      <c r="F254" s="196" t="s">
        <v>2697</v>
      </c>
      <c r="G254" s="38"/>
      <c r="H254" s="38"/>
      <c r="I254" s="197"/>
      <c r="J254" s="38"/>
      <c r="K254" s="38"/>
      <c r="L254" s="39"/>
      <c r="M254" s="198"/>
      <c r="N254" s="199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242</v>
      </c>
      <c r="AU254" s="19" t="s">
        <v>91</v>
      </c>
    </row>
    <row r="255" s="2" customFormat="1" ht="24.15" customHeight="1">
      <c r="A255" s="38"/>
      <c r="B255" s="181"/>
      <c r="C255" s="182" t="s">
        <v>612</v>
      </c>
      <c r="D255" s="182" t="s">
        <v>237</v>
      </c>
      <c r="E255" s="183" t="s">
        <v>2699</v>
      </c>
      <c r="F255" s="184" t="s">
        <v>2700</v>
      </c>
      <c r="G255" s="185" t="s">
        <v>294</v>
      </c>
      <c r="H255" s="186">
        <v>1</v>
      </c>
      <c r="I255" s="187"/>
      <c r="J255" s="188">
        <f>ROUND(I255*H255,2)</f>
        <v>0</v>
      </c>
      <c r="K255" s="184" t="s">
        <v>1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96</v>
      </c>
      <c r="AT255" s="193" t="s">
        <v>237</v>
      </c>
      <c r="AU255" s="193" t="s">
        <v>91</v>
      </c>
      <c r="AY255" s="19" t="s">
        <v>235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96</v>
      </c>
      <c r="BM255" s="193" t="s">
        <v>2701</v>
      </c>
    </row>
    <row r="256" s="2" customFormat="1">
      <c r="A256" s="38"/>
      <c r="B256" s="39"/>
      <c r="C256" s="38"/>
      <c r="D256" s="195" t="s">
        <v>242</v>
      </c>
      <c r="E256" s="38"/>
      <c r="F256" s="196" t="s">
        <v>2700</v>
      </c>
      <c r="G256" s="38"/>
      <c r="H256" s="38"/>
      <c r="I256" s="197"/>
      <c r="J256" s="38"/>
      <c r="K256" s="38"/>
      <c r="L256" s="39"/>
      <c r="M256" s="198"/>
      <c r="N256" s="199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242</v>
      </c>
      <c r="AU256" s="19" t="s">
        <v>91</v>
      </c>
    </row>
    <row r="257" s="2" customFormat="1" ht="16.5" customHeight="1">
      <c r="A257" s="38"/>
      <c r="B257" s="181"/>
      <c r="C257" s="182" t="s">
        <v>615</v>
      </c>
      <c r="D257" s="182" t="s">
        <v>237</v>
      </c>
      <c r="E257" s="183" t="s">
        <v>2702</v>
      </c>
      <c r="F257" s="184" t="s">
        <v>2703</v>
      </c>
      <c r="G257" s="185" t="s">
        <v>294</v>
      </c>
      <c r="H257" s="186">
        <v>1</v>
      </c>
      <c r="I257" s="187"/>
      <c r="J257" s="188">
        <f>ROUND(I257*H257,2)</f>
        <v>0</v>
      </c>
      <c r="K257" s="184" t="s">
        <v>1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</v>
      </c>
      <c r="R257" s="191">
        <f>Q257*H257</f>
        <v>0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96</v>
      </c>
      <c r="AT257" s="193" t="s">
        <v>237</v>
      </c>
      <c r="AU257" s="193" t="s">
        <v>91</v>
      </c>
      <c r="AY257" s="19" t="s">
        <v>235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96</v>
      </c>
      <c r="BM257" s="193" t="s">
        <v>2704</v>
      </c>
    </row>
    <row r="258" s="2" customFormat="1">
      <c r="A258" s="38"/>
      <c r="B258" s="39"/>
      <c r="C258" s="38"/>
      <c r="D258" s="195" t="s">
        <v>242</v>
      </c>
      <c r="E258" s="38"/>
      <c r="F258" s="196" t="s">
        <v>2703</v>
      </c>
      <c r="G258" s="38"/>
      <c r="H258" s="38"/>
      <c r="I258" s="197"/>
      <c r="J258" s="38"/>
      <c r="K258" s="38"/>
      <c r="L258" s="39"/>
      <c r="M258" s="198"/>
      <c r="N258" s="199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242</v>
      </c>
      <c r="AU258" s="19" t="s">
        <v>91</v>
      </c>
    </row>
    <row r="259" s="2" customFormat="1" ht="16.5" customHeight="1">
      <c r="A259" s="38"/>
      <c r="B259" s="181"/>
      <c r="C259" s="182" t="s">
        <v>621</v>
      </c>
      <c r="D259" s="182" t="s">
        <v>237</v>
      </c>
      <c r="E259" s="183" t="s">
        <v>2705</v>
      </c>
      <c r="F259" s="184" t="s">
        <v>2706</v>
      </c>
      <c r="G259" s="185" t="s">
        <v>294</v>
      </c>
      <c r="H259" s="186">
        <v>1</v>
      </c>
      <c r="I259" s="187"/>
      <c r="J259" s="188">
        <f>ROUND(I259*H259,2)</f>
        <v>0</v>
      </c>
      <c r="K259" s="184" t="s">
        <v>1</v>
      </c>
      <c r="L259" s="39"/>
      <c r="M259" s="189" t="s">
        <v>1</v>
      </c>
      <c r="N259" s="190" t="s">
        <v>40</v>
      </c>
      <c r="O259" s="77"/>
      <c r="P259" s="191">
        <f>O259*H259</f>
        <v>0</v>
      </c>
      <c r="Q259" s="191">
        <v>0</v>
      </c>
      <c r="R259" s="191">
        <f>Q259*H259</f>
        <v>0</v>
      </c>
      <c r="S259" s="191">
        <v>0</v>
      </c>
      <c r="T259" s="19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3" t="s">
        <v>96</v>
      </c>
      <c r="AT259" s="193" t="s">
        <v>237</v>
      </c>
      <c r="AU259" s="193" t="s">
        <v>91</v>
      </c>
      <c r="AY259" s="19" t="s">
        <v>235</v>
      </c>
      <c r="BE259" s="194">
        <f>IF(N259="základní",J259,0)</f>
        <v>0</v>
      </c>
      <c r="BF259" s="194">
        <f>IF(N259="snížená",J259,0)</f>
        <v>0</v>
      </c>
      <c r="BG259" s="194">
        <f>IF(N259="zákl. přenesená",J259,0)</f>
        <v>0</v>
      </c>
      <c r="BH259" s="194">
        <f>IF(N259="sníž. přenesená",J259,0)</f>
        <v>0</v>
      </c>
      <c r="BI259" s="194">
        <f>IF(N259="nulová",J259,0)</f>
        <v>0</v>
      </c>
      <c r="BJ259" s="19" t="s">
        <v>82</v>
      </c>
      <c r="BK259" s="194">
        <f>ROUND(I259*H259,2)</f>
        <v>0</v>
      </c>
      <c r="BL259" s="19" t="s">
        <v>96</v>
      </c>
      <c r="BM259" s="193" t="s">
        <v>2707</v>
      </c>
    </row>
    <row r="260" s="2" customFormat="1">
      <c r="A260" s="38"/>
      <c r="B260" s="39"/>
      <c r="C260" s="38"/>
      <c r="D260" s="195" t="s">
        <v>242</v>
      </c>
      <c r="E260" s="38"/>
      <c r="F260" s="196" t="s">
        <v>2706</v>
      </c>
      <c r="G260" s="38"/>
      <c r="H260" s="38"/>
      <c r="I260" s="197"/>
      <c r="J260" s="38"/>
      <c r="K260" s="38"/>
      <c r="L260" s="39"/>
      <c r="M260" s="198"/>
      <c r="N260" s="199"/>
      <c r="O260" s="77"/>
      <c r="P260" s="77"/>
      <c r="Q260" s="77"/>
      <c r="R260" s="77"/>
      <c r="S260" s="77"/>
      <c r="T260" s="7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19" t="s">
        <v>242</v>
      </c>
      <c r="AU260" s="19" t="s">
        <v>91</v>
      </c>
    </row>
    <row r="261" s="2" customFormat="1" ht="16.5" customHeight="1">
      <c r="A261" s="38"/>
      <c r="B261" s="181"/>
      <c r="C261" s="182" t="s">
        <v>624</v>
      </c>
      <c r="D261" s="182" t="s">
        <v>237</v>
      </c>
      <c r="E261" s="183" t="s">
        <v>2708</v>
      </c>
      <c r="F261" s="184" t="s">
        <v>2581</v>
      </c>
      <c r="G261" s="185" t="s">
        <v>294</v>
      </c>
      <c r="H261" s="186">
        <v>2</v>
      </c>
      <c r="I261" s="187"/>
      <c r="J261" s="188">
        <f>ROUND(I261*H261,2)</f>
        <v>0</v>
      </c>
      <c r="K261" s="184" t="s">
        <v>1</v>
      </c>
      <c r="L261" s="39"/>
      <c r="M261" s="189" t="s">
        <v>1</v>
      </c>
      <c r="N261" s="190" t="s">
        <v>40</v>
      </c>
      <c r="O261" s="77"/>
      <c r="P261" s="191">
        <f>O261*H261</f>
        <v>0</v>
      </c>
      <c r="Q261" s="191">
        <v>0</v>
      </c>
      <c r="R261" s="191">
        <f>Q261*H261</f>
        <v>0</v>
      </c>
      <c r="S261" s="191">
        <v>0</v>
      </c>
      <c r="T261" s="192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93" t="s">
        <v>96</v>
      </c>
      <c r="AT261" s="193" t="s">
        <v>237</v>
      </c>
      <c r="AU261" s="193" t="s">
        <v>91</v>
      </c>
      <c r="AY261" s="19" t="s">
        <v>235</v>
      </c>
      <c r="BE261" s="194">
        <f>IF(N261="základní",J261,0)</f>
        <v>0</v>
      </c>
      <c r="BF261" s="194">
        <f>IF(N261="snížená",J261,0)</f>
        <v>0</v>
      </c>
      <c r="BG261" s="194">
        <f>IF(N261="zákl. přenesená",J261,0)</f>
        <v>0</v>
      </c>
      <c r="BH261" s="194">
        <f>IF(N261="sníž. přenesená",J261,0)</f>
        <v>0</v>
      </c>
      <c r="BI261" s="194">
        <f>IF(N261="nulová",J261,0)</f>
        <v>0</v>
      </c>
      <c r="BJ261" s="19" t="s">
        <v>82</v>
      </c>
      <c r="BK261" s="194">
        <f>ROUND(I261*H261,2)</f>
        <v>0</v>
      </c>
      <c r="BL261" s="19" t="s">
        <v>96</v>
      </c>
      <c r="BM261" s="193" t="s">
        <v>2709</v>
      </c>
    </row>
    <row r="262" s="2" customFormat="1">
      <c r="A262" s="38"/>
      <c r="B262" s="39"/>
      <c r="C262" s="38"/>
      <c r="D262" s="195" t="s">
        <v>242</v>
      </c>
      <c r="E262" s="38"/>
      <c r="F262" s="196" t="s">
        <v>2581</v>
      </c>
      <c r="G262" s="38"/>
      <c r="H262" s="38"/>
      <c r="I262" s="197"/>
      <c r="J262" s="38"/>
      <c r="K262" s="38"/>
      <c r="L262" s="39"/>
      <c r="M262" s="198"/>
      <c r="N262" s="199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242</v>
      </c>
      <c r="AU262" s="19" t="s">
        <v>91</v>
      </c>
    </row>
    <row r="263" s="2" customFormat="1" ht="16.5" customHeight="1">
      <c r="A263" s="38"/>
      <c r="B263" s="181"/>
      <c r="C263" s="182" t="s">
        <v>630</v>
      </c>
      <c r="D263" s="182" t="s">
        <v>237</v>
      </c>
      <c r="E263" s="183" t="s">
        <v>2710</v>
      </c>
      <c r="F263" s="184" t="s">
        <v>2584</v>
      </c>
      <c r="G263" s="185" t="s">
        <v>2582</v>
      </c>
      <c r="H263" s="186">
        <v>1</v>
      </c>
      <c r="I263" s="187"/>
      <c r="J263" s="188">
        <f>ROUND(I263*H263,2)</f>
        <v>0</v>
      </c>
      <c r="K263" s="184" t="s">
        <v>1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96</v>
      </c>
      <c r="AT263" s="193" t="s">
        <v>237</v>
      </c>
      <c r="AU263" s="193" t="s">
        <v>91</v>
      </c>
      <c r="AY263" s="19" t="s">
        <v>235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96</v>
      </c>
      <c r="BM263" s="193" t="s">
        <v>2711</v>
      </c>
    </row>
    <row r="264" s="2" customFormat="1">
      <c r="A264" s="38"/>
      <c r="B264" s="39"/>
      <c r="C264" s="38"/>
      <c r="D264" s="195" t="s">
        <v>242</v>
      </c>
      <c r="E264" s="38"/>
      <c r="F264" s="196" t="s">
        <v>2584</v>
      </c>
      <c r="G264" s="38"/>
      <c r="H264" s="38"/>
      <c r="I264" s="197"/>
      <c r="J264" s="38"/>
      <c r="K264" s="38"/>
      <c r="L264" s="39"/>
      <c r="M264" s="198"/>
      <c r="N264" s="199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242</v>
      </c>
      <c r="AU264" s="19" t="s">
        <v>91</v>
      </c>
    </row>
    <row r="265" s="2" customFormat="1" ht="16.5" customHeight="1">
      <c r="A265" s="38"/>
      <c r="B265" s="181"/>
      <c r="C265" s="182" t="s">
        <v>636</v>
      </c>
      <c r="D265" s="182" t="s">
        <v>237</v>
      </c>
      <c r="E265" s="183" t="s">
        <v>2712</v>
      </c>
      <c r="F265" s="184" t="s">
        <v>2713</v>
      </c>
      <c r="G265" s="185" t="s">
        <v>2582</v>
      </c>
      <c r="H265" s="186">
        <v>1</v>
      </c>
      <c r="I265" s="187"/>
      <c r="J265" s="188">
        <f>ROUND(I265*H265,2)</f>
        <v>0</v>
      </c>
      <c r="K265" s="184" t="s">
        <v>1</v>
      </c>
      <c r="L265" s="39"/>
      <c r="M265" s="189" t="s">
        <v>1</v>
      </c>
      <c r="N265" s="190" t="s">
        <v>40</v>
      </c>
      <c r="O265" s="77"/>
      <c r="P265" s="191">
        <f>O265*H265</f>
        <v>0</v>
      </c>
      <c r="Q265" s="191">
        <v>0</v>
      </c>
      <c r="R265" s="191">
        <f>Q265*H265</f>
        <v>0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96</v>
      </c>
      <c r="AT265" s="193" t="s">
        <v>237</v>
      </c>
      <c r="AU265" s="193" t="s">
        <v>91</v>
      </c>
      <c r="AY265" s="19" t="s">
        <v>235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96</v>
      </c>
      <c r="BM265" s="193" t="s">
        <v>2714</v>
      </c>
    </row>
    <row r="266" s="2" customFormat="1">
      <c r="A266" s="38"/>
      <c r="B266" s="39"/>
      <c r="C266" s="38"/>
      <c r="D266" s="195" t="s">
        <v>242</v>
      </c>
      <c r="E266" s="38"/>
      <c r="F266" s="196" t="s">
        <v>2713</v>
      </c>
      <c r="G266" s="38"/>
      <c r="H266" s="38"/>
      <c r="I266" s="197"/>
      <c r="J266" s="38"/>
      <c r="K266" s="38"/>
      <c r="L266" s="39"/>
      <c r="M266" s="198"/>
      <c r="N266" s="199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242</v>
      </c>
      <c r="AU266" s="19" t="s">
        <v>91</v>
      </c>
    </row>
    <row r="267" s="2" customFormat="1" ht="16.5" customHeight="1">
      <c r="A267" s="38"/>
      <c r="B267" s="181"/>
      <c r="C267" s="182" t="s">
        <v>641</v>
      </c>
      <c r="D267" s="182" t="s">
        <v>237</v>
      </c>
      <c r="E267" s="183" t="s">
        <v>2641</v>
      </c>
      <c r="F267" s="184" t="s">
        <v>2642</v>
      </c>
      <c r="G267" s="185" t="s">
        <v>294</v>
      </c>
      <c r="H267" s="186">
        <v>40</v>
      </c>
      <c r="I267" s="187"/>
      <c r="J267" s="188">
        <f>ROUND(I267*H267,2)</f>
        <v>0</v>
      </c>
      <c r="K267" s="184" t="s">
        <v>1</v>
      </c>
      <c r="L267" s="39"/>
      <c r="M267" s="189" t="s">
        <v>1</v>
      </c>
      <c r="N267" s="190" t="s">
        <v>40</v>
      </c>
      <c r="O267" s="77"/>
      <c r="P267" s="191">
        <f>O267*H267</f>
        <v>0</v>
      </c>
      <c r="Q267" s="191">
        <v>0</v>
      </c>
      <c r="R267" s="191">
        <f>Q267*H267</f>
        <v>0</v>
      </c>
      <c r="S267" s="191">
        <v>0</v>
      </c>
      <c r="T267" s="192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3" t="s">
        <v>96</v>
      </c>
      <c r="AT267" s="193" t="s">
        <v>237</v>
      </c>
      <c r="AU267" s="193" t="s">
        <v>91</v>
      </c>
      <c r="AY267" s="19" t="s">
        <v>235</v>
      </c>
      <c r="BE267" s="194">
        <f>IF(N267="základní",J267,0)</f>
        <v>0</v>
      </c>
      <c r="BF267" s="194">
        <f>IF(N267="snížená",J267,0)</f>
        <v>0</v>
      </c>
      <c r="BG267" s="194">
        <f>IF(N267="zákl. přenesená",J267,0)</f>
        <v>0</v>
      </c>
      <c r="BH267" s="194">
        <f>IF(N267="sníž. přenesená",J267,0)</f>
        <v>0</v>
      </c>
      <c r="BI267" s="194">
        <f>IF(N267="nulová",J267,0)</f>
        <v>0</v>
      </c>
      <c r="BJ267" s="19" t="s">
        <v>82</v>
      </c>
      <c r="BK267" s="194">
        <f>ROUND(I267*H267,2)</f>
        <v>0</v>
      </c>
      <c r="BL267" s="19" t="s">
        <v>96</v>
      </c>
      <c r="BM267" s="193" t="s">
        <v>2715</v>
      </c>
    </row>
    <row r="268" s="2" customFormat="1">
      <c r="A268" s="38"/>
      <c r="B268" s="39"/>
      <c r="C268" s="38"/>
      <c r="D268" s="195" t="s">
        <v>242</v>
      </c>
      <c r="E268" s="38"/>
      <c r="F268" s="196" t="s">
        <v>2642</v>
      </c>
      <c r="G268" s="38"/>
      <c r="H268" s="38"/>
      <c r="I268" s="197"/>
      <c r="J268" s="38"/>
      <c r="K268" s="38"/>
      <c r="L268" s="39"/>
      <c r="M268" s="198"/>
      <c r="N268" s="199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242</v>
      </c>
      <c r="AU268" s="19" t="s">
        <v>91</v>
      </c>
    </row>
    <row r="269" s="2" customFormat="1" ht="16.5" customHeight="1">
      <c r="A269" s="38"/>
      <c r="B269" s="181"/>
      <c r="C269" s="182" t="s">
        <v>647</v>
      </c>
      <c r="D269" s="182" t="s">
        <v>237</v>
      </c>
      <c r="E269" s="183" t="s">
        <v>2645</v>
      </c>
      <c r="F269" s="184" t="s">
        <v>2646</v>
      </c>
      <c r="G269" s="185" t="s">
        <v>294</v>
      </c>
      <c r="H269" s="186">
        <v>5</v>
      </c>
      <c r="I269" s="187"/>
      <c r="J269" s="188">
        <f>ROUND(I269*H269,2)</f>
        <v>0</v>
      </c>
      <c r="K269" s="184" t="s">
        <v>1</v>
      </c>
      <c r="L269" s="39"/>
      <c r="M269" s="189" t="s">
        <v>1</v>
      </c>
      <c r="N269" s="190" t="s">
        <v>40</v>
      </c>
      <c r="O269" s="77"/>
      <c r="P269" s="191">
        <f>O269*H269</f>
        <v>0</v>
      </c>
      <c r="Q269" s="191">
        <v>0</v>
      </c>
      <c r="R269" s="191">
        <f>Q269*H269</f>
        <v>0</v>
      </c>
      <c r="S269" s="191">
        <v>0</v>
      </c>
      <c r="T269" s="192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96</v>
      </c>
      <c r="AT269" s="193" t="s">
        <v>237</v>
      </c>
      <c r="AU269" s="193" t="s">
        <v>91</v>
      </c>
      <c r="AY269" s="19" t="s">
        <v>235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96</v>
      </c>
      <c r="BM269" s="193" t="s">
        <v>2716</v>
      </c>
    </row>
    <row r="270" s="2" customFormat="1">
      <c r="A270" s="38"/>
      <c r="B270" s="39"/>
      <c r="C270" s="38"/>
      <c r="D270" s="195" t="s">
        <v>242</v>
      </c>
      <c r="E270" s="38"/>
      <c r="F270" s="196" t="s">
        <v>2646</v>
      </c>
      <c r="G270" s="38"/>
      <c r="H270" s="38"/>
      <c r="I270" s="197"/>
      <c r="J270" s="38"/>
      <c r="K270" s="38"/>
      <c r="L270" s="39"/>
      <c r="M270" s="198"/>
      <c r="N270" s="199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242</v>
      </c>
      <c r="AU270" s="19" t="s">
        <v>91</v>
      </c>
    </row>
    <row r="271" s="2" customFormat="1" ht="16.5" customHeight="1">
      <c r="A271" s="38"/>
      <c r="B271" s="181"/>
      <c r="C271" s="182" t="s">
        <v>653</v>
      </c>
      <c r="D271" s="182" t="s">
        <v>237</v>
      </c>
      <c r="E271" s="183" t="s">
        <v>2649</v>
      </c>
      <c r="F271" s="184" t="s">
        <v>2650</v>
      </c>
      <c r="G271" s="185" t="s">
        <v>294</v>
      </c>
      <c r="H271" s="186">
        <v>8</v>
      </c>
      <c r="I271" s="187"/>
      <c r="J271" s="188">
        <f>ROUND(I271*H271,2)</f>
        <v>0</v>
      </c>
      <c r="K271" s="184" t="s">
        <v>1</v>
      </c>
      <c r="L271" s="39"/>
      <c r="M271" s="189" t="s">
        <v>1</v>
      </c>
      <c r="N271" s="190" t="s">
        <v>40</v>
      </c>
      <c r="O271" s="77"/>
      <c r="P271" s="191">
        <f>O271*H271</f>
        <v>0</v>
      </c>
      <c r="Q271" s="191">
        <v>0</v>
      </c>
      <c r="R271" s="191">
        <f>Q271*H271</f>
        <v>0</v>
      </c>
      <c r="S271" s="191">
        <v>0</v>
      </c>
      <c r="T271" s="19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3" t="s">
        <v>96</v>
      </c>
      <c r="AT271" s="193" t="s">
        <v>237</v>
      </c>
      <c r="AU271" s="193" t="s">
        <v>91</v>
      </c>
      <c r="AY271" s="19" t="s">
        <v>235</v>
      </c>
      <c r="BE271" s="194">
        <f>IF(N271="základní",J271,0)</f>
        <v>0</v>
      </c>
      <c r="BF271" s="194">
        <f>IF(N271="snížená",J271,0)</f>
        <v>0</v>
      </c>
      <c r="BG271" s="194">
        <f>IF(N271="zákl. přenesená",J271,0)</f>
        <v>0</v>
      </c>
      <c r="BH271" s="194">
        <f>IF(N271="sníž. přenesená",J271,0)</f>
        <v>0</v>
      </c>
      <c r="BI271" s="194">
        <f>IF(N271="nulová",J271,0)</f>
        <v>0</v>
      </c>
      <c r="BJ271" s="19" t="s">
        <v>82</v>
      </c>
      <c r="BK271" s="194">
        <f>ROUND(I271*H271,2)</f>
        <v>0</v>
      </c>
      <c r="BL271" s="19" t="s">
        <v>96</v>
      </c>
      <c r="BM271" s="193" t="s">
        <v>2717</v>
      </c>
    </row>
    <row r="272" s="2" customFormat="1">
      <c r="A272" s="38"/>
      <c r="B272" s="39"/>
      <c r="C272" s="38"/>
      <c r="D272" s="195" t="s">
        <v>242</v>
      </c>
      <c r="E272" s="38"/>
      <c r="F272" s="196" t="s">
        <v>2650</v>
      </c>
      <c r="G272" s="38"/>
      <c r="H272" s="38"/>
      <c r="I272" s="197"/>
      <c r="J272" s="38"/>
      <c r="K272" s="38"/>
      <c r="L272" s="39"/>
      <c r="M272" s="198"/>
      <c r="N272" s="199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242</v>
      </c>
      <c r="AU272" s="19" t="s">
        <v>91</v>
      </c>
    </row>
    <row r="273" s="2" customFormat="1" ht="16.5" customHeight="1">
      <c r="A273" s="38"/>
      <c r="B273" s="181"/>
      <c r="C273" s="182" t="s">
        <v>657</v>
      </c>
      <c r="D273" s="182" t="s">
        <v>237</v>
      </c>
      <c r="E273" s="183" t="s">
        <v>2655</v>
      </c>
      <c r="F273" s="184" t="s">
        <v>2656</v>
      </c>
      <c r="G273" s="185" t="s">
        <v>323</v>
      </c>
      <c r="H273" s="186">
        <v>100</v>
      </c>
      <c r="I273" s="187"/>
      <c r="J273" s="188">
        <f>ROUND(I273*H273,2)</f>
        <v>0</v>
      </c>
      <c r="K273" s="184" t="s">
        <v>1</v>
      </c>
      <c r="L273" s="39"/>
      <c r="M273" s="189" t="s">
        <v>1</v>
      </c>
      <c r="N273" s="190" t="s">
        <v>40</v>
      </c>
      <c r="O273" s="77"/>
      <c r="P273" s="191">
        <f>O273*H273</f>
        <v>0</v>
      </c>
      <c r="Q273" s="191">
        <v>0</v>
      </c>
      <c r="R273" s="191">
        <f>Q273*H273</f>
        <v>0</v>
      </c>
      <c r="S273" s="191">
        <v>0</v>
      </c>
      <c r="T273" s="192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93" t="s">
        <v>96</v>
      </c>
      <c r="AT273" s="193" t="s">
        <v>237</v>
      </c>
      <c r="AU273" s="193" t="s">
        <v>91</v>
      </c>
      <c r="AY273" s="19" t="s">
        <v>235</v>
      </c>
      <c r="BE273" s="194">
        <f>IF(N273="základní",J273,0)</f>
        <v>0</v>
      </c>
      <c r="BF273" s="194">
        <f>IF(N273="snížená",J273,0)</f>
        <v>0</v>
      </c>
      <c r="BG273" s="194">
        <f>IF(N273="zákl. přenesená",J273,0)</f>
        <v>0</v>
      </c>
      <c r="BH273" s="194">
        <f>IF(N273="sníž. přenesená",J273,0)</f>
        <v>0</v>
      </c>
      <c r="BI273" s="194">
        <f>IF(N273="nulová",J273,0)</f>
        <v>0</v>
      </c>
      <c r="BJ273" s="19" t="s">
        <v>82</v>
      </c>
      <c r="BK273" s="194">
        <f>ROUND(I273*H273,2)</f>
        <v>0</v>
      </c>
      <c r="BL273" s="19" t="s">
        <v>96</v>
      </c>
      <c r="BM273" s="193" t="s">
        <v>2718</v>
      </c>
    </row>
    <row r="274" s="2" customFormat="1">
      <c r="A274" s="38"/>
      <c r="B274" s="39"/>
      <c r="C274" s="38"/>
      <c r="D274" s="195" t="s">
        <v>242</v>
      </c>
      <c r="E274" s="38"/>
      <c r="F274" s="196" t="s">
        <v>2656</v>
      </c>
      <c r="G274" s="38"/>
      <c r="H274" s="38"/>
      <c r="I274" s="197"/>
      <c r="J274" s="38"/>
      <c r="K274" s="38"/>
      <c r="L274" s="39"/>
      <c r="M274" s="198"/>
      <c r="N274" s="199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242</v>
      </c>
      <c r="AU274" s="19" t="s">
        <v>91</v>
      </c>
    </row>
    <row r="275" s="2" customFormat="1" ht="16.5" customHeight="1">
      <c r="A275" s="38"/>
      <c r="B275" s="181"/>
      <c r="C275" s="182" t="s">
        <v>662</v>
      </c>
      <c r="D275" s="182" t="s">
        <v>237</v>
      </c>
      <c r="E275" s="183" t="s">
        <v>2657</v>
      </c>
      <c r="F275" s="184" t="s">
        <v>2658</v>
      </c>
      <c r="G275" s="185" t="s">
        <v>323</v>
      </c>
      <c r="H275" s="186">
        <v>50</v>
      </c>
      <c r="I275" s="187"/>
      <c r="J275" s="188">
        <f>ROUND(I275*H275,2)</f>
        <v>0</v>
      </c>
      <c r="K275" s="184" t="s">
        <v>1</v>
      </c>
      <c r="L275" s="39"/>
      <c r="M275" s="189" t="s">
        <v>1</v>
      </c>
      <c r="N275" s="190" t="s">
        <v>40</v>
      </c>
      <c r="O275" s="77"/>
      <c r="P275" s="191">
        <f>O275*H275</f>
        <v>0</v>
      </c>
      <c r="Q275" s="191">
        <v>0</v>
      </c>
      <c r="R275" s="191">
        <f>Q275*H275</f>
        <v>0</v>
      </c>
      <c r="S275" s="191">
        <v>0</v>
      </c>
      <c r="T275" s="19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3" t="s">
        <v>96</v>
      </c>
      <c r="AT275" s="193" t="s">
        <v>237</v>
      </c>
      <c r="AU275" s="193" t="s">
        <v>91</v>
      </c>
      <c r="AY275" s="19" t="s">
        <v>235</v>
      </c>
      <c r="BE275" s="194">
        <f>IF(N275="základní",J275,0)</f>
        <v>0</v>
      </c>
      <c r="BF275" s="194">
        <f>IF(N275="snížená",J275,0)</f>
        <v>0</v>
      </c>
      <c r="BG275" s="194">
        <f>IF(N275="zákl. přenesená",J275,0)</f>
        <v>0</v>
      </c>
      <c r="BH275" s="194">
        <f>IF(N275="sníž. přenesená",J275,0)</f>
        <v>0</v>
      </c>
      <c r="BI275" s="194">
        <f>IF(N275="nulová",J275,0)</f>
        <v>0</v>
      </c>
      <c r="BJ275" s="19" t="s">
        <v>82</v>
      </c>
      <c r="BK275" s="194">
        <f>ROUND(I275*H275,2)</f>
        <v>0</v>
      </c>
      <c r="BL275" s="19" t="s">
        <v>96</v>
      </c>
      <c r="BM275" s="193" t="s">
        <v>2719</v>
      </c>
    </row>
    <row r="276" s="2" customFormat="1">
      <c r="A276" s="38"/>
      <c r="B276" s="39"/>
      <c r="C276" s="38"/>
      <c r="D276" s="195" t="s">
        <v>242</v>
      </c>
      <c r="E276" s="38"/>
      <c r="F276" s="196" t="s">
        <v>2658</v>
      </c>
      <c r="G276" s="38"/>
      <c r="H276" s="38"/>
      <c r="I276" s="197"/>
      <c r="J276" s="38"/>
      <c r="K276" s="38"/>
      <c r="L276" s="39"/>
      <c r="M276" s="198"/>
      <c r="N276" s="199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242</v>
      </c>
      <c r="AU276" s="19" t="s">
        <v>91</v>
      </c>
    </row>
    <row r="277" s="2" customFormat="1" ht="16.5" customHeight="1">
      <c r="A277" s="38"/>
      <c r="B277" s="181"/>
      <c r="C277" s="182" t="s">
        <v>667</v>
      </c>
      <c r="D277" s="182" t="s">
        <v>237</v>
      </c>
      <c r="E277" s="183" t="s">
        <v>2665</v>
      </c>
      <c r="F277" s="184" t="s">
        <v>2666</v>
      </c>
      <c r="G277" s="185" t="s">
        <v>323</v>
      </c>
      <c r="H277" s="186">
        <v>0.5</v>
      </c>
      <c r="I277" s="187"/>
      <c r="J277" s="188">
        <f>ROUND(I277*H277,2)</f>
        <v>0</v>
      </c>
      <c r="K277" s="184" t="s">
        <v>1</v>
      </c>
      <c r="L277" s="39"/>
      <c r="M277" s="189" t="s">
        <v>1</v>
      </c>
      <c r="N277" s="190" t="s">
        <v>40</v>
      </c>
      <c r="O277" s="77"/>
      <c r="P277" s="191">
        <f>O277*H277</f>
        <v>0</v>
      </c>
      <c r="Q277" s="191">
        <v>0</v>
      </c>
      <c r="R277" s="191">
        <f>Q277*H277</f>
        <v>0</v>
      </c>
      <c r="S277" s="191">
        <v>0</v>
      </c>
      <c r="T277" s="1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3" t="s">
        <v>96</v>
      </c>
      <c r="AT277" s="193" t="s">
        <v>237</v>
      </c>
      <c r="AU277" s="193" t="s">
        <v>91</v>
      </c>
      <c r="AY277" s="19" t="s">
        <v>235</v>
      </c>
      <c r="BE277" s="194">
        <f>IF(N277="základní",J277,0)</f>
        <v>0</v>
      </c>
      <c r="BF277" s="194">
        <f>IF(N277="snížená",J277,0)</f>
        <v>0</v>
      </c>
      <c r="BG277" s="194">
        <f>IF(N277="zákl. přenesená",J277,0)</f>
        <v>0</v>
      </c>
      <c r="BH277" s="194">
        <f>IF(N277="sníž. přenesená",J277,0)</f>
        <v>0</v>
      </c>
      <c r="BI277" s="194">
        <f>IF(N277="nulová",J277,0)</f>
        <v>0</v>
      </c>
      <c r="BJ277" s="19" t="s">
        <v>82</v>
      </c>
      <c r="BK277" s="194">
        <f>ROUND(I277*H277,2)</f>
        <v>0</v>
      </c>
      <c r="BL277" s="19" t="s">
        <v>96</v>
      </c>
      <c r="BM277" s="193" t="s">
        <v>2720</v>
      </c>
    </row>
    <row r="278" s="2" customFormat="1">
      <c r="A278" s="38"/>
      <c r="B278" s="39"/>
      <c r="C278" s="38"/>
      <c r="D278" s="195" t="s">
        <v>242</v>
      </c>
      <c r="E278" s="38"/>
      <c r="F278" s="196" t="s">
        <v>2666</v>
      </c>
      <c r="G278" s="38"/>
      <c r="H278" s="38"/>
      <c r="I278" s="197"/>
      <c r="J278" s="38"/>
      <c r="K278" s="38"/>
      <c r="L278" s="39"/>
      <c r="M278" s="198"/>
      <c r="N278" s="199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242</v>
      </c>
      <c r="AU278" s="19" t="s">
        <v>91</v>
      </c>
    </row>
    <row r="279" s="2" customFormat="1" ht="24.15" customHeight="1">
      <c r="A279" s="38"/>
      <c r="B279" s="181"/>
      <c r="C279" s="182" t="s">
        <v>676</v>
      </c>
      <c r="D279" s="182" t="s">
        <v>237</v>
      </c>
      <c r="E279" s="183" t="s">
        <v>2673</v>
      </c>
      <c r="F279" s="184" t="s">
        <v>2674</v>
      </c>
      <c r="G279" s="185" t="s">
        <v>527</v>
      </c>
      <c r="H279" s="186">
        <v>125</v>
      </c>
      <c r="I279" s="187"/>
      <c r="J279" s="188">
        <f>ROUND(I279*H279,2)</f>
        <v>0</v>
      </c>
      <c r="K279" s="184" t="s">
        <v>1</v>
      </c>
      <c r="L279" s="39"/>
      <c r="M279" s="189" t="s">
        <v>1</v>
      </c>
      <c r="N279" s="190" t="s">
        <v>40</v>
      </c>
      <c r="O279" s="77"/>
      <c r="P279" s="191">
        <f>O279*H279</f>
        <v>0</v>
      </c>
      <c r="Q279" s="191">
        <v>0</v>
      </c>
      <c r="R279" s="191">
        <f>Q279*H279</f>
        <v>0</v>
      </c>
      <c r="S279" s="191">
        <v>0</v>
      </c>
      <c r="T279" s="192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93" t="s">
        <v>96</v>
      </c>
      <c r="AT279" s="193" t="s">
        <v>237</v>
      </c>
      <c r="AU279" s="193" t="s">
        <v>91</v>
      </c>
      <c r="AY279" s="19" t="s">
        <v>235</v>
      </c>
      <c r="BE279" s="194">
        <f>IF(N279="základní",J279,0)</f>
        <v>0</v>
      </c>
      <c r="BF279" s="194">
        <f>IF(N279="snížená",J279,0)</f>
        <v>0</v>
      </c>
      <c r="BG279" s="194">
        <f>IF(N279="zákl. přenesená",J279,0)</f>
        <v>0</v>
      </c>
      <c r="BH279" s="194">
        <f>IF(N279="sníž. přenesená",J279,0)</f>
        <v>0</v>
      </c>
      <c r="BI279" s="194">
        <f>IF(N279="nulová",J279,0)</f>
        <v>0</v>
      </c>
      <c r="BJ279" s="19" t="s">
        <v>82</v>
      </c>
      <c r="BK279" s="194">
        <f>ROUND(I279*H279,2)</f>
        <v>0</v>
      </c>
      <c r="BL279" s="19" t="s">
        <v>96</v>
      </c>
      <c r="BM279" s="193" t="s">
        <v>2721</v>
      </c>
    </row>
    <row r="280" s="2" customFormat="1">
      <c r="A280" s="38"/>
      <c r="B280" s="39"/>
      <c r="C280" s="38"/>
      <c r="D280" s="195" t="s">
        <v>242</v>
      </c>
      <c r="E280" s="38"/>
      <c r="F280" s="196" t="s">
        <v>2674</v>
      </c>
      <c r="G280" s="38"/>
      <c r="H280" s="38"/>
      <c r="I280" s="197"/>
      <c r="J280" s="38"/>
      <c r="K280" s="38"/>
      <c r="L280" s="39"/>
      <c r="M280" s="198"/>
      <c r="N280" s="199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242</v>
      </c>
      <c r="AU280" s="19" t="s">
        <v>91</v>
      </c>
    </row>
    <row r="281" s="2" customFormat="1" ht="16.5" customHeight="1">
      <c r="A281" s="38"/>
      <c r="B281" s="181"/>
      <c r="C281" s="182" t="s">
        <v>681</v>
      </c>
      <c r="D281" s="182" t="s">
        <v>237</v>
      </c>
      <c r="E281" s="183" t="s">
        <v>2722</v>
      </c>
      <c r="F281" s="184" t="s">
        <v>2676</v>
      </c>
      <c r="G281" s="185" t="s">
        <v>294</v>
      </c>
      <c r="H281" s="186">
        <v>1</v>
      </c>
      <c r="I281" s="187"/>
      <c r="J281" s="188">
        <f>ROUND(I281*H281,2)</f>
        <v>0</v>
      </c>
      <c r="K281" s="184" t="s">
        <v>1</v>
      </c>
      <c r="L281" s="39"/>
      <c r="M281" s="189" t="s">
        <v>1</v>
      </c>
      <c r="N281" s="190" t="s">
        <v>40</v>
      </c>
      <c r="O281" s="77"/>
      <c r="P281" s="191">
        <f>O281*H281</f>
        <v>0</v>
      </c>
      <c r="Q281" s="191">
        <v>0</v>
      </c>
      <c r="R281" s="191">
        <f>Q281*H281</f>
        <v>0</v>
      </c>
      <c r="S281" s="191">
        <v>0</v>
      </c>
      <c r="T281" s="19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3" t="s">
        <v>96</v>
      </c>
      <c r="AT281" s="193" t="s">
        <v>237</v>
      </c>
      <c r="AU281" s="193" t="s">
        <v>91</v>
      </c>
      <c r="AY281" s="19" t="s">
        <v>235</v>
      </c>
      <c r="BE281" s="194">
        <f>IF(N281="základní",J281,0)</f>
        <v>0</v>
      </c>
      <c r="BF281" s="194">
        <f>IF(N281="snížená",J281,0)</f>
        <v>0</v>
      </c>
      <c r="BG281" s="194">
        <f>IF(N281="zákl. přenesená",J281,0)</f>
        <v>0</v>
      </c>
      <c r="BH281" s="194">
        <f>IF(N281="sníž. přenesená",J281,0)</f>
        <v>0</v>
      </c>
      <c r="BI281" s="194">
        <f>IF(N281="nulová",J281,0)</f>
        <v>0</v>
      </c>
      <c r="BJ281" s="19" t="s">
        <v>82</v>
      </c>
      <c r="BK281" s="194">
        <f>ROUND(I281*H281,2)</f>
        <v>0</v>
      </c>
      <c r="BL281" s="19" t="s">
        <v>96</v>
      </c>
      <c r="BM281" s="193" t="s">
        <v>2723</v>
      </c>
    </row>
    <row r="282" s="2" customFormat="1">
      <c r="A282" s="38"/>
      <c r="B282" s="39"/>
      <c r="C282" s="38"/>
      <c r="D282" s="195" t="s">
        <v>242</v>
      </c>
      <c r="E282" s="38"/>
      <c r="F282" s="196" t="s">
        <v>2676</v>
      </c>
      <c r="G282" s="38"/>
      <c r="H282" s="38"/>
      <c r="I282" s="197"/>
      <c r="J282" s="38"/>
      <c r="K282" s="38"/>
      <c r="L282" s="39"/>
      <c r="M282" s="198"/>
      <c r="N282" s="199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242</v>
      </c>
      <c r="AU282" s="19" t="s">
        <v>91</v>
      </c>
    </row>
    <row r="283" s="12" customFormat="1" ht="22.8" customHeight="1">
      <c r="A283" s="12"/>
      <c r="B283" s="168"/>
      <c r="C283" s="12"/>
      <c r="D283" s="169" t="s">
        <v>74</v>
      </c>
      <c r="E283" s="179" t="s">
        <v>2724</v>
      </c>
      <c r="F283" s="179" t="s">
        <v>2725</v>
      </c>
      <c r="G283" s="12"/>
      <c r="H283" s="12"/>
      <c r="I283" s="171"/>
      <c r="J283" s="180">
        <f>BK283</f>
        <v>0</v>
      </c>
      <c r="K283" s="12"/>
      <c r="L283" s="168"/>
      <c r="M283" s="173"/>
      <c r="N283" s="174"/>
      <c r="O283" s="174"/>
      <c r="P283" s="175">
        <f>SUM(P284:P303)</f>
        <v>0</v>
      </c>
      <c r="Q283" s="174"/>
      <c r="R283" s="175">
        <f>SUM(R284:R303)</f>
        <v>0</v>
      </c>
      <c r="S283" s="174"/>
      <c r="T283" s="176">
        <f>SUM(T284:T303)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169" t="s">
        <v>82</v>
      </c>
      <c r="AT283" s="177" t="s">
        <v>74</v>
      </c>
      <c r="AU283" s="177" t="s">
        <v>82</v>
      </c>
      <c r="AY283" s="169" t="s">
        <v>235</v>
      </c>
      <c r="BK283" s="178">
        <f>SUM(BK284:BK303)</f>
        <v>0</v>
      </c>
    </row>
    <row r="284" s="2" customFormat="1" ht="16.5" customHeight="1">
      <c r="A284" s="38"/>
      <c r="B284" s="181"/>
      <c r="C284" s="182" t="s">
        <v>686</v>
      </c>
      <c r="D284" s="182" t="s">
        <v>237</v>
      </c>
      <c r="E284" s="183" t="s">
        <v>2726</v>
      </c>
      <c r="F284" s="184" t="s">
        <v>2727</v>
      </c>
      <c r="G284" s="185" t="s">
        <v>323</v>
      </c>
      <c r="H284" s="186">
        <v>15</v>
      </c>
      <c r="I284" s="187"/>
      <c r="J284" s="188">
        <f>ROUND(I284*H284,2)</f>
        <v>0</v>
      </c>
      <c r="K284" s="184" t="s">
        <v>1</v>
      </c>
      <c r="L284" s="39"/>
      <c r="M284" s="189" t="s">
        <v>1</v>
      </c>
      <c r="N284" s="190" t="s">
        <v>40</v>
      </c>
      <c r="O284" s="77"/>
      <c r="P284" s="191">
        <f>O284*H284</f>
        <v>0</v>
      </c>
      <c r="Q284" s="191">
        <v>0</v>
      </c>
      <c r="R284" s="191">
        <f>Q284*H284</f>
        <v>0</v>
      </c>
      <c r="S284" s="191">
        <v>0</v>
      </c>
      <c r="T284" s="19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3" t="s">
        <v>96</v>
      </c>
      <c r="AT284" s="193" t="s">
        <v>237</v>
      </c>
      <c r="AU284" s="193" t="s">
        <v>84</v>
      </c>
      <c r="AY284" s="19" t="s">
        <v>235</v>
      </c>
      <c r="BE284" s="194">
        <f>IF(N284="základní",J284,0)</f>
        <v>0</v>
      </c>
      <c r="BF284" s="194">
        <f>IF(N284="snížená",J284,0)</f>
        <v>0</v>
      </c>
      <c r="BG284" s="194">
        <f>IF(N284="zákl. přenesená",J284,0)</f>
        <v>0</v>
      </c>
      <c r="BH284" s="194">
        <f>IF(N284="sníž. přenesená",J284,0)</f>
        <v>0</v>
      </c>
      <c r="BI284" s="194">
        <f>IF(N284="nulová",J284,0)</f>
        <v>0</v>
      </c>
      <c r="BJ284" s="19" t="s">
        <v>82</v>
      </c>
      <c r="BK284" s="194">
        <f>ROUND(I284*H284,2)</f>
        <v>0</v>
      </c>
      <c r="BL284" s="19" t="s">
        <v>96</v>
      </c>
      <c r="BM284" s="193" t="s">
        <v>2110</v>
      </c>
    </row>
    <row r="285" s="2" customFormat="1">
      <c r="A285" s="38"/>
      <c r="B285" s="39"/>
      <c r="C285" s="38"/>
      <c r="D285" s="195" t="s">
        <v>242</v>
      </c>
      <c r="E285" s="38"/>
      <c r="F285" s="196" t="s">
        <v>2727</v>
      </c>
      <c r="G285" s="38"/>
      <c r="H285" s="38"/>
      <c r="I285" s="197"/>
      <c r="J285" s="38"/>
      <c r="K285" s="38"/>
      <c r="L285" s="39"/>
      <c r="M285" s="198"/>
      <c r="N285" s="199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242</v>
      </c>
      <c r="AU285" s="19" t="s">
        <v>84</v>
      </c>
    </row>
    <row r="286" s="2" customFormat="1" ht="16.5" customHeight="1">
      <c r="A286" s="38"/>
      <c r="B286" s="181"/>
      <c r="C286" s="182" t="s">
        <v>691</v>
      </c>
      <c r="D286" s="182" t="s">
        <v>237</v>
      </c>
      <c r="E286" s="183" t="s">
        <v>2728</v>
      </c>
      <c r="F286" s="184" t="s">
        <v>2729</v>
      </c>
      <c r="G286" s="185" t="s">
        <v>323</v>
      </c>
      <c r="H286" s="186">
        <v>15</v>
      </c>
      <c r="I286" s="187"/>
      <c r="J286" s="188">
        <f>ROUND(I286*H286,2)</f>
        <v>0</v>
      </c>
      <c r="K286" s="184" t="s">
        <v>1</v>
      </c>
      <c r="L286" s="39"/>
      <c r="M286" s="189" t="s">
        <v>1</v>
      </c>
      <c r="N286" s="190" t="s">
        <v>40</v>
      </c>
      <c r="O286" s="77"/>
      <c r="P286" s="191">
        <f>O286*H286</f>
        <v>0</v>
      </c>
      <c r="Q286" s="191">
        <v>0</v>
      </c>
      <c r="R286" s="191">
        <f>Q286*H286</f>
        <v>0</v>
      </c>
      <c r="S286" s="191">
        <v>0</v>
      </c>
      <c r="T286" s="19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3" t="s">
        <v>96</v>
      </c>
      <c r="AT286" s="193" t="s">
        <v>237</v>
      </c>
      <c r="AU286" s="193" t="s">
        <v>84</v>
      </c>
      <c r="AY286" s="19" t="s">
        <v>235</v>
      </c>
      <c r="BE286" s="194">
        <f>IF(N286="základní",J286,0)</f>
        <v>0</v>
      </c>
      <c r="BF286" s="194">
        <f>IF(N286="snížená",J286,0)</f>
        <v>0</v>
      </c>
      <c r="BG286" s="194">
        <f>IF(N286="zákl. přenesená",J286,0)</f>
        <v>0</v>
      </c>
      <c r="BH286" s="194">
        <f>IF(N286="sníž. přenesená",J286,0)</f>
        <v>0</v>
      </c>
      <c r="BI286" s="194">
        <f>IF(N286="nulová",J286,0)</f>
        <v>0</v>
      </c>
      <c r="BJ286" s="19" t="s">
        <v>82</v>
      </c>
      <c r="BK286" s="194">
        <f>ROUND(I286*H286,2)</f>
        <v>0</v>
      </c>
      <c r="BL286" s="19" t="s">
        <v>96</v>
      </c>
      <c r="BM286" s="193" t="s">
        <v>2730</v>
      </c>
    </row>
    <row r="287" s="2" customFormat="1">
      <c r="A287" s="38"/>
      <c r="B287" s="39"/>
      <c r="C287" s="38"/>
      <c r="D287" s="195" t="s">
        <v>242</v>
      </c>
      <c r="E287" s="38"/>
      <c r="F287" s="196" t="s">
        <v>2729</v>
      </c>
      <c r="G287" s="38"/>
      <c r="H287" s="38"/>
      <c r="I287" s="197"/>
      <c r="J287" s="38"/>
      <c r="K287" s="38"/>
      <c r="L287" s="39"/>
      <c r="M287" s="198"/>
      <c r="N287" s="199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242</v>
      </c>
      <c r="AU287" s="19" t="s">
        <v>84</v>
      </c>
    </row>
    <row r="288" s="2" customFormat="1" ht="16.5" customHeight="1">
      <c r="A288" s="38"/>
      <c r="B288" s="181"/>
      <c r="C288" s="182" t="s">
        <v>696</v>
      </c>
      <c r="D288" s="182" t="s">
        <v>237</v>
      </c>
      <c r="E288" s="183" t="s">
        <v>2731</v>
      </c>
      <c r="F288" s="184" t="s">
        <v>2732</v>
      </c>
      <c r="G288" s="185" t="s">
        <v>294</v>
      </c>
      <c r="H288" s="186">
        <v>1</v>
      </c>
      <c r="I288" s="187"/>
      <c r="J288" s="188">
        <f>ROUND(I288*H288,2)</f>
        <v>0</v>
      </c>
      <c r="K288" s="184" t="s">
        <v>1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96</v>
      </c>
      <c r="AT288" s="193" t="s">
        <v>237</v>
      </c>
      <c r="AU288" s="193" t="s">
        <v>84</v>
      </c>
      <c r="AY288" s="19" t="s">
        <v>235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96</v>
      </c>
      <c r="BM288" s="193" t="s">
        <v>2733</v>
      </c>
    </row>
    <row r="289" s="2" customFormat="1">
      <c r="A289" s="38"/>
      <c r="B289" s="39"/>
      <c r="C289" s="38"/>
      <c r="D289" s="195" t="s">
        <v>242</v>
      </c>
      <c r="E289" s="38"/>
      <c r="F289" s="196" t="s">
        <v>2732</v>
      </c>
      <c r="G289" s="38"/>
      <c r="H289" s="38"/>
      <c r="I289" s="197"/>
      <c r="J289" s="38"/>
      <c r="K289" s="38"/>
      <c r="L289" s="39"/>
      <c r="M289" s="198"/>
      <c r="N289" s="199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242</v>
      </c>
      <c r="AU289" s="19" t="s">
        <v>84</v>
      </c>
    </row>
    <row r="290" s="2" customFormat="1" ht="16.5" customHeight="1">
      <c r="A290" s="38"/>
      <c r="B290" s="181"/>
      <c r="C290" s="182" t="s">
        <v>701</v>
      </c>
      <c r="D290" s="182" t="s">
        <v>237</v>
      </c>
      <c r="E290" s="183" t="s">
        <v>2734</v>
      </c>
      <c r="F290" s="184" t="s">
        <v>2735</v>
      </c>
      <c r="G290" s="185" t="s">
        <v>294</v>
      </c>
      <c r="H290" s="186">
        <v>2</v>
      </c>
      <c r="I290" s="187"/>
      <c r="J290" s="188">
        <f>ROUND(I290*H290,2)</f>
        <v>0</v>
      </c>
      <c r="K290" s="184" t="s">
        <v>1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0</v>
      </c>
      <c r="R290" s="191">
        <f>Q290*H290</f>
        <v>0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96</v>
      </c>
      <c r="AT290" s="193" t="s">
        <v>237</v>
      </c>
      <c r="AU290" s="193" t="s">
        <v>84</v>
      </c>
      <c r="AY290" s="19" t="s">
        <v>235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96</v>
      </c>
      <c r="BM290" s="193" t="s">
        <v>2736</v>
      </c>
    </row>
    <row r="291" s="2" customFormat="1">
      <c r="A291" s="38"/>
      <c r="B291" s="39"/>
      <c r="C291" s="38"/>
      <c r="D291" s="195" t="s">
        <v>242</v>
      </c>
      <c r="E291" s="38"/>
      <c r="F291" s="196" t="s">
        <v>2735</v>
      </c>
      <c r="G291" s="38"/>
      <c r="H291" s="38"/>
      <c r="I291" s="197"/>
      <c r="J291" s="38"/>
      <c r="K291" s="38"/>
      <c r="L291" s="39"/>
      <c r="M291" s="198"/>
      <c r="N291" s="199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242</v>
      </c>
      <c r="AU291" s="19" t="s">
        <v>84</v>
      </c>
    </row>
    <row r="292" s="2" customFormat="1" ht="16.5" customHeight="1">
      <c r="A292" s="38"/>
      <c r="B292" s="181"/>
      <c r="C292" s="182" t="s">
        <v>705</v>
      </c>
      <c r="D292" s="182" t="s">
        <v>237</v>
      </c>
      <c r="E292" s="183" t="s">
        <v>2737</v>
      </c>
      <c r="F292" s="184" t="s">
        <v>2738</v>
      </c>
      <c r="G292" s="185" t="s">
        <v>294</v>
      </c>
      <c r="H292" s="186">
        <v>4</v>
      </c>
      <c r="I292" s="187"/>
      <c r="J292" s="188">
        <f>ROUND(I292*H292,2)</f>
        <v>0</v>
      </c>
      <c r="K292" s="184" t="s">
        <v>1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</v>
      </c>
      <c r="R292" s="191">
        <f>Q292*H292</f>
        <v>0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96</v>
      </c>
      <c r="AT292" s="193" t="s">
        <v>237</v>
      </c>
      <c r="AU292" s="193" t="s">
        <v>84</v>
      </c>
      <c r="AY292" s="19" t="s">
        <v>235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96</v>
      </c>
      <c r="BM292" s="193" t="s">
        <v>2739</v>
      </c>
    </row>
    <row r="293" s="2" customFormat="1">
      <c r="A293" s="38"/>
      <c r="B293" s="39"/>
      <c r="C293" s="38"/>
      <c r="D293" s="195" t="s">
        <v>242</v>
      </c>
      <c r="E293" s="38"/>
      <c r="F293" s="196" t="s">
        <v>2738</v>
      </c>
      <c r="G293" s="38"/>
      <c r="H293" s="38"/>
      <c r="I293" s="197"/>
      <c r="J293" s="38"/>
      <c r="K293" s="38"/>
      <c r="L293" s="39"/>
      <c r="M293" s="198"/>
      <c r="N293" s="199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242</v>
      </c>
      <c r="AU293" s="19" t="s">
        <v>84</v>
      </c>
    </row>
    <row r="294" s="2" customFormat="1" ht="16.5" customHeight="1">
      <c r="A294" s="38"/>
      <c r="B294" s="181"/>
      <c r="C294" s="182" t="s">
        <v>709</v>
      </c>
      <c r="D294" s="182" t="s">
        <v>237</v>
      </c>
      <c r="E294" s="183" t="s">
        <v>2740</v>
      </c>
      <c r="F294" s="184" t="s">
        <v>2741</v>
      </c>
      <c r="G294" s="185" t="s">
        <v>294</v>
      </c>
      <c r="H294" s="186">
        <v>8</v>
      </c>
      <c r="I294" s="187"/>
      <c r="J294" s="188">
        <f>ROUND(I294*H294,2)</f>
        <v>0</v>
      </c>
      <c r="K294" s="184" t="s">
        <v>1</v>
      </c>
      <c r="L294" s="39"/>
      <c r="M294" s="189" t="s">
        <v>1</v>
      </c>
      <c r="N294" s="190" t="s">
        <v>40</v>
      </c>
      <c r="O294" s="77"/>
      <c r="P294" s="191">
        <f>O294*H294</f>
        <v>0</v>
      </c>
      <c r="Q294" s="191">
        <v>0</v>
      </c>
      <c r="R294" s="191">
        <f>Q294*H294</f>
        <v>0</v>
      </c>
      <c r="S294" s="191">
        <v>0</v>
      </c>
      <c r="T294" s="19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3" t="s">
        <v>96</v>
      </c>
      <c r="AT294" s="193" t="s">
        <v>237</v>
      </c>
      <c r="AU294" s="193" t="s">
        <v>84</v>
      </c>
      <c r="AY294" s="19" t="s">
        <v>235</v>
      </c>
      <c r="BE294" s="194">
        <f>IF(N294="základní",J294,0)</f>
        <v>0</v>
      </c>
      <c r="BF294" s="194">
        <f>IF(N294="snížená",J294,0)</f>
        <v>0</v>
      </c>
      <c r="BG294" s="194">
        <f>IF(N294="zákl. přenesená",J294,0)</f>
        <v>0</v>
      </c>
      <c r="BH294" s="194">
        <f>IF(N294="sníž. přenesená",J294,0)</f>
        <v>0</v>
      </c>
      <c r="BI294" s="194">
        <f>IF(N294="nulová",J294,0)</f>
        <v>0</v>
      </c>
      <c r="BJ294" s="19" t="s">
        <v>82</v>
      </c>
      <c r="BK294" s="194">
        <f>ROUND(I294*H294,2)</f>
        <v>0</v>
      </c>
      <c r="BL294" s="19" t="s">
        <v>96</v>
      </c>
      <c r="BM294" s="193" t="s">
        <v>2742</v>
      </c>
    </row>
    <row r="295" s="2" customFormat="1">
      <c r="A295" s="38"/>
      <c r="B295" s="39"/>
      <c r="C295" s="38"/>
      <c r="D295" s="195" t="s">
        <v>242</v>
      </c>
      <c r="E295" s="38"/>
      <c r="F295" s="196" t="s">
        <v>2741</v>
      </c>
      <c r="G295" s="38"/>
      <c r="H295" s="38"/>
      <c r="I295" s="197"/>
      <c r="J295" s="38"/>
      <c r="K295" s="38"/>
      <c r="L295" s="39"/>
      <c r="M295" s="198"/>
      <c r="N295" s="199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242</v>
      </c>
      <c r="AU295" s="19" t="s">
        <v>84</v>
      </c>
    </row>
    <row r="296" s="2" customFormat="1" ht="16.5" customHeight="1">
      <c r="A296" s="38"/>
      <c r="B296" s="181"/>
      <c r="C296" s="182" t="s">
        <v>714</v>
      </c>
      <c r="D296" s="182" t="s">
        <v>237</v>
      </c>
      <c r="E296" s="183" t="s">
        <v>2743</v>
      </c>
      <c r="F296" s="184" t="s">
        <v>2744</v>
      </c>
      <c r="G296" s="185" t="s">
        <v>323</v>
      </c>
      <c r="H296" s="186">
        <v>10</v>
      </c>
      <c r="I296" s="187"/>
      <c r="J296" s="188">
        <f>ROUND(I296*H296,2)</f>
        <v>0</v>
      </c>
      <c r="K296" s="184" t="s">
        <v>1</v>
      </c>
      <c r="L296" s="39"/>
      <c r="M296" s="189" t="s">
        <v>1</v>
      </c>
      <c r="N296" s="190" t="s">
        <v>40</v>
      </c>
      <c r="O296" s="77"/>
      <c r="P296" s="191">
        <f>O296*H296</f>
        <v>0</v>
      </c>
      <c r="Q296" s="191">
        <v>0</v>
      </c>
      <c r="R296" s="191">
        <f>Q296*H296</f>
        <v>0</v>
      </c>
      <c r="S296" s="191">
        <v>0</v>
      </c>
      <c r="T296" s="19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3" t="s">
        <v>96</v>
      </c>
      <c r="AT296" s="193" t="s">
        <v>237</v>
      </c>
      <c r="AU296" s="193" t="s">
        <v>84</v>
      </c>
      <c r="AY296" s="19" t="s">
        <v>235</v>
      </c>
      <c r="BE296" s="194">
        <f>IF(N296="základní",J296,0)</f>
        <v>0</v>
      </c>
      <c r="BF296" s="194">
        <f>IF(N296="snížená",J296,0)</f>
        <v>0</v>
      </c>
      <c r="BG296" s="194">
        <f>IF(N296="zákl. přenesená",J296,0)</f>
        <v>0</v>
      </c>
      <c r="BH296" s="194">
        <f>IF(N296="sníž. přenesená",J296,0)</f>
        <v>0</v>
      </c>
      <c r="BI296" s="194">
        <f>IF(N296="nulová",J296,0)</f>
        <v>0</v>
      </c>
      <c r="BJ296" s="19" t="s">
        <v>82</v>
      </c>
      <c r="BK296" s="194">
        <f>ROUND(I296*H296,2)</f>
        <v>0</v>
      </c>
      <c r="BL296" s="19" t="s">
        <v>96</v>
      </c>
      <c r="BM296" s="193" t="s">
        <v>2745</v>
      </c>
    </row>
    <row r="297" s="2" customFormat="1">
      <c r="A297" s="38"/>
      <c r="B297" s="39"/>
      <c r="C297" s="38"/>
      <c r="D297" s="195" t="s">
        <v>242</v>
      </c>
      <c r="E297" s="38"/>
      <c r="F297" s="196" t="s">
        <v>2744</v>
      </c>
      <c r="G297" s="38"/>
      <c r="H297" s="38"/>
      <c r="I297" s="197"/>
      <c r="J297" s="38"/>
      <c r="K297" s="38"/>
      <c r="L297" s="39"/>
      <c r="M297" s="198"/>
      <c r="N297" s="199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242</v>
      </c>
      <c r="AU297" s="19" t="s">
        <v>84</v>
      </c>
    </row>
    <row r="298" s="2" customFormat="1" ht="16.5" customHeight="1">
      <c r="A298" s="38"/>
      <c r="B298" s="181"/>
      <c r="C298" s="182" t="s">
        <v>718</v>
      </c>
      <c r="D298" s="182" t="s">
        <v>237</v>
      </c>
      <c r="E298" s="183" t="s">
        <v>2746</v>
      </c>
      <c r="F298" s="184" t="s">
        <v>2747</v>
      </c>
      <c r="G298" s="185" t="s">
        <v>323</v>
      </c>
      <c r="H298" s="186">
        <v>20</v>
      </c>
      <c r="I298" s="187"/>
      <c r="J298" s="188">
        <f>ROUND(I298*H298,2)</f>
        <v>0</v>
      </c>
      <c r="K298" s="184" t="s">
        <v>1</v>
      </c>
      <c r="L298" s="39"/>
      <c r="M298" s="189" t="s">
        <v>1</v>
      </c>
      <c r="N298" s="190" t="s">
        <v>40</v>
      </c>
      <c r="O298" s="77"/>
      <c r="P298" s="191">
        <f>O298*H298</f>
        <v>0</v>
      </c>
      <c r="Q298" s="191">
        <v>0</v>
      </c>
      <c r="R298" s="191">
        <f>Q298*H298</f>
        <v>0</v>
      </c>
      <c r="S298" s="191">
        <v>0</v>
      </c>
      <c r="T298" s="19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3" t="s">
        <v>96</v>
      </c>
      <c r="AT298" s="193" t="s">
        <v>237</v>
      </c>
      <c r="AU298" s="193" t="s">
        <v>84</v>
      </c>
      <c r="AY298" s="19" t="s">
        <v>235</v>
      </c>
      <c r="BE298" s="194">
        <f>IF(N298="základní",J298,0)</f>
        <v>0</v>
      </c>
      <c r="BF298" s="194">
        <f>IF(N298="snížená",J298,0)</f>
        <v>0</v>
      </c>
      <c r="BG298" s="194">
        <f>IF(N298="zákl. přenesená",J298,0)</f>
        <v>0</v>
      </c>
      <c r="BH298" s="194">
        <f>IF(N298="sníž. přenesená",J298,0)</f>
        <v>0</v>
      </c>
      <c r="BI298" s="194">
        <f>IF(N298="nulová",J298,0)</f>
        <v>0</v>
      </c>
      <c r="BJ298" s="19" t="s">
        <v>82</v>
      </c>
      <c r="BK298" s="194">
        <f>ROUND(I298*H298,2)</f>
        <v>0</v>
      </c>
      <c r="BL298" s="19" t="s">
        <v>96</v>
      </c>
      <c r="BM298" s="193" t="s">
        <v>2748</v>
      </c>
    </row>
    <row r="299" s="2" customFormat="1">
      <c r="A299" s="38"/>
      <c r="B299" s="39"/>
      <c r="C299" s="38"/>
      <c r="D299" s="195" t="s">
        <v>242</v>
      </c>
      <c r="E299" s="38"/>
      <c r="F299" s="196" t="s">
        <v>2747</v>
      </c>
      <c r="G299" s="38"/>
      <c r="H299" s="38"/>
      <c r="I299" s="197"/>
      <c r="J299" s="38"/>
      <c r="K299" s="38"/>
      <c r="L299" s="39"/>
      <c r="M299" s="198"/>
      <c r="N299" s="199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242</v>
      </c>
      <c r="AU299" s="19" t="s">
        <v>84</v>
      </c>
    </row>
    <row r="300" s="2" customFormat="1" ht="16.5" customHeight="1">
      <c r="A300" s="38"/>
      <c r="B300" s="181"/>
      <c r="C300" s="182" t="s">
        <v>722</v>
      </c>
      <c r="D300" s="182" t="s">
        <v>237</v>
      </c>
      <c r="E300" s="183" t="s">
        <v>2749</v>
      </c>
      <c r="F300" s="184" t="s">
        <v>2750</v>
      </c>
      <c r="G300" s="185" t="s">
        <v>294</v>
      </c>
      <c r="H300" s="186">
        <v>1</v>
      </c>
      <c r="I300" s="187"/>
      <c r="J300" s="188">
        <f>ROUND(I300*H300,2)</f>
        <v>0</v>
      </c>
      <c r="K300" s="184" t="s">
        <v>1</v>
      </c>
      <c r="L300" s="39"/>
      <c r="M300" s="189" t="s">
        <v>1</v>
      </c>
      <c r="N300" s="190" t="s">
        <v>40</v>
      </c>
      <c r="O300" s="77"/>
      <c r="P300" s="191">
        <f>O300*H300</f>
        <v>0</v>
      </c>
      <c r="Q300" s="191">
        <v>0</v>
      </c>
      <c r="R300" s="191">
        <f>Q300*H300</f>
        <v>0</v>
      </c>
      <c r="S300" s="191">
        <v>0</v>
      </c>
      <c r="T300" s="1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3" t="s">
        <v>96</v>
      </c>
      <c r="AT300" s="193" t="s">
        <v>237</v>
      </c>
      <c r="AU300" s="193" t="s">
        <v>84</v>
      </c>
      <c r="AY300" s="19" t="s">
        <v>235</v>
      </c>
      <c r="BE300" s="194">
        <f>IF(N300="základní",J300,0)</f>
        <v>0</v>
      </c>
      <c r="BF300" s="194">
        <f>IF(N300="snížená",J300,0)</f>
        <v>0</v>
      </c>
      <c r="BG300" s="194">
        <f>IF(N300="zákl. přenesená",J300,0)</f>
        <v>0</v>
      </c>
      <c r="BH300" s="194">
        <f>IF(N300="sníž. přenesená",J300,0)</f>
        <v>0</v>
      </c>
      <c r="BI300" s="194">
        <f>IF(N300="nulová",J300,0)</f>
        <v>0</v>
      </c>
      <c r="BJ300" s="19" t="s">
        <v>82</v>
      </c>
      <c r="BK300" s="194">
        <f>ROUND(I300*H300,2)</f>
        <v>0</v>
      </c>
      <c r="BL300" s="19" t="s">
        <v>96</v>
      </c>
      <c r="BM300" s="193" t="s">
        <v>2751</v>
      </c>
    </row>
    <row r="301" s="2" customFormat="1">
      <c r="A301" s="38"/>
      <c r="B301" s="39"/>
      <c r="C301" s="38"/>
      <c r="D301" s="195" t="s">
        <v>242</v>
      </c>
      <c r="E301" s="38"/>
      <c r="F301" s="196" t="s">
        <v>2750</v>
      </c>
      <c r="G301" s="38"/>
      <c r="H301" s="38"/>
      <c r="I301" s="197"/>
      <c r="J301" s="38"/>
      <c r="K301" s="38"/>
      <c r="L301" s="39"/>
      <c r="M301" s="198"/>
      <c r="N301" s="199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242</v>
      </c>
      <c r="AU301" s="19" t="s">
        <v>84</v>
      </c>
    </row>
    <row r="302" s="2" customFormat="1" ht="16.5" customHeight="1">
      <c r="A302" s="38"/>
      <c r="B302" s="181"/>
      <c r="C302" s="182" t="s">
        <v>726</v>
      </c>
      <c r="D302" s="182" t="s">
        <v>237</v>
      </c>
      <c r="E302" s="183" t="s">
        <v>2752</v>
      </c>
      <c r="F302" s="184" t="s">
        <v>2048</v>
      </c>
      <c r="G302" s="185" t="s">
        <v>294</v>
      </c>
      <c r="H302" s="186">
        <v>40</v>
      </c>
      <c r="I302" s="187"/>
      <c r="J302" s="188">
        <f>ROUND(I302*H302,2)</f>
        <v>0</v>
      </c>
      <c r="K302" s="184" t="s">
        <v>1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</v>
      </c>
      <c r="R302" s="191">
        <f>Q302*H302</f>
        <v>0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96</v>
      </c>
      <c r="AT302" s="193" t="s">
        <v>237</v>
      </c>
      <c r="AU302" s="193" t="s">
        <v>84</v>
      </c>
      <c r="AY302" s="19" t="s">
        <v>235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96</v>
      </c>
      <c r="BM302" s="193" t="s">
        <v>2753</v>
      </c>
    </row>
    <row r="303" s="2" customFormat="1">
      <c r="A303" s="38"/>
      <c r="B303" s="39"/>
      <c r="C303" s="38"/>
      <c r="D303" s="195" t="s">
        <v>242</v>
      </c>
      <c r="E303" s="38"/>
      <c r="F303" s="196" t="s">
        <v>2048</v>
      </c>
      <c r="G303" s="38"/>
      <c r="H303" s="38"/>
      <c r="I303" s="197"/>
      <c r="J303" s="38"/>
      <c r="K303" s="38"/>
      <c r="L303" s="39"/>
      <c r="M303" s="198"/>
      <c r="N303" s="199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242</v>
      </c>
      <c r="AU303" s="19" t="s">
        <v>84</v>
      </c>
    </row>
    <row r="304" s="12" customFormat="1" ht="22.8" customHeight="1">
      <c r="A304" s="12"/>
      <c r="B304" s="168"/>
      <c r="C304" s="12"/>
      <c r="D304" s="169" t="s">
        <v>74</v>
      </c>
      <c r="E304" s="179" t="s">
        <v>2754</v>
      </c>
      <c r="F304" s="179" t="s">
        <v>2755</v>
      </c>
      <c r="G304" s="12"/>
      <c r="H304" s="12"/>
      <c r="I304" s="171"/>
      <c r="J304" s="180">
        <f>BK304</f>
        <v>0</v>
      </c>
      <c r="K304" s="12"/>
      <c r="L304" s="168"/>
      <c r="M304" s="173"/>
      <c r="N304" s="174"/>
      <c r="O304" s="174"/>
      <c r="P304" s="175">
        <f>SUM(P305:P312)</f>
        <v>0</v>
      </c>
      <c r="Q304" s="174"/>
      <c r="R304" s="175">
        <f>SUM(R305:R312)</f>
        <v>0</v>
      </c>
      <c r="S304" s="174"/>
      <c r="T304" s="176">
        <f>SUM(T305:T312)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169" t="s">
        <v>82</v>
      </c>
      <c r="AT304" s="177" t="s">
        <v>74</v>
      </c>
      <c r="AU304" s="177" t="s">
        <v>82</v>
      </c>
      <c r="AY304" s="169" t="s">
        <v>235</v>
      </c>
      <c r="BK304" s="178">
        <f>SUM(BK305:BK312)</f>
        <v>0</v>
      </c>
    </row>
    <row r="305" s="2" customFormat="1" ht="24.15" customHeight="1">
      <c r="A305" s="38"/>
      <c r="B305" s="181"/>
      <c r="C305" s="182" t="s">
        <v>731</v>
      </c>
      <c r="D305" s="182" t="s">
        <v>237</v>
      </c>
      <c r="E305" s="183" t="s">
        <v>2756</v>
      </c>
      <c r="F305" s="184" t="s">
        <v>2757</v>
      </c>
      <c r="G305" s="185" t="s">
        <v>294</v>
      </c>
      <c r="H305" s="186">
        <v>1</v>
      </c>
      <c r="I305" s="187"/>
      <c r="J305" s="188">
        <f>ROUND(I305*H305,2)</f>
        <v>0</v>
      </c>
      <c r="K305" s="184" t="s">
        <v>1</v>
      </c>
      <c r="L305" s="39"/>
      <c r="M305" s="189" t="s">
        <v>1</v>
      </c>
      <c r="N305" s="190" t="s">
        <v>40</v>
      </c>
      <c r="O305" s="77"/>
      <c r="P305" s="191">
        <f>O305*H305</f>
        <v>0</v>
      </c>
      <c r="Q305" s="191">
        <v>0</v>
      </c>
      <c r="R305" s="191">
        <f>Q305*H305</f>
        <v>0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96</v>
      </c>
      <c r="AT305" s="193" t="s">
        <v>237</v>
      </c>
      <c r="AU305" s="193" t="s">
        <v>84</v>
      </c>
      <c r="AY305" s="19" t="s">
        <v>235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96</v>
      </c>
      <c r="BM305" s="193" t="s">
        <v>2758</v>
      </c>
    </row>
    <row r="306" s="2" customFormat="1">
      <c r="A306" s="38"/>
      <c r="B306" s="39"/>
      <c r="C306" s="38"/>
      <c r="D306" s="195" t="s">
        <v>242</v>
      </c>
      <c r="E306" s="38"/>
      <c r="F306" s="196" t="s">
        <v>2757</v>
      </c>
      <c r="G306" s="38"/>
      <c r="H306" s="38"/>
      <c r="I306" s="197"/>
      <c r="J306" s="38"/>
      <c r="K306" s="38"/>
      <c r="L306" s="39"/>
      <c r="M306" s="198"/>
      <c r="N306" s="199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242</v>
      </c>
      <c r="AU306" s="19" t="s">
        <v>84</v>
      </c>
    </row>
    <row r="307" s="2" customFormat="1" ht="16.5" customHeight="1">
      <c r="A307" s="38"/>
      <c r="B307" s="181"/>
      <c r="C307" s="182" t="s">
        <v>736</v>
      </c>
      <c r="D307" s="182" t="s">
        <v>237</v>
      </c>
      <c r="E307" s="183" t="s">
        <v>2759</v>
      </c>
      <c r="F307" s="184" t="s">
        <v>2760</v>
      </c>
      <c r="G307" s="185" t="s">
        <v>294</v>
      </c>
      <c r="H307" s="186">
        <v>1</v>
      </c>
      <c r="I307" s="187"/>
      <c r="J307" s="188">
        <f>ROUND(I307*H307,2)</f>
        <v>0</v>
      </c>
      <c r="K307" s="184" t="s">
        <v>1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</v>
      </c>
      <c r="R307" s="191">
        <f>Q307*H307</f>
        <v>0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96</v>
      </c>
      <c r="AT307" s="193" t="s">
        <v>237</v>
      </c>
      <c r="AU307" s="193" t="s">
        <v>84</v>
      </c>
      <c r="AY307" s="19" t="s">
        <v>235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96</v>
      </c>
      <c r="BM307" s="193" t="s">
        <v>2761</v>
      </c>
    </row>
    <row r="308" s="2" customFormat="1">
      <c r="A308" s="38"/>
      <c r="B308" s="39"/>
      <c r="C308" s="38"/>
      <c r="D308" s="195" t="s">
        <v>242</v>
      </c>
      <c r="E308" s="38"/>
      <c r="F308" s="196" t="s">
        <v>2760</v>
      </c>
      <c r="G308" s="38"/>
      <c r="H308" s="38"/>
      <c r="I308" s="197"/>
      <c r="J308" s="38"/>
      <c r="K308" s="38"/>
      <c r="L308" s="39"/>
      <c r="M308" s="198"/>
      <c r="N308" s="199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242</v>
      </c>
      <c r="AU308" s="19" t="s">
        <v>84</v>
      </c>
    </row>
    <row r="309" s="2" customFormat="1" ht="16.5" customHeight="1">
      <c r="A309" s="38"/>
      <c r="B309" s="181"/>
      <c r="C309" s="182" t="s">
        <v>741</v>
      </c>
      <c r="D309" s="182" t="s">
        <v>237</v>
      </c>
      <c r="E309" s="183" t="s">
        <v>2762</v>
      </c>
      <c r="F309" s="184" t="s">
        <v>2763</v>
      </c>
      <c r="G309" s="185" t="s">
        <v>294</v>
      </c>
      <c r="H309" s="186">
        <v>1</v>
      </c>
      <c r="I309" s="187"/>
      <c r="J309" s="188">
        <f>ROUND(I309*H309,2)</f>
        <v>0</v>
      </c>
      <c r="K309" s="184" t="s">
        <v>1</v>
      </c>
      <c r="L309" s="39"/>
      <c r="M309" s="189" t="s">
        <v>1</v>
      </c>
      <c r="N309" s="190" t="s">
        <v>40</v>
      </c>
      <c r="O309" s="77"/>
      <c r="P309" s="191">
        <f>O309*H309</f>
        <v>0</v>
      </c>
      <c r="Q309" s="191">
        <v>0</v>
      </c>
      <c r="R309" s="191">
        <f>Q309*H309</f>
        <v>0</v>
      </c>
      <c r="S309" s="191">
        <v>0</v>
      </c>
      <c r="T309" s="192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3" t="s">
        <v>96</v>
      </c>
      <c r="AT309" s="193" t="s">
        <v>237</v>
      </c>
      <c r="AU309" s="193" t="s">
        <v>84</v>
      </c>
      <c r="AY309" s="19" t="s">
        <v>235</v>
      </c>
      <c r="BE309" s="194">
        <f>IF(N309="základní",J309,0)</f>
        <v>0</v>
      </c>
      <c r="BF309" s="194">
        <f>IF(N309="snížená",J309,0)</f>
        <v>0</v>
      </c>
      <c r="BG309" s="194">
        <f>IF(N309="zákl. přenesená",J309,0)</f>
        <v>0</v>
      </c>
      <c r="BH309" s="194">
        <f>IF(N309="sníž. přenesená",J309,0)</f>
        <v>0</v>
      </c>
      <c r="BI309" s="194">
        <f>IF(N309="nulová",J309,0)</f>
        <v>0</v>
      </c>
      <c r="BJ309" s="19" t="s">
        <v>82</v>
      </c>
      <c r="BK309" s="194">
        <f>ROUND(I309*H309,2)</f>
        <v>0</v>
      </c>
      <c r="BL309" s="19" t="s">
        <v>96</v>
      </c>
      <c r="BM309" s="193" t="s">
        <v>2764</v>
      </c>
    </row>
    <row r="310" s="2" customFormat="1">
      <c r="A310" s="38"/>
      <c r="B310" s="39"/>
      <c r="C310" s="38"/>
      <c r="D310" s="195" t="s">
        <v>242</v>
      </c>
      <c r="E310" s="38"/>
      <c r="F310" s="196" t="s">
        <v>2763</v>
      </c>
      <c r="G310" s="38"/>
      <c r="H310" s="38"/>
      <c r="I310" s="197"/>
      <c r="J310" s="38"/>
      <c r="K310" s="38"/>
      <c r="L310" s="39"/>
      <c r="M310" s="198"/>
      <c r="N310" s="199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242</v>
      </c>
      <c r="AU310" s="19" t="s">
        <v>84</v>
      </c>
    </row>
    <row r="311" s="2" customFormat="1" ht="16.5" customHeight="1">
      <c r="A311" s="38"/>
      <c r="B311" s="181"/>
      <c r="C311" s="182" t="s">
        <v>746</v>
      </c>
      <c r="D311" s="182" t="s">
        <v>237</v>
      </c>
      <c r="E311" s="183" t="s">
        <v>2765</v>
      </c>
      <c r="F311" s="184" t="s">
        <v>2766</v>
      </c>
      <c r="G311" s="185" t="s">
        <v>294</v>
      </c>
      <c r="H311" s="186">
        <v>1</v>
      </c>
      <c r="I311" s="187"/>
      <c r="J311" s="188">
        <f>ROUND(I311*H311,2)</f>
        <v>0</v>
      </c>
      <c r="K311" s="184" t="s">
        <v>1</v>
      </c>
      <c r="L311" s="39"/>
      <c r="M311" s="189" t="s">
        <v>1</v>
      </c>
      <c r="N311" s="190" t="s">
        <v>40</v>
      </c>
      <c r="O311" s="77"/>
      <c r="P311" s="191">
        <f>O311*H311</f>
        <v>0</v>
      </c>
      <c r="Q311" s="191">
        <v>0</v>
      </c>
      <c r="R311" s="191">
        <f>Q311*H311</f>
        <v>0</v>
      </c>
      <c r="S311" s="191">
        <v>0</v>
      </c>
      <c r="T311" s="192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3" t="s">
        <v>96</v>
      </c>
      <c r="AT311" s="193" t="s">
        <v>237</v>
      </c>
      <c r="AU311" s="193" t="s">
        <v>84</v>
      </c>
      <c r="AY311" s="19" t="s">
        <v>235</v>
      </c>
      <c r="BE311" s="194">
        <f>IF(N311="základní",J311,0)</f>
        <v>0</v>
      </c>
      <c r="BF311" s="194">
        <f>IF(N311="snížená",J311,0)</f>
        <v>0</v>
      </c>
      <c r="BG311" s="194">
        <f>IF(N311="zákl. přenesená",J311,0)</f>
        <v>0</v>
      </c>
      <c r="BH311" s="194">
        <f>IF(N311="sníž. přenesená",J311,0)</f>
        <v>0</v>
      </c>
      <c r="BI311" s="194">
        <f>IF(N311="nulová",J311,0)</f>
        <v>0</v>
      </c>
      <c r="BJ311" s="19" t="s">
        <v>82</v>
      </c>
      <c r="BK311" s="194">
        <f>ROUND(I311*H311,2)</f>
        <v>0</v>
      </c>
      <c r="BL311" s="19" t="s">
        <v>96</v>
      </c>
      <c r="BM311" s="193" t="s">
        <v>2767</v>
      </c>
    </row>
    <row r="312" s="2" customFormat="1">
      <c r="A312" s="38"/>
      <c r="B312" s="39"/>
      <c r="C312" s="38"/>
      <c r="D312" s="195" t="s">
        <v>242</v>
      </c>
      <c r="E312" s="38"/>
      <c r="F312" s="196" t="s">
        <v>2766</v>
      </c>
      <c r="G312" s="38"/>
      <c r="H312" s="38"/>
      <c r="I312" s="197"/>
      <c r="J312" s="38"/>
      <c r="K312" s="38"/>
      <c r="L312" s="39"/>
      <c r="M312" s="198"/>
      <c r="N312" s="199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242</v>
      </c>
      <c r="AU312" s="19" t="s">
        <v>84</v>
      </c>
    </row>
    <row r="313" s="12" customFormat="1" ht="22.8" customHeight="1">
      <c r="A313" s="12"/>
      <c r="B313" s="168"/>
      <c r="C313" s="12"/>
      <c r="D313" s="169" t="s">
        <v>74</v>
      </c>
      <c r="E313" s="179" t="s">
        <v>2768</v>
      </c>
      <c r="F313" s="179" t="s">
        <v>2074</v>
      </c>
      <c r="G313" s="12"/>
      <c r="H313" s="12"/>
      <c r="I313" s="171"/>
      <c r="J313" s="180">
        <f>BK313</f>
        <v>0</v>
      </c>
      <c r="K313" s="12"/>
      <c r="L313" s="168"/>
      <c r="M313" s="173"/>
      <c r="N313" s="174"/>
      <c r="O313" s="174"/>
      <c r="P313" s="175">
        <f>SUM(P314:P323)</f>
        <v>0</v>
      </c>
      <c r="Q313" s="174"/>
      <c r="R313" s="175">
        <f>SUM(R314:R323)</f>
        <v>0</v>
      </c>
      <c r="S313" s="174"/>
      <c r="T313" s="176">
        <f>SUM(T314:T323)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169" t="s">
        <v>82</v>
      </c>
      <c r="AT313" s="177" t="s">
        <v>74</v>
      </c>
      <c r="AU313" s="177" t="s">
        <v>82</v>
      </c>
      <c r="AY313" s="169" t="s">
        <v>235</v>
      </c>
      <c r="BK313" s="178">
        <f>SUM(BK314:BK323)</f>
        <v>0</v>
      </c>
    </row>
    <row r="314" s="2" customFormat="1" ht="16.5" customHeight="1">
      <c r="A314" s="38"/>
      <c r="B314" s="181"/>
      <c r="C314" s="182" t="s">
        <v>751</v>
      </c>
      <c r="D314" s="182" t="s">
        <v>237</v>
      </c>
      <c r="E314" s="183" t="s">
        <v>2769</v>
      </c>
      <c r="F314" s="184" t="s">
        <v>2770</v>
      </c>
      <c r="G314" s="185" t="s">
        <v>310</v>
      </c>
      <c r="H314" s="186">
        <v>46</v>
      </c>
      <c r="I314" s="187"/>
      <c r="J314" s="188">
        <f>ROUND(I314*H314,2)</f>
        <v>0</v>
      </c>
      <c r="K314" s="184" t="s">
        <v>1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96</v>
      </c>
      <c r="AT314" s="193" t="s">
        <v>237</v>
      </c>
      <c r="AU314" s="193" t="s">
        <v>84</v>
      </c>
      <c r="AY314" s="19" t="s">
        <v>235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96</v>
      </c>
      <c r="BM314" s="193" t="s">
        <v>2771</v>
      </c>
    </row>
    <row r="315" s="2" customFormat="1">
      <c r="A315" s="38"/>
      <c r="B315" s="39"/>
      <c r="C315" s="38"/>
      <c r="D315" s="195" t="s">
        <v>242</v>
      </c>
      <c r="E315" s="38"/>
      <c r="F315" s="196" t="s">
        <v>2770</v>
      </c>
      <c r="G315" s="38"/>
      <c r="H315" s="38"/>
      <c r="I315" s="197"/>
      <c r="J315" s="38"/>
      <c r="K315" s="38"/>
      <c r="L315" s="39"/>
      <c r="M315" s="198"/>
      <c r="N315" s="199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242</v>
      </c>
      <c r="AU315" s="19" t="s">
        <v>84</v>
      </c>
    </row>
    <row r="316" s="2" customFormat="1" ht="16.5" customHeight="1">
      <c r="A316" s="38"/>
      <c r="B316" s="181"/>
      <c r="C316" s="182" t="s">
        <v>756</v>
      </c>
      <c r="D316" s="182" t="s">
        <v>237</v>
      </c>
      <c r="E316" s="183" t="s">
        <v>2772</v>
      </c>
      <c r="F316" s="184" t="s">
        <v>2773</v>
      </c>
      <c r="G316" s="185" t="s">
        <v>310</v>
      </c>
      <c r="H316" s="186">
        <v>26</v>
      </c>
      <c r="I316" s="187"/>
      <c r="J316" s="188">
        <f>ROUND(I316*H316,2)</f>
        <v>0</v>
      </c>
      <c r="K316" s="184" t="s">
        <v>1</v>
      </c>
      <c r="L316" s="39"/>
      <c r="M316" s="189" t="s">
        <v>1</v>
      </c>
      <c r="N316" s="190" t="s">
        <v>40</v>
      </c>
      <c r="O316" s="77"/>
      <c r="P316" s="191">
        <f>O316*H316</f>
        <v>0</v>
      </c>
      <c r="Q316" s="191">
        <v>0</v>
      </c>
      <c r="R316" s="191">
        <f>Q316*H316</f>
        <v>0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96</v>
      </c>
      <c r="AT316" s="193" t="s">
        <v>237</v>
      </c>
      <c r="AU316" s="193" t="s">
        <v>84</v>
      </c>
      <c r="AY316" s="19" t="s">
        <v>235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96</v>
      </c>
      <c r="BM316" s="193" t="s">
        <v>2774</v>
      </c>
    </row>
    <row r="317" s="2" customFormat="1">
      <c r="A317" s="38"/>
      <c r="B317" s="39"/>
      <c r="C317" s="38"/>
      <c r="D317" s="195" t="s">
        <v>242</v>
      </c>
      <c r="E317" s="38"/>
      <c r="F317" s="196" t="s">
        <v>2773</v>
      </c>
      <c r="G317" s="38"/>
      <c r="H317" s="38"/>
      <c r="I317" s="197"/>
      <c r="J317" s="38"/>
      <c r="K317" s="38"/>
      <c r="L317" s="39"/>
      <c r="M317" s="198"/>
      <c r="N317" s="199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242</v>
      </c>
      <c r="AU317" s="19" t="s">
        <v>84</v>
      </c>
    </row>
    <row r="318" s="2" customFormat="1" ht="16.5" customHeight="1">
      <c r="A318" s="38"/>
      <c r="B318" s="181"/>
      <c r="C318" s="182" t="s">
        <v>761</v>
      </c>
      <c r="D318" s="182" t="s">
        <v>237</v>
      </c>
      <c r="E318" s="183" t="s">
        <v>2775</v>
      </c>
      <c r="F318" s="184" t="s">
        <v>2776</v>
      </c>
      <c r="G318" s="185" t="s">
        <v>1973</v>
      </c>
      <c r="H318" s="186">
        <v>1</v>
      </c>
      <c r="I318" s="187"/>
      <c r="J318" s="188">
        <f>ROUND(I318*H318,2)</f>
        <v>0</v>
      </c>
      <c r="K318" s="184" t="s">
        <v>1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96</v>
      </c>
      <c r="AT318" s="193" t="s">
        <v>237</v>
      </c>
      <c r="AU318" s="193" t="s">
        <v>84</v>
      </c>
      <c r="AY318" s="19" t="s">
        <v>235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96</v>
      </c>
      <c r="BM318" s="193" t="s">
        <v>2777</v>
      </c>
    </row>
    <row r="319" s="2" customFormat="1">
      <c r="A319" s="38"/>
      <c r="B319" s="39"/>
      <c r="C319" s="38"/>
      <c r="D319" s="195" t="s">
        <v>242</v>
      </c>
      <c r="E319" s="38"/>
      <c r="F319" s="196" t="s">
        <v>2776</v>
      </c>
      <c r="G319" s="38"/>
      <c r="H319" s="38"/>
      <c r="I319" s="197"/>
      <c r="J319" s="38"/>
      <c r="K319" s="38"/>
      <c r="L319" s="39"/>
      <c r="M319" s="198"/>
      <c r="N319" s="199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242</v>
      </c>
      <c r="AU319" s="19" t="s">
        <v>84</v>
      </c>
    </row>
    <row r="320" s="2" customFormat="1" ht="16.5" customHeight="1">
      <c r="A320" s="38"/>
      <c r="B320" s="181"/>
      <c r="C320" s="182" t="s">
        <v>766</v>
      </c>
      <c r="D320" s="182" t="s">
        <v>237</v>
      </c>
      <c r="E320" s="183" t="s">
        <v>2778</v>
      </c>
      <c r="F320" s="184" t="s">
        <v>2076</v>
      </c>
      <c r="G320" s="185" t="s">
        <v>310</v>
      </c>
      <c r="H320" s="186">
        <v>12</v>
      </c>
      <c r="I320" s="187"/>
      <c r="J320" s="188">
        <f>ROUND(I320*H320,2)</f>
        <v>0</v>
      </c>
      <c r="K320" s="184" t="s">
        <v>1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96</v>
      </c>
      <c r="AT320" s="193" t="s">
        <v>237</v>
      </c>
      <c r="AU320" s="193" t="s">
        <v>84</v>
      </c>
      <c r="AY320" s="19" t="s">
        <v>235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96</v>
      </c>
      <c r="BM320" s="193" t="s">
        <v>2779</v>
      </c>
    </row>
    <row r="321" s="2" customFormat="1">
      <c r="A321" s="38"/>
      <c r="B321" s="39"/>
      <c r="C321" s="38"/>
      <c r="D321" s="195" t="s">
        <v>242</v>
      </c>
      <c r="E321" s="38"/>
      <c r="F321" s="196" t="s">
        <v>2076</v>
      </c>
      <c r="G321" s="38"/>
      <c r="H321" s="38"/>
      <c r="I321" s="197"/>
      <c r="J321" s="38"/>
      <c r="K321" s="38"/>
      <c r="L321" s="39"/>
      <c r="M321" s="198"/>
      <c r="N321" s="199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242</v>
      </c>
      <c r="AU321" s="19" t="s">
        <v>84</v>
      </c>
    </row>
    <row r="322" s="2" customFormat="1" ht="16.5" customHeight="1">
      <c r="A322" s="38"/>
      <c r="B322" s="181"/>
      <c r="C322" s="182" t="s">
        <v>773</v>
      </c>
      <c r="D322" s="182" t="s">
        <v>237</v>
      </c>
      <c r="E322" s="183" t="s">
        <v>2780</v>
      </c>
      <c r="F322" s="184" t="s">
        <v>2078</v>
      </c>
      <c r="G322" s="185" t="s">
        <v>310</v>
      </c>
      <c r="H322" s="186">
        <v>30</v>
      </c>
      <c r="I322" s="187"/>
      <c r="J322" s="188">
        <f>ROUND(I322*H322,2)</f>
        <v>0</v>
      </c>
      <c r="K322" s="184" t="s">
        <v>1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96</v>
      </c>
      <c r="AT322" s="193" t="s">
        <v>237</v>
      </c>
      <c r="AU322" s="193" t="s">
        <v>84</v>
      </c>
      <c r="AY322" s="19" t="s">
        <v>235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96</v>
      </c>
      <c r="BM322" s="193" t="s">
        <v>2781</v>
      </c>
    </row>
    <row r="323" s="2" customFormat="1">
      <c r="A323" s="38"/>
      <c r="B323" s="39"/>
      <c r="C323" s="38"/>
      <c r="D323" s="195" t="s">
        <v>242</v>
      </c>
      <c r="E323" s="38"/>
      <c r="F323" s="196" t="s">
        <v>2078</v>
      </c>
      <c r="G323" s="38"/>
      <c r="H323" s="38"/>
      <c r="I323" s="197"/>
      <c r="J323" s="38"/>
      <c r="K323" s="38"/>
      <c r="L323" s="39"/>
      <c r="M323" s="198"/>
      <c r="N323" s="199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242</v>
      </c>
      <c r="AU323" s="19" t="s">
        <v>84</v>
      </c>
    </row>
    <row r="324" s="12" customFormat="1" ht="22.8" customHeight="1">
      <c r="A324" s="12"/>
      <c r="B324" s="168"/>
      <c r="C324" s="12"/>
      <c r="D324" s="169" t="s">
        <v>74</v>
      </c>
      <c r="E324" s="179" t="s">
        <v>2782</v>
      </c>
      <c r="F324" s="179" t="s">
        <v>2783</v>
      </c>
      <c r="G324" s="12"/>
      <c r="H324" s="12"/>
      <c r="I324" s="171"/>
      <c r="J324" s="180">
        <f>BK324</f>
        <v>0</v>
      </c>
      <c r="K324" s="12"/>
      <c r="L324" s="168"/>
      <c r="M324" s="173"/>
      <c r="N324" s="174"/>
      <c r="O324" s="174"/>
      <c r="P324" s="175">
        <f>SUM(P325:P330)</f>
        <v>0</v>
      </c>
      <c r="Q324" s="174"/>
      <c r="R324" s="175">
        <f>SUM(R325:R330)</f>
        <v>0</v>
      </c>
      <c r="S324" s="174"/>
      <c r="T324" s="176">
        <f>SUM(T325:T330)</f>
        <v>0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169" t="s">
        <v>96</v>
      </c>
      <c r="AT324" s="177" t="s">
        <v>74</v>
      </c>
      <c r="AU324" s="177" t="s">
        <v>82</v>
      </c>
      <c r="AY324" s="169" t="s">
        <v>235</v>
      </c>
      <c r="BK324" s="178">
        <f>SUM(BK325:BK330)</f>
        <v>0</v>
      </c>
    </row>
    <row r="325" s="2" customFormat="1" ht="16.5" customHeight="1">
      <c r="A325" s="38"/>
      <c r="B325" s="181"/>
      <c r="C325" s="182" t="s">
        <v>778</v>
      </c>
      <c r="D325" s="182" t="s">
        <v>237</v>
      </c>
      <c r="E325" s="183" t="s">
        <v>2784</v>
      </c>
      <c r="F325" s="184" t="s">
        <v>2082</v>
      </c>
      <c r="G325" s="185" t="s">
        <v>1973</v>
      </c>
      <c r="H325" s="186">
        <v>1</v>
      </c>
      <c r="I325" s="187"/>
      <c r="J325" s="188">
        <f>ROUND(I325*H325,2)</f>
        <v>0</v>
      </c>
      <c r="K325" s="184" t="s">
        <v>1</v>
      </c>
      <c r="L325" s="39"/>
      <c r="M325" s="189" t="s">
        <v>1</v>
      </c>
      <c r="N325" s="190" t="s">
        <v>40</v>
      </c>
      <c r="O325" s="77"/>
      <c r="P325" s="191">
        <f>O325*H325</f>
        <v>0</v>
      </c>
      <c r="Q325" s="191">
        <v>0</v>
      </c>
      <c r="R325" s="191">
        <f>Q325*H325</f>
        <v>0</v>
      </c>
      <c r="S325" s="191">
        <v>0</v>
      </c>
      <c r="T325" s="192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93" t="s">
        <v>96</v>
      </c>
      <c r="AT325" s="193" t="s">
        <v>237</v>
      </c>
      <c r="AU325" s="193" t="s">
        <v>84</v>
      </c>
      <c r="AY325" s="19" t="s">
        <v>235</v>
      </c>
      <c r="BE325" s="194">
        <f>IF(N325="základní",J325,0)</f>
        <v>0</v>
      </c>
      <c r="BF325" s="194">
        <f>IF(N325="snížená",J325,0)</f>
        <v>0</v>
      </c>
      <c r="BG325" s="194">
        <f>IF(N325="zákl. přenesená",J325,0)</f>
        <v>0</v>
      </c>
      <c r="BH325" s="194">
        <f>IF(N325="sníž. přenesená",J325,0)</f>
        <v>0</v>
      </c>
      <c r="BI325" s="194">
        <f>IF(N325="nulová",J325,0)</f>
        <v>0</v>
      </c>
      <c r="BJ325" s="19" t="s">
        <v>82</v>
      </c>
      <c r="BK325" s="194">
        <f>ROUND(I325*H325,2)</f>
        <v>0</v>
      </c>
      <c r="BL325" s="19" t="s">
        <v>96</v>
      </c>
      <c r="BM325" s="193" t="s">
        <v>2785</v>
      </c>
    </row>
    <row r="326" s="2" customFormat="1">
      <c r="A326" s="38"/>
      <c r="B326" s="39"/>
      <c r="C326" s="38"/>
      <c r="D326" s="195" t="s">
        <v>242</v>
      </c>
      <c r="E326" s="38"/>
      <c r="F326" s="196" t="s">
        <v>2082</v>
      </c>
      <c r="G326" s="38"/>
      <c r="H326" s="38"/>
      <c r="I326" s="197"/>
      <c r="J326" s="38"/>
      <c r="K326" s="38"/>
      <c r="L326" s="39"/>
      <c r="M326" s="198"/>
      <c r="N326" s="199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242</v>
      </c>
      <c r="AU326" s="19" t="s">
        <v>84</v>
      </c>
    </row>
    <row r="327" s="2" customFormat="1" ht="16.5" customHeight="1">
      <c r="A327" s="38"/>
      <c r="B327" s="181"/>
      <c r="C327" s="182" t="s">
        <v>782</v>
      </c>
      <c r="D327" s="182" t="s">
        <v>237</v>
      </c>
      <c r="E327" s="183" t="s">
        <v>2786</v>
      </c>
      <c r="F327" s="184" t="s">
        <v>2787</v>
      </c>
      <c r="G327" s="185" t="s">
        <v>1973</v>
      </c>
      <c r="H327" s="186">
        <v>1</v>
      </c>
      <c r="I327" s="187"/>
      <c r="J327" s="188">
        <f>ROUND(I327*H327,2)</f>
        <v>0</v>
      </c>
      <c r="K327" s="184" t="s">
        <v>1</v>
      </c>
      <c r="L327" s="39"/>
      <c r="M327" s="189" t="s">
        <v>1</v>
      </c>
      <c r="N327" s="190" t="s">
        <v>40</v>
      </c>
      <c r="O327" s="77"/>
      <c r="P327" s="191">
        <f>O327*H327</f>
        <v>0</v>
      </c>
      <c r="Q327" s="191">
        <v>0</v>
      </c>
      <c r="R327" s="191">
        <f>Q327*H327</f>
        <v>0</v>
      </c>
      <c r="S327" s="191">
        <v>0</v>
      </c>
      <c r="T327" s="192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93" t="s">
        <v>96</v>
      </c>
      <c r="AT327" s="193" t="s">
        <v>237</v>
      </c>
      <c r="AU327" s="193" t="s">
        <v>84</v>
      </c>
      <c r="AY327" s="19" t="s">
        <v>235</v>
      </c>
      <c r="BE327" s="194">
        <f>IF(N327="základní",J327,0)</f>
        <v>0</v>
      </c>
      <c r="BF327" s="194">
        <f>IF(N327="snížená",J327,0)</f>
        <v>0</v>
      </c>
      <c r="BG327" s="194">
        <f>IF(N327="zákl. přenesená",J327,0)</f>
        <v>0</v>
      </c>
      <c r="BH327" s="194">
        <f>IF(N327="sníž. přenesená",J327,0)</f>
        <v>0</v>
      </c>
      <c r="BI327" s="194">
        <f>IF(N327="nulová",J327,0)</f>
        <v>0</v>
      </c>
      <c r="BJ327" s="19" t="s">
        <v>82</v>
      </c>
      <c r="BK327" s="194">
        <f>ROUND(I327*H327,2)</f>
        <v>0</v>
      </c>
      <c r="BL327" s="19" t="s">
        <v>96</v>
      </c>
      <c r="BM327" s="193" t="s">
        <v>2788</v>
      </c>
    </row>
    <row r="328" s="2" customFormat="1">
      <c r="A328" s="38"/>
      <c r="B328" s="39"/>
      <c r="C328" s="38"/>
      <c r="D328" s="195" t="s">
        <v>242</v>
      </c>
      <c r="E328" s="38"/>
      <c r="F328" s="196" t="s">
        <v>2787</v>
      </c>
      <c r="G328" s="38"/>
      <c r="H328" s="38"/>
      <c r="I328" s="197"/>
      <c r="J328" s="38"/>
      <c r="K328" s="38"/>
      <c r="L328" s="39"/>
      <c r="M328" s="198"/>
      <c r="N328" s="199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242</v>
      </c>
      <c r="AU328" s="19" t="s">
        <v>84</v>
      </c>
    </row>
    <row r="329" s="2" customFormat="1" ht="16.5" customHeight="1">
      <c r="A329" s="38"/>
      <c r="B329" s="181"/>
      <c r="C329" s="182" t="s">
        <v>788</v>
      </c>
      <c r="D329" s="182" t="s">
        <v>237</v>
      </c>
      <c r="E329" s="183" t="s">
        <v>2789</v>
      </c>
      <c r="F329" s="184" t="s">
        <v>2790</v>
      </c>
      <c r="G329" s="185" t="s">
        <v>1973</v>
      </c>
      <c r="H329" s="186">
        <v>1</v>
      </c>
      <c r="I329" s="187"/>
      <c r="J329" s="188">
        <f>ROUND(I329*H329,2)</f>
        <v>0</v>
      </c>
      <c r="K329" s="184" t="s">
        <v>1</v>
      </c>
      <c r="L329" s="39"/>
      <c r="M329" s="189" t="s">
        <v>1</v>
      </c>
      <c r="N329" s="190" t="s">
        <v>40</v>
      </c>
      <c r="O329" s="77"/>
      <c r="P329" s="191">
        <f>O329*H329</f>
        <v>0</v>
      </c>
      <c r="Q329" s="191">
        <v>0</v>
      </c>
      <c r="R329" s="191">
        <f>Q329*H329</f>
        <v>0</v>
      </c>
      <c r="S329" s="191">
        <v>0</v>
      </c>
      <c r="T329" s="192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93" t="s">
        <v>96</v>
      </c>
      <c r="AT329" s="193" t="s">
        <v>237</v>
      </c>
      <c r="AU329" s="193" t="s">
        <v>84</v>
      </c>
      <c r="AY329" s="19" t="s">
        <v>235</v>
      </c>
      <c r="BE329" s="194">
        <f>IF(N329="základní",J329,0)</f>
        <v>0</v>
      </c>
      <c r="BF329" s="194">
        <f>IF(N329="snížená",J329,0)</f>
        <v>0</v>
      </c>
      <c r="BG329" s="194">
        <f>IF(N329="zákl. přenesená",J329,0)</f>
        <v>0</v>
      </c>
      <c r="BH329" s="194">
        <f>IF(N329="sníž. přenesená",J329,0)</f>
        <v>0</v>
      </c>
      <c r="BI329" s="194">
        <f>IF(N329="nulová",J329,0)</f>
        <v>0</v>
      </c>
      <c r="BJ329" s="19" t="s">
        <v>82</v>
      </c>
      <c r="BK329" s="194">
        <f>ROUND(I329*H329,2)</f>
        <v>0</v>
      </c>
      <c r="BL329" s="19" t="s">
        <v>96</v>
      </c>
      <c r="BM329" s="193" t="s">
        <v>2791</v>
      </c>
    </row>
    <row r="330" s="2" customFormat="1">
      <c r="A330" s="38"/>
      <c r="B330" s="39"/>
      <c r="C330" s="38"/>
      <c r="D330" s="195" t="s">
        <v>242</v>
      </c>
      <c r="E330" s="38"/>
      <c r="F330" s="196" t="s">
        <v>2790</v>
      </c>
      <c r="G330" s="38"/>
      <c r="H330" s="38"/>
      <c r="I330" s="197"/>
      <c r="J330" s="38"/>
      <c r="K330" s="38"/>
      <c r="L330" s="39"/>
      <c r="M330" s="245"/>
      <c r="N330" s="246"/>
      <c r="O330" s="247"/>
      <c r="P330" s="247"/>
      <c r="Q330" s="247"/>
      <c r="R330" s="247"/>
      <c r="S330" s="247"/>
      <c r="T330" s="24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242</v>
      </c>
      <c r="AU330" s="19" t="s">
        <v>84</v>
      </c>
    </row>
    <row r="331" s="2" customFormat="1" ht="6.96" customHeight="1">
      <c r="A331" s="38"/>
      <c r="B331" s="60"/>
      <c r="C331" s="61"/>
      <c r="D331" s="61"/>
      <c r="E331" s="61"/>
      <c r="F331" s="61"/>
      <c r="G331" s="61"/>
      <c r="H331" s="61"/>
      <c r="I331" s="61"/>
      <c r="J331" s="61"/>
      <c r="K331" s="61"/>
      <c r="L331" s="39"/>
      <c r="M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</row>
  </sheetData>
  <autoFilter ref="C132:K3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9:H119"/>
    <mergeCell ref="E123:H123"/>
    <mergeCell ref="E121:H121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2792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2793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Město Petřvald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Sweco Hydroprojekt a.s., divize Morava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ROUND(J133,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ROUND((SUM(BE133:BE330)),  2)</f>
        <v>0</v>
      </c>
      <c r="G37" s="38"/>
      <c r="H37" s="38"/>
      <c r="I37" s="138">
        <v>0.20999999999999999</v>
      </c>
      <c r="J37" s="137">
        <f>ROUND(((SUM(BE133:BE330))*I37),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ROUND((SUM(BF133:BF330)),  2)</f>
        <v>0</v>
      </c>
      <c r="G38" s="38"/>
      <c r="H38" s="38"/>
      <c r="I38" s="138">
        <v>0.14999999999999999</v>
      </c>
      <c r="J38" s="137">
        <f>ROUND(((SUM(BF133:BF330))*I38),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ROUND((SUM(BG133:BG330)),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ROUND((SUM(BH133:BH330)),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ROUND((SUM(BI133:BI330)),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2792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0001 - PS 07.1 ČS10 - elektro, SŘTP, MaR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J133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2013</v>
      </c>
      <c r="E101" s="152"/>
      <c r="F101" s="152"/>
      <c r="G101" s="152"/>
      <c r="H101" s="152"/>
      <c r="I101" s="152"/>
      <c r="J101" s="153">
        <f>J134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2562</v>
      </c>
      <c r="E102" s="156"/>
      <c r="F102" s="156"/>
      <c r="G102" s="156"/>
      <c r="H102" s="156"/>
      <c r="I102" s="156"/>
      <c r="J102" s="157">
        <f>J135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2563</v>
      </c>
      <c r="E103" s="156"/>
      <c r="F103" s="156"/>
      <c r="G103" s="156"/>
      <c r="H103" s="156"/>
      <c r="I103" s="156"/>
      <c r="J103" s="157">
        <f>J240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54"/>
      <c r="C104" s="10"/>
      <c r="D104" s="155" t="s">
        <v>2564</v>
      </c>
      <c r="E104" s="156"/>
      <c r="F104" s="156"/>
      <c r="G104" s="156"/>
      <c r="H104" s="156"/>
      <c r="I104" s="156"/>
      <c r="J104" s="157">
        <f>J241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54"/>
      <c r="C105" s="10"/>
      <c r="D105" s="155" t="s">
        <v>2565</v>
      </c>
      <c r="E105" s="156"/>
      <c r="F105" s="156"/>
      <c r="G105" s="156"/>
      <c r="H105" s="156"/>
      <c r="I105" s="156"/>
      <c r="J105" s="157">
        <f>J252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2566</v>
      </c>
      <c r="E106" s="156"/>
      <c r="F106" s="156"/>
      <c r="G106" s="156"/>
      <c r="H106" s="156"/>
      <c r="I106" s="156"/>
      <c r="J106" s="157">
        <f>J283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2567</v>
      </c>
      <c r="E107" s="156"/>
      <c r="F107" s="156"/>
      <c r="G107" s="156"/>
      <c r="H107" s="156"/>
      <c r="I107" s="156"/>
      <c r="J107" s="157">
        <f>J304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2568</v>
      </c>
      <c r="E108" s="156"/>
      <c r="F108" s="156"/>
      <c r="G108" s="156"/>
      <c r="H108" s="156"/>
      <c r="I108" s="156"/>
      <c r="J108" s="157">
        <f>J313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54"/>
      <c r="C109" s="10"/>
      <c r="D109" s="155" t="s">
        <v>2569</v>
      </c>
      <c r="E109" s="156"/>
      <c r="F109" s="156"/>
      <c r="G109" s="156"/>
      <c r="H109" s="156"/>
      <c r="I109" s="156"/>
      <c r="J109" s="157">
        <f>J324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60"/>
      <c r="C111" s="61"/>
      <c r="D111" s="61"/>
      <c r="E111" s="61"/>
      <c r="F111" s="61"/>
      <c r="G111" s="61"/>
      <c r="H111" s="61"/>
      <c r="I111" s="61"/>
      <c r="J111" s="61"/>
      <c r="K111" s="61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5" s="2" customFormat="1" ht="6.96" customHeight="1">
      <c r="A115" s="38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96" customHeight="1">
      <c r="A116" s="38"/>
      <c r="B116" s="39"/>
      <c r="C116" s="23" t="s">
        <v>220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16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130" t="str">
        <f>E7</f>
        <v>Kanalizace Podlesí - II.Etapa</v>
      </c>
      <c r="F119" s="32"/>
      <c r="G119" s="32"/>
      <c r="H119" s="32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" customFormat="1" ht="12" customHeight="1">
      <c r="B120" s="22"/>
      <c r="C120" s="32" t="s">
        <v>197</v>
      </c>
      <c r="L120" s="22"/>
    </row>
    <row r="121" s="1" customFormat="1" ht="16.5" customHeight="1">
      <c r="B121" s="22"/>
      <c r="E121" s="130" t="s">
        <v>198</v>
      </c>
      <c r="F121" s="1"/>
      <c r="G121" s="1"/>
      <c r="H121" s="1"/>
      <c r="L121" s="22"/>
    </row>
    <row r="122" s="1" customFormat="1" ht="12" customHeight="1">
      <c r="B122" s="22"/>
      <c r="C122" s="32" t="s">
        <v>199</v>
      </c>
      <c r="L122" s="22"/>
    </row>
    <row r="123" s="2" customFormat="1" ht="16.5" customHeight="1">
      <c r="A123" s="38"/>
      <c r="B123" s="39"/>
      <c r="C123" s="38"/>
      <c r="D123" s="38"/>
      <c r="E123" s="131" t="s">
        <v>2792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1884</v>
      </c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6.5" customHeight="1">
      <c r="A125" s="38"/>
      <c r="B125" s="39"/>
      <c r="C125" s="38"/>
      <c r="D125" s="38"/>
      <c r="E125" s="67" t="str">
        <f>E13</f>
        <v>0001 - PS 07.1 ČS10 - elektro, SŘTP, MaR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20</v>
      </c>
      <c r="D127" s="38"/>
      <c r="E127" s="38"/>
      <c r="F127" s="27" t="str">
        <f>F16</f>
        <v xml:space="preserve"> </v>
      </c>
      <c r="G127" s="38"/>
      <c r="H127" s="38"/>
      <c r="I127" s="32" t="s">
        <v>22</v>
      </c>
      <c r="J127" s="69" t="str">
        <f>IF(J16="","",J16)</f>
        <v>13. 1. 2022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25.65" customHeight="1">
      <c r="A129" s="38"/>
      <c r="B129" s="39"/>
      <c r="C129" s="32" t="s">
        <v>24</v>
      </c>
      <c r="D129" s="38"/>
      <c r="E129" s="38"/>
      <c r="F129" s="27" t="str">
        <f>E19</f>
        <v>Město Petřvald</v>
      </c>
      <c r="G129" s="38"/>
      <c r="H129" s="38"/>
      <c r="I129" s="32" t="s">
        <v>30</v>
      </c>
      <c r="J129" s="36" t="str">
        <f>E25</f>
        <v>Sweco Hydroprojekt a.s., divize Morava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28</v>
      </c>
      <c r="D130" s="38"/>
      <c r="E130" s="38"/>
      <c r="F130" s="27" t="str">
        <f>IF(E22="","",E22)</f>
        <v>Vyplň údaj</v>
      </c>
      <c r="G130" s="38"/>
      <c r="H130" s="38"/>
      <c r="I130" s="32" t="s">
        <v>33</v>
      </c>
      <c r="J130" s="36" t="str">
        <f>E28</f>
        <v xml:space="preserve"> 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0.32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11" customFormat="1" ht="29.28" customHeight="1">
      <c r="A132" s="158"/>
      <c r="B132" s="159"/>
      <c r="C132" s="160" t="s">
        <v>221</v>
      </c>
      <c r="D132" s="161" t="s">
        <v>60</v>
      </c>
      <c r="E132" s="161" t="s">
        <v>56</v>
      </c>
      <c r="F132" s="161" t="s">
        <v>57</v>
      </c>
      <c r="G132" s="161" t="s">
        <v>222</v>
      </c>
      <c r="H132" s="161" t="s">
        <v>223</v>
      </c>
      <c r="I132" s="161" t="s">
        <v>224</v>
      </c>
      <c r="J132" s="161" t="s">
        <v>208</v>
      </c>
      <c r="K132" s="162" t="s">
        <v>225</v>
      </c>
      <c r="L132" s="163"/>
      <c r="M132" s="86" t="s">
        <v>1</v>
      </c>
      <c r="N132" s="87" t="s">
        <v>39</v>
      </c>
      <c r="O132" s="87" t="s">
        <v>226</v>
      </c>
      <c r="P132" s="87" t="s">
        <v>227</v>
      </c>
      <c r="Q132" s="87" t="s">
        <v>228</v>
      </c>
      <c r="R132" s="87" t="s">
        <v>229</v>
      </c>
      <c r="S132" s="87" t="s">
        <v>230</v>
      </c>
      <c r="T132" s="88" t="s">
        <v>231</v>
      </c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</row>
    <row r="133" s="2" customFormat="1" ht="22.8" customHeight="1">
      <c r="A133" s="38"/>
      <c r="B133" s="39"/>
      <c r="C133" s="93" t="s">
        <v>232</v>
      </c>
      <c r="D133" s="38"/>
      <c r="E133" s="38"/>
      <c r="F133" s="38"/>
      <c r="G133" s="38"/>
      <c r="H133" s="38"/>
      <c r="I133" s="38"/>
      <c r="J133" s="164">
        <f>BK133</f>
        <v>0</v>
      </c>
      <c r="K133" s="38"/>
      <c r="L133" s="39"/>
      <c r="M133" s="89"/>
      <c r="N133" s="73"/>
      <c r="O133" s="90"/>
      <c r="P133" s="165">
        <f>P134</f>
        <v>0</v>
      </c>
      <c r="Q133" s="90"/>
      <c r="R133" s="165">
        <f>R134</f>
        <v>0</v>
      </c>
      <c r="S133" s="90"/>
      <c r="T133" s="166">
        <f>T134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74</v>
      </c>
      <c r="AU133" s="19" t="s">
        <v>210</v>
      </c>
      <c r="BK133" s="167">
        <f>BK134</f>
        <v>0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465</v>
      </c>
      <c r="F134" s="170" t="s">
        <v>2018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P135+P240+P283+P304+P313+P324</f>
        <v>0</v>
      </c>
      <c r="Q134" s="174"/>
      <c r="R134" s="175">
        <f>R135+R240+R283+R304+R313+R324</f>
        <v>0</v>
      </c>
      <c r="S134" s="174"/>
      <c r="T134" s="176">
        <f>T135+T240+T283+T304+T313+T324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91</v>
      </c>
      <c r="AT134" s="177" t="s">
        <v>74</v>
      </c>
      <c r="AU134" s="177" t="s">
        <v>75</v>
      </c>
      <c r="AY134" s="169" t="s">
        <v>235</v>
      </c>
      <c r="BK134" s="178">
        <f>BK135+BK240+BK283+BK304+BK313+BK324</f>
        <v>0</v>
      </c>
    </row>
    <row r="135" s="12" customFormat="1" ht="22.8" customHeight="1">
      <c r="A135" s="12"/>
      <c r="B135" s="168"/>
      <c r="C135" s="12"/>
      <c r="D135" s="169" t="s">
        <v>74</v>
      </c>
      <c r="E135" s="179" t="s">
        <v>2019</v>
      </c>
      <c r="F135" s="179" t="s">
        <v>2570</v>
      </c>
      <c r="G135" s="12"/>
      <c r="H135" s="12"/>
      <c r="I135" s="171"/>
      <c r="J135" s="180">
        <f>BK135</f>
        <v>0</v>
      </c>
      <c r="K135" s="12"/>
      <c r="L135" s="168"/>
      <c r="M135" s="173"/>
      <c r="N135" s="174"/>
      <c r="O135" s="174"/>
      <c r="P135" s="175">
        <f>SUM(P136:P239)</f>
        <v>0</v>
      </c>
      <c r="Q135" s="174"/>
      <c r="R135" s="175">
        <f>SUM(R136:R239)</f>
        <v>0</v>
      </c>
      <c r="S135" s="174"/>
      <c r="T135" s="176">
        <f>SUM(T136:T239)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9" t="s">
        <v>82</v>
      </c>
      <c r="AT135" s="177" t="s">
        <v>74</v>
      </c>
      <c r="AU135" s="177" t="s">
        <v>82</v>
      </c>
      <c r="AY135" s="169" t="s">
        <v>235</v>
      </c>
      <c r="BK135" s="178">
        <f>SUM(BK136:BK239)</f>
        <v>0</v>
      </c>
    </row>
    <row r="136" s="2" customFormat="1" ht="33" customHeight="1">
      <c r="A136" s="38"/>
      <c r="B136" s="181"/>
      <c r="C136" s="182" t="s">
        <v>82</v>
      </c>
      <c r="D136" s="182" t="s">
        <v>237</v>
      </c>
      <c r="E136" s="183" t="s">
        <v>2571</v>
      </c>
      <c r="F136" s="184" t="s">
        <v>2572</v>
      </c>
      <c r="G136" s="185" t="s">
        <v>294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96</v>
      </c>
      <c r="AT136" s="193" t="s">
        <v>237</v>
      </c>
      <c r="AU136" s="193" t="s">
        <v>84</v>
      </c>
      <c r="AY136" s="19" t="s">
        <v>235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96</v>
      </c>
      <c r="BM136" s="193" t="s">
        <v>84</v>
      </c>
    </row>
    <row r="137" s="2" customFormat="1">
      <c r="A137" s="38"/>
      <c r="B137" s="39"/>
      <c r="C137" s="38"/>
      <c r="D137" s="195" t="s">
        <v>242</v>
      </c>
      <c r="E137" s="38"/>
      <c r="F137" s="196" t="s">
        <v>2572</v>
      </c>
      <c r="G137" s="38"/>
      <c r="H137" s="38"/>
      <c r="I137" s="197"/>
      <c r="J137" s="38"/>
      <c r="K137" s="38"/>
      <c r="L137" s="39"/>
      <c r="M137" s="198"/>
      <c r="N137" s="199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242</v>
      </c>
      <c r="AU137" s="19" t="s">
        <v>84</v>
      </c>
    </row>
    <row r="138" s="2" customFormat="1" ht="24.15" customHeight="1">
      <c r="A138" s="38"/>
      <c r="B138" s="181"/>
      <c r="C138" s="182" t="s">
        <v>84</v>
      </c>
      <c r="D138" s="182" t="s">
        <v>237</v>
      </c>
      <c r="E138" s="183" t="s">
        <v>2573</v>
      </c>
      <c r="F138" s="184" t="s">
        <v>2574</v>
      </c>
      <c r="G138" s="185" t="s">
        <v>294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96</v>
      </c>
      <c r="AT138" s="193" t="s">
        <v>237</v>
      </c>
      <c r="AU138" s="193" t="s">
        <v>84</v>
      </c>
      <c r="AY138" s="19" t="s">
        <v>235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96</v>
      </c>
      <c r="BM138" s="193" t="s">
        <v>96</v>
      </c>
    </row>
    <row r="139" s="2" customFormat="1">
      <c r="A139" s="38"/>
      <c r="B139" s="39"/>
      <c r="C139" s="38"/>
      <c r="D139" s="195" t="s">
        <v>242</v>
      </c>
      <c r="E139" s="38"/>
      <c r="F139" s="196" t="s">
        <v>2574</v>
      </c>
      <c r="G139" s="38"/>
      <c r="H139" s="38"/>
      <c r="I139" s="197"/>
      <c r="J139" s="38"/>
      <c r="K139" s="38"/>
      <c r="L139" s="39"/>
      <c r="M139" s="198"/>
      <c r="N139" s="199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242</v>
      </c>
      <c r="AU139" s="19" t="s">
        <v>84</v>
      </c>
    </row>
    <row r="140" s="2" customFormat="1" ht="16.5" customHeight="1">
      <c r="A140" s="38"/>
      <c r="B140" s="181"/>
      <c r="C140" s="182" t="s">
        <v>91</v>
      </c>
      <c r="D140" s="182" t="s">
        <v>237</v>
      </c>
      <c r="E140" s="183" t="s">
        <v>2575</v>
      </c>
      <c r="F140" s="184" t="s">
        <v>2576</v>
      </c>
      <c r="G140" s="185" t="s">
        <v>294</v>
      </c>
      <c r="H140" s="186">
        <v>1</v>
      </c>
      <c r="I140" s="187"/>
      <c r="J140" s="188">
        <f>ROUND(I140*H140,2)</f>
        <v>0</v>
      </c>
      <c r="K140" s="184" t="s">
        <v>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96</v>
      </c>
      <c r="AT140" s="193" t="s">
        <v>237</v>
      </c>
      <c r="AU140" s="193" t="s">
        <v>84</v>
      </c>
      <c r="AY140" s="19" t="s">
        <v>235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96</v>
      </c>
      <c r="BM140" s="193" t="s">
        <v>276</v>
      </c>
    </row>
    <row r="141" s="2" customFormat="1">
      <c r="A141" s="38"/>
      <c r="B141" s="39"/>
      <c r="C141" s="38"/>
      <c r="D141" s="195" t="s">
        <v>242</v>
      </c>
      <c r="E141" s="38"/>
      <c r="F141" s="196" t="s">
        <v>2576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242</v>
      </c>
      <c r="AU141" s="19" t="s">
        <v>84</v>
      </c>
    </row>
    <row r="142" s="2" customFormat="1" ht="24.15" customHeight="1">
      <c r="A142" s="38"/>
      <c r="B142" s="181"/>
      <c r="C142" s="182" t="s">
        <v>96</v>
      </c>
      <c r="D142" s="182" t="s">
        <v>237</v>
      </c>
      <c r="E142" s="183" t="s">
        <v>2577</v>
      </c>
      <c r="F142" s="184" t="s">
        <v>2578</v>
      </c>
      <c r="G142" s="185" t="s">
        <v>2579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96</v>
      </c>
      <c r="AT142" s="193" t="s">
        <v>237</v>
      </c>
      <c r="AU142" s="193" t="s">
        <v>84</v>
      </c>
      <c r="AY142" s="19" t="s">
        <v>235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96</v>
      </c>
      <c r="BM142" s="193" t="s">
        <v>291</v>
      </c>
    </row>
    <row r="143" s="2" customFormat="1">
      <c r="A143" s="38"/>
      <c r="B143" s="39"/>
      <c r="C143" s="38"/>
      <c r="D143" s="195" t="s">
        <v>242</v>
      </c>
      <c r="E143" s="38"/>
      <c r="F143" s="196" t="s">
        <v>2578</v>
      </c>
      <c r="G143" s="38"/>
      <c r="H143" s="38"/>
      <c r="I143" s="197"/>
      <c r="J143" s="38"/>
      <c r="K143" s="38"/>
      <c r="L143" s="39"/>
      <c r="M143" s="198"/>
      <c r="N143" s="199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242</v>
      </c>
      <c r="AU143" s="19" t="s">
        <v>84</v>
      </c>
    </row>
    <row r="144" s="2" customFormat="1" ht="16.5" customHeight="1">
      <c r="A144" s="38"/>
      <c r="B144" s="181"/>
      <c r="C144" s="182" t="s">
        <v>269</v>
      </c>
      <c r="D144" s="182" t="s">
        <v>237</v>
      </c>
      <c r="E144" s="183" t="s">
        <v>2580</v>
      </c>
      <c r="F144" s="184" t="s">
        <v>2581</v>
      </c>
      <c r="G144" s="185" t="s">
        <v>2582</v>
      </c>
      <c r="H144" s="186">
        <v>6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96</v>
      </c>
      <c r="AT144" s="193" t="s">
        <v>237</v>
      </c>
      <c r="AU144" s="193" t="s">
        <v>84</v>
      </c>
      <c r="AY144" s="19" t="s">
        <v>235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96</v>
      </c>
      <c r="BM144" s="193" t="s">
        <v>302</v>
      </c>
    </row>
    <row r="145" s="2" customFormat="1">
      <c r="A145" s="38"/>
      <c r="B145" s="39"/>
      <c r="C145" s="38"/>
      <c r="D145" s="195" t="s">
        <v>242</v>
      </c>
      <c r="E145" s="38"/>
      <c r="F145" s="196" t="s">
        <v>2581</v>
      </c>
      <c r="G145" s="38"/>
      <c r="H145" s="38"/>
      <c r="I145" s="197"/>
      <c r="J145" s="38"/>
      <c r="K145" s="38"/>
      <c r="L145" s="39"/>
      <c r="M145" s="198"/>
      <c r="N145" s="199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242</v>
      </c>
      <c r="AU145" s="19" t="s">
        <v>84</v>
      </c>
    </row>
    <row r="146" s="2" customFormat="1" ht="16.5" customHeight="1">
      <c r="A146" s="38"/>
      <c r="B146" s="181"/>
      <c r="C146" s="182" t="s">
        <v>276</v>
      </c>
      <c r="D146" s="182" t="s">
        <v>237</v>
      </c>
      <c r="E146" s="183" t="s">
        <v>2583</v>
      </c>
      <c r="F146" s="184" t="s">
        <v>2584</v>
      </c>
      <c r="G146" s="185" t="s">
        <v>2582</v>
      </c>
      <c r="H146" s="186">
        <v>2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96</v>
      </c>
      <c r="AT146" s="193" t="s">
        <v>237</v>
      </c>
      <c r="AU146" s="193" t="s">
        <v>84</v>
      </c>
      <c r="AY146" s="19" t="s">
        <v>235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96</v>
      </c>
      <c r="BM146" s="193" t="s">
        <v>314</v>
      </c>
    </row>
    <row r="147" s="2" customFormat="1">
      <c r="A147" s="38"/>
      <c r="B147" s="39"/>
      <c r="C147" s="38"/>
      <c r="D147" s="195" t="s">
        <v>242</v>
      </c>
      <c r="E147" s="38"/>
      <c r="F147" s="196" t="s">
        <v>2584</v>
      </c>
      <c r="G147" s="38"/>
      <c r="H147" s="38"/>
      <c r="I147" s="197"/>
      <c r="J147" s="38"/>
      <c r="K147" s="38"/>
      <c r="L147" s="39"/>
      <c r="M147" s="198"/>
      <c r="N147" s="199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242</v>
      </c>
      <c r="AU147" s="19" t="s">
        <v>84</v>
      </c>
    </row>
    <row r="148" s="2" customFormat="1" ht="16.5" customHeight="1">
      <c r="A148" s="38"/>
      <c r="B148" s="181"/>
      <c r="C148" s="182" t="s">
        <v>284</v>
      </c>
      <c r="D148" s="182" t="s">
        <v>237</v>
      </c>
      <c r="E148" s="183" t="s">
        <v>2585</v>
      </c>
      <c r="F148" s="184" t="s">
        <v>2586</v>
      </c>
      <c r="G148" s="185" t="s">
        <v>2582</v>
      </c>
      <c r="H148" s="186">
        <v>1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96</v>
      </c>
      <c r="AT148" s="193" t="s">
        <v>237</v>
      </c>
      <c r="AU148" s="193" t="s">
        <v>84</v>
      </c>
      <c r="AY148" s="19" t="s">
        <v>235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96</v>
      </c>
      <c r="BM148" s="193" t="s">
        <v>327</v>
      </c>
    </row>
    <row r="149" s="2" customFormat="1">
      <c r="A149" s="38"/>
      <c r="B149" s="39"/>
      <c r="C149" s="38"/>
      <c r="D149" s="195" t="s">
        <v>242</v>
      </c>
      <c r="E149" s="38"/>
      <c r="F149" s="196" t="s">
        <v>2586</v>
      </c>
      <c r="G149" s="38"/>
      <c r="H149" s="38"/>
      <c r="I149" s="197"/>
      <c r="J149" s="38"/>
      <c r="K149" s="38"/>
      <c r="L149" s="39"/>
      <c r="M149" s="198"/>
      <c r="N149" s="199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242</v>
      </c>
      <c r="AU149" s="19" t="s">
        <v>84</v>
      </c>
    </row>
    <row r="150" s="2" customFormat="1" ht="16.5" customHeight="1">
      <c r="A150" s="38"/>
      <c r="B150" s="181"/>
      <c r="C150" s="182" t="s">
        <v>291</v>
      </c>
      <c r="D150" s="182" t="s">
        <v>237</v>
      </c>
      <c r="E150" s="183" t="s">
        <v>2587</v>
      </c>
      <c r="F150" s="184" t="s">
        <v>2588</v>
      </c>
      <c r="G150" s="185" t="s">
        <v>2582</v>
      </c>
      <c r="H150" s="186">
        <v>1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96</v>
      </c>
      <c r="AT150" s="193" t="s">
        <v>237</v>
      </c>
      <c r="AU150" s="193" t="s">
        <v>84</v>
      </c>
      <c r="AY150" s="19" t="s">
        <v>235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96</v>
      </c>
      <c r="BM150" s="193" t="s">
        <v>338</v>
      </c>
    </row>
    <row r="151" s="2" customFormat="1">
      <c r="A151" s="38"/>
      <c r="B151" s="39"/>
      <c r="C151" s="38"/>
      <c r="D151" s="195" t="s">
        <v>242</v>
      </c>
      <c r="E151" s="38"/>
      <c r="F151" s="196" t="s">
        <v>2588</v>
      </c>
      <c r="G151" s="38"/>
      <c r="H151" s="38"/>
      <c r="I151" s="197"/>
      <c r="J151" s="38"/>
      <c r="K151" s="38"/>
      <c r="L151" s="39"/>
      <c r="M151" s="198"/>
      <c r="N151" s="199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242</v>
      </c>
      <c r="AU151" s="19" t="s">
        <v>84</v>
      </c>
    </row>
    <row r="152" s="2" customFormat="1" ht="16.5" customHeight="1">
      <c r="A152" s="38"/>
      <c r="B152" s="181"/>
      <c r="C152" s="182" t="s">
        <v>297</v>
      </c>
      <c r="D152" s="182" t="s">
        <v>237</v>
      </c>
      <c r="E152" s="183" t="s">
        <v>2589</v>
      </c>
      <c r="F152" s="184" t="s">
        <v>2590</v>
      </c>
      <c r="G152" s="185" t="s">
        <v>2582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96</v>
      </c>
      <c r="AT152" s="193" t="s">
        <v>237</v>
      </c>
      <c r="AU152" s="193" t="s">
        <v>84</v>
      </c>
      <c r="AY152" s="19" t="s">
        <v>235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96</v>
      </c>
      <c r="BM152" s="193" t="s">
        <v>348</v>
      </c>
    </row>
    <row r="153" s="2" customFormat="1">
      <c r="A153" s="38"/>
      <c r="B153" s="39"/>
      <c r="C153" s="38"/>
      <c r="D153" s="195" t="s">
        <v>242</v>
      </c>
      <c r="E153" s="38"/>
      <c r="F153" s="196" t="s">
        <v>2590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242</v>
      </c>
      <c r="AU153" s="19" t="s">
        <v>84</v>
      </c>
    </row>
    <row r="154" s="2" customFormat="1" ht="16.5" customHeight="1">
      <c r="A154" s="38"/>
      <c r="B154" s="181"/>
      <c r="C154" s="182" t="s">
        <v>302</v>
      </c>
      <c r="D154" s="182" t="s">
        <v>237</v>
      </c>
      <c r="E154" s="183" t="s">
        <v>2591</v>
      </c>
      <c r="F154" s="184" t="s">
        <v>2592</v>
      </c>
      <c r="G154" s="185" t="s">
        <v>2582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96</v>
      </c>
      <c r="AT154" s="193" t="s">
        <v>237</v>
      </c>
      <c r="AU154" s="193" t="s">
        <v>84</v>
      </c>
      <c r="AY154" s="19" t="s">
        <v>235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96</v>
      </c>
      <c r="BM154" s="193" t="s">
        <v>306</v>
      </c>
    </row>
    <row r="155" s="2" customFormat="1">
      <c r="A155" s="38"/>
      <c r="B155" s="39"/>
      <c r="C155" s="38"/>
      <c r="D155" s="195" t="s">
        <v>242</v>
      </c>
      <c r="E155" s="38"/>
      <c r="F155" s="196" t="s">
        <v>2592</v>
      </c>
      <c r="G155" s="38"/>
      <c r="H155" s="38"/>
      <c r="I155" s="197"/>
      <c r="J155" s="38"/>
      <c r="K155" s="38"/>
      <c r="L155" s="39"/>
      <c r="M155" s="198"/>
      <c r="N155" s="199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242</v>
      </c>
      <c r="AU155" s="19" t="s">
        <v>84</v>
      </c>
    </row>
    <row r="156" s="2" customFormat="1" ht="16.5" customHeight="1">
      <c r="A156" s="38"/>
      <c r="B156" s="181"/>
      <c r="C156" s="182" t="s">
        <v>307</v>
      </c>
      <c r="D156" s="182" t="s">
        <v>237</v>
      </c>
      <c r="E156" s="183" t="s">
        <v>2593</v>
      </c>
      <c r="F156" s="184" t="s">
        <v>2594</v>
      </c>
      <c r="G156" s="185" t="s">
        <v>2582</v>
      </c>
      <c r="H156" s="186">
        <v>1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385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2594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2" customFormat="1" ht="16.5" customHeight="1">
      <c r="A158" s="38"/>
      <c r="B158" s="181"/>
      <c r="C158" s="182" t="s">
        <v>314</v>
      </c>
      <c r="D158" s="182" t="s">
        <v>237</v>
      </c>
      <c r="E158" s="183" t="s">
        <v>2595</v>
      </c>
      <c r="F158" s="184" t="s">
        <v>2596</v>
      </c>
      <c r="G158" s="185" t="s">
        <v>2582</v>
      </c>
      <c r="H158" s="186">
        <v>1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96</v>
      </c>
      <c r="AT158" s="193" t="s">
        <v>237</v>
      </c>
      <c r="AU158" s="193" t="s">
        <v>84</v>
      </c>
      <c r="AY158" s="19" t="s">
        <v>235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96</v>
      </c>
      <c r="BM158" s="193" t="s">
        <v>396</v>
      </c>
    </row>
    <row r="159" s="2" customFormat="1">
      <c r="A159" s="38"/>
      <c r="B159" s="39"/>
      <c r="C159" s="38"/>
      <c r="D159" s="195" t="s">
        <v>242</v>
      </c>
      <c r="E159" s="38"/>
      <c r="F159" s="196" t="s">
        <v>2596</v>
      </c>
      <c r="G159" s="38"/>
      <c r="H159" s="38"/>
      <c r="I159" s="197"/>
      <c r="J159" s="38"/>
      <c r="K159" s="38"/>
      <c r="L159" s="39"/>
      <c r="M159" s="198"/>
      <c r="N159" s="199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242</v>
      </c>
      <c r="AU159" s="19" t="s">
        <v>84</v>
      </c>
    </row>
    <row r="160" s="2" customFormat="1" ht="24.15" customHeight="1">
      <c r="A160" s="38"/>
      <c r="B160" s="181"/>
      <c r="C160" s="182" t="s">
        <v>320</v>
      </c>
      <c r="D160" s="182" t="s">
        <v>237</v>
      </c>
      <c r="E160" s="183" t="s">
        <v>2597</v>
      </c>
      <c r="F160" s="184" t="s">
        <v>2598</v>
      </c>
      <c r="G160" s="185" t="s">
        <v>294</v>
      </c>
      <c r="H160" s="186">
        <v>2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96</v>
      </c>
      <c r="AT160" s="193" t="s">
        <v>237</v>
      </c>
      <c r="AU160" s="193" t="s">
        <v>84</v>
      </c>
      <c r="AY160" s="19" t="s">
        <v>235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96</v>
      </c>
      <c r="BM160" s="193" t="s">
        <v>409</v>
      </c>
    </row>
    <row r="161" s="2" customFormat="1">
      <c r="A161" s="38"/>
      <c r="B161" s="39"/>
      <c r="C161" s="38"/>
      <c r="D161" s="195" t="s">
        <v>242</v>
      </c>
      <c r="E161" s="38"/>
      <c r="F161" s="196" t="s">
        <v>2598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242</v>
      </c>
      <c r="AU161" s="19" t="s">
        <v>84</v>
      </c>
    </row>
    <row r="162" s="2" customFormat="1" ht="24.15" customHeight="1">
      <c r="A162" s="38"/>
      <c r="B162" s="181"/>
      <c r="C162" s="182" t="s">
        <v>327</v>
      </c>
      <c r="D162" s="182" t="s">
        <v>237</v>
      </c>
      <c r="E162" s="183" t="s">
        <v>2599</v>
      </c>
      <c r="F162" s="184" t="s">
        <v>2600</v>
      </c>
      <c r="G162" s="185" t="s">
        <v>294</v>
      </c>
      <c r="H162" s="186">
        <v>2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420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2600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2" customFormat="1" ht="24.15" customHeight="1">
      <c r="A164" s="38"/>
      <c r="B164" s="181"/>
      <c r="C164" s="182" t="s">
        <v>8</v>
      </c>
      <c r="D164" s="182" t="s">
        <v>237</v>
      </c>
      <c r="E164" s="183" t="s">
        <v>2794</v>
      </c>
      <c r="F164" s="184" t="s">
        <v>2795</v>
      </c>
      <c r="G164" s="185" t="s">
        <v>294</v>
      </c>
      <c r="H164" s="186">
        <v>2</v>
      </c>
      <c r="I164" s="187"/>
      <c r="J164" s="188">
        <f>ROUND(I164*H164,2)</f>
        <v>0</v>
      </c>
      <c r="K164" s="184" t="s">
        <v>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96</v>
      </c>
      <c r="AT164" s="193" t="s">
        <v>237</v>
      </c>
      <c r="AU164" s="193" t="s">
        <v>84</v>
      </c>
      <c r="AY164" s="19" t="s">
        <v>235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96</v>
      </c>
      <c r="BM164" s="193" t="s">
        <v>435</v>
      </c>
    </row>
    <row r="165" s="2" customFormat="1">
      <c r="A165" s="38"/>
      <c r="B165" s="39"/>
      <c r="C165" s="38"/>
      <c r="D165" s="195" t="s">
        <v>242</v>
      </c>
      <c r="E165" s="38"/>
      <c r="F165" s="196" t="s">
        <v>2795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242</v>
      </c>
      <c r="AU165" s="19" t="s">
        <v>84</v>
      </c>
    </row>
    <row r="166" s="2" customFormat="1" ht="16.5" customHeight="1">
      <c r="A166" s="38"/>
      <c r="B166" s="181"/>
      <c r="C166" s="182" t="s">
        <v>338</v>
      </c>
      <c r="D166" s="182" t="s">
        <v>237</v>
      </c>
      <c r="E166" s="183" t="s">
        <v>2796</v>
      </c>
      <c r="F166" s="184" t="s">
        <v>2797</v>
      </c>
      <c r="G166" s="185" t="s">
        <v>294</v>
      </c>
      <c r="H166" s="186">
        <v>2</v>
      </c>
      <c r="I166" s="187"/>
      <c r="J166" s="188">
        <f>ROUND(I166*H166,2)</f>
        <v>0</v>
      </c>
      <c r="K166" s="184" t="s">
        <v>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96</v>
      </c>
      <c r="AT166" s="193" t="s">
        <v>237</v>
      </c>
      <c r="AU166" s="193" t="s">
        <v>84</v>
      </c>
      <c r="AY166" s="19" t="s">
        <v>235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96</v>
      </c>
      <c r="BM166" s="193" t="s">
        <v>464</v>
      </c>
    </row>
    <row r="167" s="2" customFormat="1">
      <c r="A167" s="38"/>
      <c r="B167" s="39"/>
      <c r="C167" s="38"/>
      <c r="D167" s="195" t="s">
        <v>242</v>
      </c>
      <c r="E167" s="38"/>
      <c r="F167" s="196" t="s">
        <v>2797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242</v>
      </c>
      <c r="AU167" s="19" t="s">
        <v>84</v>
      </c>
    </row>
    <row r="168" s="2" customFormat="1" ht="24.15" customHeight="1">
      <c r="A168" s="38"/>
      <c r="B168" s="181"/>
      <c r="C168" s="182" t="s">
        <v>344</v>
      </c>
      <c r="D168" s="182" t="s">
        <v>237</v>
      </c>
      <c r="E168" s="183" t="s">
        <v>2605</v>
      </c>
      <c r="F168" s="184" t="s">
        <v>2606</v>
      </c>
      <c r="G168" s="185" t="s">
        <v>294</v>
      </c>
      <c r="H168" s="186">
        <v>2</v>
      </c>
      <c r="I168" s="187"/>
      <c r="J168" s="188">
        <f>ROUND(I168*H168,2)</f>
        <v>0</v>
      </c>
      <c r="K168" s="184" t="s">
        <v>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96</v>
      </c>
      <c r="AT168" s="193" t="s">
        <v>237</v>
      </c>
      <c r="AU168" s="193" t="s">
        <v>84</v>
      </c>
      <c r="AY168" s="19" t="s">
        <v>235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96</v>
      </c>
      <c r="BM168" s="193" t="s">
        <v>481</v>
      </c>
    </row>
    <row r="169" s="2" customFormat="1">
      <c r="A169" s="38"/>
      <c r="B169" s="39"/>
      <c r="C169" s="38"/>
      <c r="D169" s="195" t="s">
        <v>242</v>
      </c>
      <c r="E169" s="38"/>
      <c r="F169" s="196" t="s">
        <v>2606</v>
      </c>
      <c r="G169" s="38"/>
      <c r="H169" s="38"/>
      <c r="I169" s="197"/>
      <c r="J169" s="38"/>
      <c r="K169" s="38"/>
      <c r="L169" s="39"/>
      <c r="M169" s="198"/>
      <c r="N169" s="199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242</v>
      </c>
      <c r="AU169" s="19" t="s">
        <v>84</v>
      </c>
    </row>
    <row r="170" s="2" customFormat="1" ht="16.5" customHeight="1">
      <c r="A170" s="38"/>
      <c r="B170" s="181"/>
      <c r="C170" s="182" t="s">
        <v>348</v>
      </c>
      <c r="D170" s="182" t="s">
        <v>237</v>
      </c>
      <c r="E170" s="183" t="s">
        <v>2607</v>
      </c>
      <c r="F170" s="184" t="s">
        <v>2608</v>
      </c>
      <c r="G170" s="185" t="s">
        <v>294</v>
      </c>
      <c r="H170" s="186">
        <v>2</v>
      </c>
      <c r="I170" s="187"/>
      <c r="J170" s="188">
        <f>ROUND(I170*H170,2)</f>
        <v>0</v>
      </c>
      <c r="K170" s="184" t="s">
        <v>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96</v>
      </c>
      <c r="AT170" s="193" t="s">
        <v>237</v>
      </c>
      <c r="AU170" s="193" t="s">
        <v>84</v>
      </c>
      <c r="AY170" s="19" t="s">
        <v>235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96</v>
      </c>
      <c r="BM170" s="193" t="s">
        <v>490</v>
      </c>
    </row>
    <row r="171" s="2" customFormat="1">
      <c r="A171" s="38"/>
      <c r="B171" s="39"/>
      <c r="C171" s="38"/>
      <c r="D171" s="195" t="s">
        <v>242</v>
      </c>
      <c r="E171" s="38"/>
      <c r="F171" s="196" t="s">
        <v>2608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242</v>
      </c>
      <c r="AU171" s="19" t="s">
        <v>84</v>
      </c>
    </row>
    <row r="172" s="2" customFormat="1" ht="24.15" customHeight="1">
      <c r="A172" s="38"/>
      <c r="B172" s="181"/>
      <c r="C172" s="182" t="s">
        <v>355</v>
      </c>
      <c r="D172" s="182" t="s">
        <v>237</v>
      </c>
      <c r="E172" s="183" t="s">
        <v>2609</v>
      </c>
      <c r="F172" s="184" t="s">
        <v>2610</v>
      </c>
      <c r="G172" s="185" t="s">
        <v>294</v>
      </c>
      <c r="H172" s="186">
        <v>1</v>
      </c>
      <c r="I172" s="187"/>
      <c r="J172" s="188">
        <f>ROUND(I172*H172,2)</f>
        <v>0</v>
      </c>
      <c r="K172" s="184" t="s">
        <v>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96</v>
      </c>
      <c r="AT172" s="193" t="s">
        <v>237</v>
      </c>
      <c r="AU172" s="193" t="s">
        <v>84</v>
      </c>
      <c r="AY172" s="19" t="s">
        <v>235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96</v>
      </c>
      <c r="BM172" s="193" t="s">
        <v>502</v>
      </c>
    </row>
    <row r="173" s="2" customFormat="1">
      <c r="A173" s="38"/>
      <c r="B173" s="39"/>
      <c r="C173" s="38"/>
      <c r="D173" s="195" t="s">
        <v>242</v>
      </c>
      <c r="E173" s="38"/>
      <c r="F173" s="196" t="s">
        <v>2610</v>
      </c>
      <c r="G173" s="38"/>
      <c r="H173" s="38"/>
      <c r="I173" s="197"/>
      <c r="J173" s="38"/>
      <c r="K173" s="38"/>
      <c r="L173" s="39"/>
      <c r="M173" s="198"/>
      <c r="N173" s="199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242</v>
      </c>
      <c r="AU173" s="19" t="s">
        <v>84</v>
      </c>
    </row>
    <row r="174" s="2" customFormat="1" ht="16.5" customHeight="1">
      <c r="A174" s="38"/>
      <c r="B174" s="181"/>
      <c r="C174" s="182" t="s">
        <v>306</v>
      </c>
      <c r="D174" s="182" t="s">
        <v>237</v>
      </c>
      <c r="E174" s="183" t="s">
        <v>2798</v>
      </c>
      <c r="F174" s="184" t="s">
        <v>2799</v>
      </c>
      <c r="G174" s="185" t="s">
        <v>294</v>
      </c>
      <c r="H174" s="186">
        <v>1</v>
      </c>
      <c r="I174" s="187"/>
      <c r="J174" s="188">
        <f>ROUND(I174*H174,2)</f>
        <v>0</v>
      </c>
      <c r="K174" s="184" t="s">
        <v>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96</v>
      </c>
      <c r="AT174" s="193" t="s">
        <v>237</v>
      </c>
      <c r="AU174" s="193" t="s">
        <v>84</v>
      </c>
      <c r="AY174" s="19" t="s">
        <v>235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96</v>
      </c>
      <c r="BM174" s="193" t="s">
        <v>516</v>
      </c>
    </row>
    <row r="175" s="2" customFormat="1">
      <c r="A175" s="38"/>
      <c r="B175" s="39"/>
      <c r="C175" s="38"/>
      <c r="D175" s="195" t="s">
        <v>242</v>
      </c>
      <c r="E175" s="38"/>
      <c r="F175" s="196" t="s">
        <v>2799</v>
      </c>
      <c r="G175" s="38"/>
      <c r="H175" s="38"/>
      <c r="I175" s="197"/>
      <c r="J175" s="38"/>
      <c r="K175" s="38"/>
      <c r="L175" s="39"/>
      <c r="M175" s="198"/>
      <c r="N175" s="199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242</v>
      </c>
      <c r="AU175" s="19" t="s">
        <v>84</v>
      </c>
    </row>
    <row r="176" s="2" customFormat="1" ht="16.5" customHeight="1">
      <c r="A176" s="38"/>
      <c r="B176" s="181"/>
      <c r="C176" s="182" t="s">
        <v>7</v>
      </c>
      <c r="D176" s="182" t="s">
        <v>237</v>
      </c>
      <c r="E176" s="183" t="s">
        <v>2613</v>
      </c>
      <c r="F176" s="184" t="s">
        <v>2614</v>
      </c>
      <c r="G176" s="185" t="s">
        <v>294</v>
      </c>
      <c r="H176" s="186">
        <v>6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96</v>
      </c>
      <c r="AT176" s="193" t="s">
        <v>237</v>
      </c>
      <c r="AU176" s="193" t="s">
        <v>84</v>
      </c>
      <c r="AY176" s="19" t="s">
        <v>235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96</v>
      </c>
      <c r="BM176" s="193" t="s">
        <v>531</v>
      </c>
    </row>
    <row r="177" s="2" customFormat="1">
      <c r="A177" s="38"/>
      <c r="B177" s="39"/>
      <c r="C177" s="38"/>
      <c r="D177" s="195" t="s">
        <v>242</v>
      </c>
      <c r="E177" s="38"/>
      <c r="F177" s="196" t="s">
        <v>2614</v>
      </c>
      <c r="G177" s="38"/>
      <c r="H177" s="38"/>
      <c r="I177" s="197"/>
      <c r="J177" s="38"/>
      <c r="K177" s="38"/>
      <c r="L177" s="39"/>
      <c r="M177" s="198"/>
      <c r="N177" s="199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242</v>
      </c>
      <c r="AU177" s="19" t="s">
        <v>84</v>
      </c>
    </row>
    <row r="178" s="2" customFormat="1" ht="16.5" customHeight="1">
      <c r="A178" s="38"/>
      <c r="B178" s="181"/>
      <c r="C178" s="182" t="s">
        <v>385</v>
      </c>
      <c r="D178" s="182" t="s">
        <v>237</v>
      </c>
      <c r="E178" s="183" t="s">
        <v>2615</v>
      </c>
      <c r="F178" s="184" t="s">
        <v>2616</v>
      </c>
      <c r="G178" s="185" t="s">
        <v>294</v>
      </c>
      <c r="H178" s="186">
        <v>2</v>
      </c>
      <c r="I178" s="187"/>
      <c r="J178" s="188">
        <f>ROUND(I178*H178,2)</f>
        <v>0</v>
      </c>
      <c r="K178" s="184" t="s">
        <v>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96</v>
      </c>
      <c r="AT178" s="193" t="s">
        <v>237</v>
      </c>
      <c r="AU178" s="193" t="s">
        <v>84</v>
      </c>
      <c r="AY178" s="19" t="s">
        <v>235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96</v>
      </c>
      <c r="BM178" s="193" t="s">
        <v>539</v>
      </c>
    </row>
    <row r="179" s="2" customFormat="1">
      <c r="A179" s="38"/>
      <c r="B179" s="39"/>
      <c r="C179" s="38"/>
      <c r="D179" s="195" t="s">
        <v>242</v>
      </c>
      <c r="E179" s="38"/>
      <c r="F179" s="196" t="s">
        <v>2616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242</v>
      </c>
      <c r="AU179" s="19" t="s">
        <v>84</v>
      </c>
    </row>
    <row r="180" s="2" customFormat="1" ht="16.5" customHeight="1">
      <c r="A180" s="38"/>
      <c r="B180" s="181"/>
      <c r="C180" s="182" t="s">
        <v>391</v>
      </c>
      <c r="D180" s="182" t="s">
        <v>237</v>
      </c>
      <c r="E180" s="183" t="s">
        <v>2617</v>
      </c>
      <c r="F180" s="184" t="s">
        <v>2618</v>
      </c>
      <c r="G180" s="185" t="s">
        <v>294</v>
      </c>
      <c r="H180" s="186">
        <v>8</v>
      </c>
      <c r="I180" s="187"/>
      <c r="J180" s="188">
        <f>ROUND(I180*H180,2)</f>
        <v>0</v>
      </c>
      <c r="K180" s="184" t="s">
        <v>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96</v>
      </c>
      <c r="AT180" s="193" t="s">
        <v>237</v>
      </c>
      <c r="AU180" s="193" t="s">
        <v>84</v>
      </c>
      <c r="AY180" s="19" t="s">
        <v>235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96</v>
      </c>
      <c r="BM180" s="193" t="s">
        <v>547</v>
      </c>
    </row>
    <row r="181" s="2" customFormat="1">
      <c r="A181" s="38"/>
      <c r="B181" s="39"/>
      <c r="C181" s="38"/>
      <c r="D181" s="195" t="s">
        <v>242</v>
      </c>
      <c r="E181" s="38"/>
      <c r="F181" s="196" t="s">
        <v>2618</v>
      </c>
      <c r="G181" s="38"/>
      <c r="H181" s="38"/>
      <c r="I181" s="197"/>
      <c r="J181" s="38"/>
      <c r="K181" s="38"/>
      <c r="L181" s="39"/>
      <c r="M181" s="198"/>
      <c r="N181" s="199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242</v>
      </c>
      <c r="AU181" s="19" t="s">
        <v>84</v>
      </c>
    </row>
    <row r="182" s="2" customFormat="1" ht="16.5" customHeight="1">
      <c r="A182" s="38"/>
      <c r="B182" s="181"/>
      <c r="C182" s="182" t="s">
        <v>396</v>
      </c>
      <c r="D182" s="182" t="s">
        <v>237</v>
      </c>
      <c r="E182" s="183" t="s">
        <v>2619</v>
      </c>
      <c r="F182" s="184" t="s">
        <v>2620</v>
      </c>
      <c r="G182" s="185" t="s">
        <v>294</v>
      </c>
      <c r="H182" s="186">
        <v>8</v>
      </c>
      <c r="I182" s="187"/>
      <c r="J182" s="188">
        <f>ROUND(I182*H182,2)</f>
        <v>0</v>
      </c>
      <c r="K182" s="184" t="s">
        <v>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96</v>
      </c>
      <c r="AT182" s="193" t="s">
        <v>237</v>
      </c>
      <c r="AU182" s="193" t="s">
        <v>84</v>
      </c>
      <c r="AY182" s="19" t="s">
        <v>235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96</v>
      </c>
      <c r="BM182" s="193" t="s">
        <v>556</v>
      </c>
    </row>
    <row r="183" s="2" customFormat="1">
      <c r="A183" s="38"/>
      <c r="B183" s="39"/>
      <c r="C183" s="38"/>
      <c r="D183" s="195" t="s">
        <v>242</v>
      </c>
      <c r="E183" s="38"/>
      <c r="F183" s="196" t="s">
        <v>2620</v>
      </c>
      <c r="G183" s="38"/>
      <c r="H183" s="38"/>
      <c r="I183" s="197"/>
      <c r="J183" s="38"/>
      <c r="K183" s="38"/>
      <c r="L183" s="39"/>
      <c r="M183" s="198"/>
      <c r="N183" s="199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242</v>
      </c>
      <c r="AU183" s="19" t="s">
        <v>84</v>
      </c>
    </row>
    <row r="184" s="2" customFormat="1" ht="16.5" customHeight="1">
      <c r="A184" s="38"/>
      <c r="B184" s="181"/>
      <c r="C184" s="182" t="s">
        <v>405</v>
      </c>
      <c r="D184" s="182" t="s">
        <v>237</v>
      </c>
      <c r="E184" s="183" t="s">
        <v>2621</v>
      </c>
      <c r="F184" s="184" t="s">
        <v>2622</v>
      </c>
      <c r="G184" s="185" t="s">
        <v>294</v>
      </c>
      <c r="H184" s="186">
        <v>1</v>
      </c>
      <c r="I184" s="187"/>
      <c r="J184" s="188">
        <f>ROUND(I184*H184,2)</f>
        <v>0</v>
      </c>
      <c r="K184" s="184" t="s">
        <v>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96</v>
      </c>
      <c r="AT184" s="193" t="s">
        <v>237</v>
      </c>
      <c r="AU184" s="193" t="s">
        <v>84</v>
      </c>
      <c r="AY184" s="19" t="s">
        <v>235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96</v>
      </c>
      <c r="BM184" s="193" t="s">
        <v>568</v>
      </c>
    </row>
    <row r="185" s="2" customFormat="1">
      <c r="A185" s="38"/>
      <c r="B185" s="39"/>
      <c r="C185" s="38"/>
      <c r="D185" s="195" t="s">
        <v>242</v>
      </c>
      <c r="E185" s="38"/>
      <c r="F185" s="196" t="s">
        <v>2622</v>
      </c>
      <c r="G185" s="38"/>
      <c r="H185" s="38"/>
      <c r="I185" s="197"/>
      <c r="J185" s="38"/>
      <c r="K185" s="38"/>
      <c r="L185" s="39"/>
      <c r="M185" s="198"/>
      <c r="N185" s="199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242</v>
      </c>
      <c r="AU185" s="19" t="s">
        <v>84</v>
      </c>
    </row>
    <row r="186" s="2" customFormat="1" ht="21.75" customHeight="1">
      <c r="A186" s="38"/>
      <c r="B186" s="181"/>
      <c r="C186" s="182" t="s">
        <v>409</v>
      </c>
      <c r="D186" s="182" t="s">
        <v>237</v>
      </c>
      <c r="E186" s="183" t="s">
        <v>2623</v>
      </c>
      <c r="F186" s="184" t="s">
        <v>2624</v>
      </c>
      <c r="G186" s="185" t="s">
        <v>294</v>
      </c>
      <c r="H186" s="186">
        <v>2</v>
      </c>
      <c r="I186" s="187"/>
      <c r="J186" s="188">
        <f>ROUND(I186*H186,2)</f>
        <v>0</v>
      </c>
      <c r="K186" s="184" t="s">
        <v>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96</v>
      </c>
      <c r="AT186" s="193" t="s">
        <v>237</v>
      </c>
      <c r="AU186" s="193" t="s">
        <v>84</v>
      </c>
      <c r="AY186" s="19" t="s">
        <v>235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96</v>
      </c>
      <c r="BM186" s="193" t="s">
        <v>578</v>
      </c>
    </row>
    <row r="187" s="2" customFormat="1">
      <c r="A187" s="38"/>
      <c r="B187" s="39"/>
      <c r="C187" s="38"/>
      <c r="D187" s="195" t="s">
        <v>242</v>
      </c>
      <c r="E187" s="38"/>
      <c r="F187" s="196" t="s">
        <v>2624</v>
      </c>
      <c r="G187" s="38"/>
      <c r="H187" s="38"/>
      <c r="I187" s="197"/>
      <c r="J187" s="38"/>
      <c r="K187" s="38"/>
      <c r="L187" s="39"/>
      <c r="M187" s="198"/>
      <c r="N187" s="199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242</v>
      </c>
      <c r="AU187" s="19" t="s">
        <v>84</v>
      </c>
    </row>
    <row r="188" s="2" customFormat="1" ht="16.5" customHeight="1">
      <c r="A188" s="38"/>
      <c r="B188" s="181"/>
      <c r="C188" s="182" t="s">
        <v>415</v>
      </c>
      <c r="D188" s="182" t="s">
        <v>237</v>
      </c>
      <c r="E188" s="183" t="s">
        <v>2625</v>
      </c>
      <c r="F188" s="184" t="s">
        <v>2626</v>
      </c>
      <c r="G188" s="185" t="s">
        <v>294</v>
      </c>
      <c r="H188" s="186">
        <v>2</v>
      </c>
      <c r="I188" s="187"/>
      <c r="J188" s="188">
        <f>ROUND(I188*H188,2)</f>
        <v>0</v>
      </c>
      <c r="K188" s="184" t="s">
        <v>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96</v>
      </c>
      <c r="AT188" s="193" t="s">
        <v>237</v>
      </c>
      <c r="AU188" s="193" t="s">
        <v>84</v>
      </c>
      <c r="AY188" s="19" t="s">
        <v>235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96</v>
      </c>
      <c r="BM188" s="193" t="s">
        <v>589</v>
      </c>
    </row>
    <row r="189" s="2" customFormat="1">
      <c r="A189" s="38"/>
      <c r="B189" s="39"/>
      <c r="C189" s="38"/>
      <c r="D189" s="195" t="s">
        <v>242</v>
      </c>
      <c r="E189" s="38"/>
      <c r="F189" s="196" t="s">
        <v>2626</v>
      </c>
      <c r="G189" s="38"/>
      <c r="H189" s="38"/>
      <c r="I189" s="197"/>
      <c r="J189" s="38"/>
      <c r="K189" s="38"/>
      <c r="L189" s="39"/>
      <c r="M189" s="198"/>
      <c r="N189" s="199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242</v>
      </c>
      <c r="AU189" s="19" t="s">
        <v>84</v>
      </c>
    </row>
    <row r="190" s="2" customFormat="1" ht="16.5" customHeight="1">
      <c r="A190" s="38"/>
      <c r="B190" s="181"/>
      <c r="C190" s="182" t="s">
        <v>420</v>
      </c>
      <c r="D190" s="182" t="s">
        <v>237</v>
      </c>
      <c r="E190" s="183" t="s">
        <v>2627</v>
      </c>
      <c r="F190" s="184" t="s">
        <v>2628</v>
      </c>
      <c r="G190" s="185" t="s">
        <v>294</v>
      </c>
      <c r="H190" s="186">
        <v>1</v>
      </c>
      <c r="I190" s="187"/>
      <c r="J190" s="188">
        <f>ROUND(I190*H190,2)</f>
        <v>0</v>
      </c>
      <c r="K190" s="184" t="s">
        <v>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96</v>
      </c>
      <c r="AT190" s="193" t="s">
        <v>237</v>
      </c>
      <c r="AU190" s="193" t="s">
        <v>84</v>
      </c>
      <c r="AY190" s="19" t="s">
        <v>235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96</v>
      </c>
      <c r="BM190" s="193" t="s">
        <v>597</v>
      </c>
    </row>
    <row r="191" s="2" customFormat="1">
      <c r="A191" s="38"/>
      <c r="B191" s="39"/>
      <c r="C191" s="38"/>
      <c r="D191" s="195" t="s">
        <v>242</v>
      </c>
      <c r="E191" s="38"/>
      <c r="F191" s="196" t="s">
        <v>2628</v>
      </c>
      <c r="G191" s="38"/>
      <c r="H191" s="38"/>
      <c r="I191" s="197"/>
      <c r="J191" s="38"/>
      <c r="K191" s="38"/>
      <c r="L191" s="39"/>
      <c r="M191" s="198"/>
      <c r="N191" s="199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242</v>
      </c>
      <c r="AU191" s="19" t="s">
        <v>84</v>
      </c>
    </row>
    <row r="192" s="2" customFormat="1" ht="16.5" customHeight="1">
      <c r="A192" s="38"/>
      <c r="B192" s="181"/>
      <c r="C192" s="182" t="s">
        <v>428</v>
      </c>
      <c r="D192" s="182" t="s">
        <v>237</v>
      </c>
      <c r="E192" s="183" t="s">
        <v>2629</v>
      </c>
      <c r="F192" s="184" t="s">
        <v>2630</v>
      </c>
      <c r="G192" s="185" t="s">
        <v>294</v>
      </c>
      <c r="H192" s="186">
        <v>2</v>
      </c>
      <c r="I192" s="187"/>
      <c r="J192" s="188">
        <f>ROUND(I192*H192,2)</f>
        <v>0</v>
      </c>
      <c r="K192" s="184" t="s">
        <v>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96</v>
      </c>
      <c r="AT192" s="193" t="s">
        <v>237</v>
      </c>
      <c r="AU192" s="193" t="s">
        <v>84</v>
      </c>
      <c r="AY192" s="19" t="s">
        <v>235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96</v>
      </c>
      <c r="BM192" s="193" t="s">
        <v>609</v>
      </c>
    </row>
    <row r="193" s="2" customFormat="1">
      <c r="A193" s="38"/>
      <c r="B193" s="39"/>
      <c r="C193" s="38"/>
      <c r="D193" s="195" t="s">
        <v>242</v>
      </c>
      <c r="E193" s="38"/>
      <c r="F193" s="196" t="s">
        <v>2630</v>
      </c>
      <c r="G193" s="38"/>
      <c r="H193" s="38"/>
      <c r="I193" s="197"/>
      <c r="J193" s="38"/>
      <c r="K193" s="38"/>
      <c r="L193" s="39"/>
      <c r="M193" s="198"/>
      <c r="N193" s="199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242</v>
      </c>
      <c r="AU193" s="19" t="s">
        <v>84</v>
      </c>
    </row>
    <row r="194" s="2" customFormat="1" ht="16.5" customHeight="1">
      <c r="A194" s="38"/>
      <c r="B194" s="181"/>
      <c r="C194" s="182" t="s">
        <v>435</v>
      </c>
      <c r="D194" s="182" t="s">
        <v>237</v>
      </c>
      <c r="E194" s="183" t="s">
        <v>2631</v>
      </c>
      <c r="F194" s="184" t="s">
        <v>2632</v>
      </c>
      <c r="G194" s="185" t="s">
        <v>294</v>
      </c>
      <c r="H194" s="186">
        <v>6</v>
      </c>
      <c r="I194" s="187"/>
      <c r="J194" s="188">
        <f>ROUND(I194*H194,2)</f>
        <v>0</v>
      </c>
      <c r="K194" s="184" t="s">
        <v>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96</v>
      </c>
      <c r="AT194" s="193" t="s">
        <v>237</v>
      </c>
      <c r="AU194" s="193" t="s">
        <v>84</v>
      </c>
      <c r="AY194" s="19" t="s">
        <v>235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96</v>
      </c>
      <c r="BM194" s="193" t="s">
        <v>615</v>
      </c>
    </row>
    <row r="195" s="2" customFormat="1">
      <c r="A195" s="38"/>
      <c r="B195" s="39"/>
      <c r="C195" s="38"/>
      <c r="D195" s="195" t="s">
        <v>242</v>
      </c>
      <c r="E195" s="38"/>
      <c r="F195" s="196" t="s">
        <v>2632</v>
      </c>
      <c r="G195" s="38"/>
      <c r="H195" s="38"/>
      <c r="I195" s="197"/>
      <c r="J195" s="38"/>
      <c r="K195" s="38"/>
      <c r="L195" s="39"/>
      <c r="M195" s="198"/>
      <c r="N195" s="199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242</v>
      </c>
      <c r="AU195" s="19" t="s">
        <v>84</v>
      </c>
    </row>
    <row r="196" s="2" customFormat="1" ht="24.15" customHeight="1">
      <c r="A196" s="38"/>
      <c r="B196" s="181"/>
      <c r="C196" s="182" t="s">
        <v>446</v>
      </c>
      <c r="D196" s="182" t="s">
        <v>237</v>
      </c>
      <c r="E196" s="183" t="s">
        <v>2633</v>
      </c>
      <c r="F196" s="184" t="s">
        <v>2634</v>
      </c>
      <c r="G196" s="185" t="s">
        <v>294</v>
      </c>
      <c r="H196" s="186">
        <v>2</v>
      </c>
      <c r="I196" s="187"/>
      <c r="J196" s="188">
        <f>ROUND(I196*H196,2)</f>
        <v>0</v>
      </c>
      <c r="K196" s="184" t="s">
        <v>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96</v>
      </c>
      <c r="AT196" s="193" t="s">
        <v>237</v>
      </c>
      <c r="AU196" s="193" t="s">
        <v>84</v>
      </c>
      <c r="AY196" s="19" t="s">
        <v>235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96</v>
      </c>
      <c r="BM196" s="193" t="s">
        <v>624</v>
      </c>
    </row>
    <row r="197" s="2" customFormat="1">
      <c r="A197" s="38"/>
      <c r="B197" s="39"/>
      <c r="C197" s="38"/>
      <c r="D197" s="195" t="s">
        <v>242</v>
      </c>
      <c r="E197" s="38"/>
      <c r="F197" s="196" t="s">
        <v>2634</v>
      </c>
      <c r="G197" s="38"/>
      <c r="H197" s="38"/>
      <c r="I197" s="197"/>
      <c r="J197" s="38"/>
      <c r="K197" s="38"/>
      <c r="L197" s="39"/>
      <c r="M197" s="198"/>
      <c r="N197" s="199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242</v>
      </c>
      <c r="AU197" s="19" t="s">
        <v>84</v>
      </c>
    </row>
    <row r="198" s="2" customFormat="1" ht="16.5" customHeight="1">
      <c r="A198" s="38"/>
      <c r="B198" s="181"/>
      <c r="C198" s="182" t="s">
        <v>464</v>
      </c>
      <c r="D198" s="182" t="s">
        <v>237</v>
      </c>
      <c r="E198" s="183" t="s">
        <v>2635</v>
      </c>
      <c r="F198" s="184" t="s">
        <v>2636</v>
      </c>
      <c r="G198" s="185" t="s">
        <v>294</v>
      </c>
      <c r="H198" s="186">
        <v>1</v>
      </c>
      <c r="I198" s="187"/>
      <c r="J198" s="188">
        <f>ROUND(I198*H198,2)</f>
        <v>0</v>
      </c>
      <c r="K198" s="184" t="s">
        <v>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96</v>
      </c>
      <c r="AT198" s="193" t="s">
        <v>237</v>
      </c>
      <c r="AU198" s="193" t="s">
        <v>84</v>
      </c>
      <c r="AY198" s="19" t="s">
        <v>235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96</v>
      </c>
      <c r="BM198" s="193" t="s">
        <v>636</v>
      </c>
    </row>
    <row r="199" s="2" customFormat="1">
      <c r="A199" s="38"/>
      <c r="B199" s="39"/>
      <c r="C199" s="38"/>
      <c r="D199" s="195" t="s">
        <v>242</v>
      </c>
      <c r="E199" s="38"/>
      <c r="F199" s="196" t="s">
        <v>2636</v>
      </c>
      <c r="G199" s="38"/>
      <c r="H199" s="38"/>
      <c r="I199" s="197"/>
      <c r="J199" s="38"/>
      <c r="K199" s="38"/>
      <c r="L199" s="39"/>
      <c r="M199" s="198"/>
      <c r="N199" s="199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242</v>
      </c>
      <c r="AU199" s="19" t="s">
        <v>84</v>
      </c>
    </row>
    <row r="200" s="2" customFormat="1" ht="16.5" customHeight="1">
      <c r="A200" s="38"/>
      <c r="B200" s="181"/>
      <c r="C200" s="182" t="s">
        <v>474</v>
      </c>
      <c r="D200" s="182" t="s">
        <v>237</v>
      </c>
      <c r="E200" s="183" t="s">
        <v>2637</v>
      </c>
      <c r="F200" s="184" t="s">
        <v>2638</v>
      </c>
      <c r="G200" s="185" t="s">
        <v>294</v>
      </c>
      <c r="H200" s="186">
        <v>1</v>
      </c>
      <c r="I200" s="187"/>
      <c r="J200" s="188">
        <f>ROUND(I200*H200,2)</f>
        <v>0</v>
      </c>
      <c r="K200" s="184" t="s">
        <v>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96</v>
      </c>
      <c r="AT200" s="193" t="s">
        <v>237</v>
      </c>
      <c r="AU200" s="193" t="s">
        <v>84</v>
      </c>
      <c r="AY200" s="19" t="s">
        <v>235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96</v>
      </c>
      <c r="BM200" s="193" t="s">
        <v>647</v>
      </c>
    </row>
    <row r="201" s="2" customFormat="1">
      <c r="A201" s="38"/>
      <c r="B201" s="39"/>
      <c r="C201" s="38"/>
      <c r="D201" s="195" t="s">
        <v>242</v>
      </c>
      <c r="E201" s="38"/>
      <c r="F201" s="196" t="s">
        <v>2638</v>
      </c>
      <c r="G201" s="38"/>
      <c r="H201" s="38"/>
      <c r="I201" s="197"/>
      <c r="J201" s="38"/>
      <c r="K201" s="38"/>
      <c r="L201" s="39"/>
      <c r="M201" s="198"/>
      <c r="N201" s="199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242</v>
      </c>
      <c r="AU201" s="19" t="s">
        <v>84</v>
      </c>
    </row>
    <row r="202" s="2" customFormat="1" ht="16.5" customHeight="1">
      <c r="A202" s="38"/>
      <c r="B202" s="181"/>
      <c r="C202" s="182" t="s">
        <v>481</v>
      </c>
      <c r="D202" s="182" t="s">
        <v>237</v>
      </c>
      <c r="E202" s="183" t="s">
        <v>2639</v>
      </c>
      <c r="F202" s="184" t="s">
        <v>2640</v>
      </c>
      <c r="G202" s="185" t="s">
        <v>294</v>
      </c>
      <c r="H202" s="186">
        <v>1</v>
      </c>
      <c r="I202" s="187"/>
      <c r="J202" s="188">
        <f>ROUND(I202*H202,2)</f>
        <v>0</v>
      </c>
      <c r="K202" s="184" t="s">
        <v>1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96</v>
      </c>
      <c r="AT202" s="193" t="s">
        <v>237</v>
      </c>
      <c r="AU202" s="193" t="s">
        <v>84</v>
      </c>
      <c r="AY202" s="19" t="s">
        <v>235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96</v>
      </c>
      <c r="BM202" s="193" t="s">
        <v>657</v>
      </c>
    </row>
    <row r="203" s="2" customFormat="1">
      <c r="A203" s="38"/>
      <c r="B203" s="39"/>
      <c r="C203" s="38"/>
      <c r="D203" s="195" t="s">
        <v>242</v>
      </c>
      <c r="E203" s="38"/>
      <c r="F203" s="196" t="s">
        <v>2640</v>
      </c>
      <c r="G203" s="38"/>
      <c r="H203" s="38"/>
      <c r="I203" s="197"/>
      <c r="J203" s="38"/>
      <c r="K203" s="38"/>
      <c r="L203" s="39"/>
      <c r="M203" s="198"/>
      <c r="N203" s="199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242</v>
      </c>
      <c r="AU203" s="19" t="s">
        <v>84</v>
      </c>
    </row>
    <row r="204" s="2" customFormat="1" ht="16.5" customHeight="1">
      <c r="A204" s="38"/>
      <c r="B204" s="181"/>
      <c r="C204" s="182" t="s">
        <v>486</v>
      </c>
      <c r="D204" s="182" t="s">
        <v>237</v>
      </c>
      <c r="E204" s="183" t="s">
        <v>2641</v>
      </c>
      <c r="F204" s="184" t="s">
        <v>2642</v>
      </c>
      <c r="G204" s="185" t="s">
        <v>294</v>
      </c>
      <c r="H204" s="186">
        <v>25</v>
      </c>
      <c r="I204" s="187"/>
      <c r="J204" s="188">
        <f>ROUND(I204*H204,2)</f>
        <v>0</v>
      </c>
      <c r="K204" s="184" t="s">
        <v>1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96</v>
      </c>
      <c r="AT204" s="193" t="s">
        <v>237</v>
      </c>
      <c r="AU204" s="193" t="s">
        <v>84</v>
      </c>
      <c r="AY204" s="19" t="s">
        <v>235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96</v>
      </c>
      <c r="BM204" s="193" t="s">
        <v>667</v>
      </c>
    </row>
    <row r="205" s="2" customFormat="1">
      <c r="A205" s="38"/>
      <c r="B205" s="39"/>
      <c r="C205" s="38"/>
      <c r="D205" s="195" t="s">
        <v>242</v>
      </c>
      <c r="E205" s="38"/>
      <c r="F205" s="196" t="s">
        <v>2642</v>
      </c>
      <c r="G205" s="38"/>
      <c r="H205" s="38"/>
      <c r="I205" s="197"/>
      <c r="J205" s="38"/>
      <c r="K205" s="38"/>
      <c r="L205" s="39"/>
      <c r="M205" s="198"/>
      <c r="N205" s="199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242</v>
      </c>
      <c r="AU205" s="19" t="s">
        <v>84</v>
      </c>
    </row>
    <row r="206" s="2" customFormat="1" ht="16.5" customHeight="1">
      <c r="A206" s="38"/>
      <c r="B206" s="181"/>
      <c r="C206" s="182" t="s">
        <v>490</v>
      </c>
      <c r="D206" s="182" t="s">
        <v>237</v>
      </c>
      <c r="E206" s="183" t="s">
        <v>2643</v>
      </c>
      <c r="F206" s="184" t="s">
        <v>2644</v>
      </c>
      <c r="G206" s="185" t="s">
        <v>294</v>
      </c>
      <c r="H206" s="186">
        <v>4</v>
      </c>
      <c r="I206" s="187"/>
      <c r="J206" s="188">
        <f>ROUND(I206*H206,2)</f>
        <v>0</v>
      </c>
      <c r="K206" s="184" t="s">
        <v>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96</v>
      </c>
      <c r="AT206" s="193" t="s">
        <v>237</v>
      </c>
      <c r="AU206" s="193" t="s">
        <v>84</v>
      </c>
      <c r="AY206" s="19" t="s">
        <v>235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96</v>
      </c>
      <c r="BM206" s="193" t="s">
        <v>681</v>
      </c>
    </row>
    <row r="207" s="2" customFormat="1">
      <c r="A207" s="38"/>
      <c r="B207" s="39"/>
      <c r="C207" s="38"/>
      <c r="D207" s="195" t="s">
        <v>242</v>
      </c>
      <c r="E207" s="38"/>
      <c r="F207" s="196" t="s">
        <v>2644</v>
      </c>
      <c r="G207" s="38"/>
      <c r="H207" s="38"/>
      <c r="I207" s="197"/>
      <c r="J207" s="38"/>
      <c r="K207" s="38"/>
      <c r="L207" s="39"/>
      <c r="M207" s="198"/>
      <c r="N207" s="199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242</v>
      </c>
      <c r="AU207" s="19" t="s">
        <v>84</v>
      </c>
    </row>
    <row r="208" s="2" customFormat="1" ht="16.5" customHeight="1">
      <c r="A208" s="38"/>
      <c r="B208" s="181"/>
      <c r="C208" s="182" t="s">
        <v>495</v>
      </c>
      <c r="D208" s="182" t="s">
        <v>237</v>
      </c>
      <c r="E208" s="183" t="s">
        <v>2645</v>
      </c>
      <c r="F208" s="184" t="s">
        <v>2646</v>
      </c>
      <c r="G208" s="185" t="s">
        <v>294</v>
      </c>
      <c r="H208" s="186">
        <v>5</v>
      </c>
      <c r="I208" s="187"/>
      <c r="J208" s="188">
        <f>ROUND(I208*H208,2)</f>
        <v>0</v>
      </c>
      <c r="K208" s="184" t="s">
        <v>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96</v>
      </c>
      <c r="AT208" s="193" t="s">
        <v>237</v>
      </c>
      <c r="AU208" s="193" t="s">
        <v>84</v>
      </c>
      <c r="AY208" s="19" t="s">
        <v>235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96</v>
      </c>
      <c r="BM208" s="193" t="s">
        <v>691</v>
      </c>
    </row>
    <row r="209" s="2" customFormat="1">
      <c r="A209" s="38"/>
      <c r="B209" s="39"/>
      <c r="C209" s="38"/>
      <c r="D209" s="195" t="s">
        <v>242</v>
      </c>
      <c r="E209" s="38"/>
      <c r="F209" s="196" t="s">
        <v>2646</v>
      </c>
      <c r="G209" s="38"/>
      <c r="H209" s="38"/>
      <c r="I209" s="197"/>
      <c r="J209" s="38"/>
      <c r="K209" s="38"/>
      <c r="L209" s="39"/>
      <c r="M209" s="198"/>
      <c r="N209" s="199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242</v>
      </c>
      <c r="AU209" s="19" t="s">
        <v>84</v>
      </c>
    </row>
    <row r="210" s="2" customFormat="1" ht="16.5" customHeight="1">
      <c r="A210" s="38"/>
      <c r="B210" s="181"/>
      <c r="C210" s="182" t="s">
        <v>502</v>
      </c>
      <c r="D210" s="182" t="s">
        <v>237</v>
      </c>
      <c r="E210" s="183" t="s">
        <v>2647</v>
      </c>
      <c r="F210" s="184" t="s">
        <v>2648</v>
      </c>
      <c r="G210" s="185" t="s">
        <v>294</v>
      </c>
      <c r="H210" s="186">
        <v>1</v>
      </c>
      <c r="I210" s="187"/>
      <c r="J210" s="188">
        <f>ROUND(I210*H210,2)</f>
        <v>0</v>
      </c>
      <c r="K210" s="184" t="s">
        <v>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96</v>
      </c>
      <c r="AT210" s="193" t="s">
        <v>237</v>
      </c>
      <c r="AU210" s="193" t="s">
        <v>84</v>
      </c>
      <c r="AY210" s="19" t="s">
        <v>235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96</v>
      </c>
      <c r="BM210" s="193" t="s">
        <v>701</v>
      </c>
    </row>
    <row r="211" s="2" customFormat="1">
      <c r="A211" s="38"/>
      <c r="B211" s="39"/>
      <c r="C211" s="38"/>
      <c r="D211" s="195" t="s">
        <v>242</v>
      </c>
      <c r="E211" s="38"/>
      <c r="F211" s="196" t="s">
        <v>2648</v>
      </c>
      <c r="G211" s="38"/>
      <c r="H211" s="38"/>
      <c r="I211" s="197"/>
      <c r="J211" s="38"/>
      <c r="K211" s="38"/>
      <c r="L211" s="39"/>
      <c r="M211" s="198"/>
      <c r="N211" s="199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242</v>
      </c>
      <c r="AU211" s="19" t="s">
        <v>84</v>
      </c>
    </row>
    <row r="212" s="2" customFormat="1" ht="16.5" customHeight="1">
      <c r="A212" s="38"/>
      <c r="B212" s="181"/>
      <c r="C212" s="182" t="s">
        <v>509</v>
      </c>
      <c r="D212" s="182" t="s">
        <v>237</v>
      </c>
      <c r="E212" s="183" t="s">
        <v>2649</v>
      </c>
      <c r="F212" s="184" t="s">
        <v>2650</v>
      </c>
      <c r="G212" s="185" t="s">
        <v>294</v>
      </c>
      <c r="H212" s="186">
        <v>4</v>
      </c>
      <c r="I212" s="187"/>
      <c r="J212" s="188">
        <f>ROUND(I212*H212,2)</f>
        <v>0</v>
      </c>
      <c r="K212" s="184" t="s">
        <v>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96</v>
      </c>
      <c r="AT212" s="193" t="s">
        <v>237</v>
      </c>
      <c r="AU212" s="193" t="s">
        <v>84</v>
      </c>
      <c r="AY212" s="19" t="s">
        <v>235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96</v>
      </c>
      <c r="BM212" s="193" t="s">
        <v>709</v>
      </c>
    </row>
    <row r="213" s="2" customFormat="1">
      <c r="A213" s="38"/>
      <c r="B213" s="39"/>
      <c r="C213" s="38"/>
      <c r="D213" s="195" t="s">
        <v>242</v>
      </c>
      <c r="E213" s="38"/>
      <c r="F213" s="196" t="s">
        <v>2650</v>
      </c>
      <c r="G213" s="38"/>
      <c r="H213" s="38"/>
      <c r="I213" s="197"/>
      <c r="J213" s="38"/>
      <c r="K213" s="38"/>
      <c r="L213" s="39"/>
      <c r="M213" s="198"/>
      <c r="N213" s="199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242</v>
      </c>
      <c r="AU213" s="19" t="s">
        <v>84</v>
      </c>
    </row>
    <row r="214" s="2" customFormat="1" ht="16.5" customHeight="1">
      <c r="A214" s="38"/>
      <c r="B214" s="181"/>
      <c r="C214" s="182" t="s">
        <v>516</v>
      </c>
      <c r="D214" s="182" t="s">
        <v>237</v>
      </c>
      <c r="E214" s="183" t="s">
        <v>2651</v>
      </c>
      <c r="F214" s="184" t="s">
        <v>2652</v>
      </c>
      <c r="G214" s="185" t="s">
        <v>294</v>
      </c>
      <c r="H214" s="186">
        <v>1</v>
      </c>
      <c r="I214" s="187"/>
      <c r="J214" s="188">
        <f>ROUND(I214*H214,2)</f>
        <v>0</v>
      </c>
      <c r="K214" s="184" t="s">
        <v>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96</v>
      </c>
      <c r="AT214" s="193" t="s">
        <v>237</v>
      </c>
      <c r="AU214" s="193" t="s">
        <v>84</v>
      </c>
      <c r="AY214" s="19" t="s">
        <v>235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96</v>
      </c>
      <c r="BM214" s="193" t="s">
        <v>718</v>
      </c>
    </row>
    <row r="215" s="2" customFormat="1">
      <c r="A215" s="38"/>
      <c r="B215" s="39"/>
      <c r="C215" s="38"/>
      <c r="D215" s="195" t="s">
        <v>242</v>
      </c>
      <c r="E215" s="38"/>
      <c r="F215" s="196" t="s">
        <v>2652</v>
      </c>
      <c r="G215" s="38"/>
      <c r="H215" s="38"/>
      <c r="I215" s="197"/>
      <c r="J215" s="38"/>
      <c r="K215" s="38"/>
      <c r="L215" s="39"/>
      <c r="M215" s="198"/>
      <c r="N215" s="199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242</v>
      </c>
      <c r="AU215" s="19" t="s">
        <v>84</v>
      </c>
    </row>
    <row r="216" s="2" customFormat="1" ht="16.5" customHeight="1">
      <c r="A216" s="38"/>
      <c r="B216" s="181"/>
      <c r="C216" s="182" t="s">
        <v>524</v>
      </c>
      <c r="D216" s="182" t="s">
        <v>237</v>
      </c>
      <c r="E216" s="183" t="s">
        <v>2653</v>
      </c>
      <c r="F216" s="184" t="s">
        <v>2654</v>
      </c>
      <c r="G216" s="185" t="s">
        <v>294</v>
      </c>
      <c r="H216" s="186">
        <v>1</v>
      </c>
      <c r="I216" s="187"/>
      <c r="J216" s="188">
        <f>ROUND(I216*H216,2)</f>
        <v>0</v>
      </c>
      <c r="K216" s="184" t="s">
        <v>1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96</v>
      </c>
      <c r="AT216" s="193" t="s">
        <v>237</v>
      </c>
      <c r="AU216" s="193" t="s">
        <v>84</v>
      </c>
      <c r="AY216" s="19" t="s">
        <v>235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96</v>
      </c>
      <c r="BM216" s="193" t="s">
        <v>726</v>
      </c>
    </row>
    <row r="217" s="2" customFormat="1">
      <c r="A217" s="38"/>
      <c r="B217" s="39"/>
      <c r="C217" s="38"/>
      <c r="D217" s="195" t="s">
        <v>242</v>
      </c>
      <c r="E217" s="38"/>
      <c r="F217" s="196" t="s">
        <v>2654</v>
      </c>
      <c r="G217" s="38"/>
      <c r="H217" s="38"/>
      <c r="I217" s="197"/>
      <c r="J217" s="38"/>
      <c r="K217" s="38"/>
      <c r="L217" s="39"/>
      <c r="M217" s="198"/>
      <c r="N217" s="199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242</v>
      </c>
      <c r="AU217" s="19" t="s">
        <v>84</v>
      </c>
    </row>
    <row r="218" s="2" customFormat="1" ht="16.5" customHeight="1">
      <c r="A218" s="38"/>
      <c r="B218" s="181"/>
      <c r="C218" s="182" t="s">
        <v>531</v>
      </c>
      <c r="D218" s="182" t="s">
        <v>237</v>
      </c>
      <c r="E218" s="183" t="s">
        <v>2655</v>
      </c>
      <c r="F218" s="184" t="s">
        <v>2656</v>
      </c>
      <c r="G218" s="185" t="s">
        <v>323</v>
      </c>
      <c r="H218" s="186">
        <v>35</v>
      </c>
      <c r="I218" s="187"/>
      <c r="J218" s="188">
        <f>ROUND(I218*H218,2)</f>
        <v>0</v>
      </c>
      <c r="K218" s="184" t="s">
        <v>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96</v>
      </c>
      <c r="AT218" s="193" t="s">
        <v>237</v>
      </c>
      <c r="AU218" s="193" t="s">
        <v>84</v>
      </c>
      <c r="AY218" s="19" t="s">
        <v>235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96</v>
      </c>
      <c r="BM218" s="193" t="s">
        <v>736</v>
      </c>
    </row>
    <row r="219" s="2" customFormat="1">
      <c r="A219" s="38"/>
      <c r="B219" s="39"/>
      <c r="C219" s="38"/>
      <c r="D219" s="195" t="s">
        <v>242</v>
      </c>
      <c r="E219" s="38"/>
      <c r="F219" s="196" t="s">
        <v>2656</v>
      </c>
      <c r="G219" s="38"/>
      <c r="H219" s="38"/>
      <c r="I219" s="197"/>
      <c r="J219" s="38"/>
      <c r="K219" s="38"/>
      <c r="L219" s="39"/>
      <c r="M219" s="198"/>
      <c r="N219" s="199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242</v>
      </c>
      <c r="AU219" s="19" t="s">
        <v>84</v>
      </c>
    </row>
    <row r="220" s="2" customFormat="1" ht="16.5" customHeight="1">
      <c r="A220" s="38"/>
      <c r="B220" s="181"/>
      <c r="C220" s="182" t="s">
        <v>535</v>
      </c>
      <c r="D220" s="182" t="s">
        <v>237</v>
      </c>
      <c r="E220" s="183" t="s">
        <v>2657</v>
      </c>
      <c r="F220" s="184" t="s">
        <v>2658</v>
      </c>
      <c r="G220" s="185" t="s">
        <v>323</v>
      </c>
      <c r="H220" s="186">
        <v>20</v>
      </c>
      <c r="I220" s="187"/>
      <c r="J220" s="188">
        <f>ROUND(I220*H220,2)</f>
        <v>0</v>
      </c>
      <c r="K220" s="184" t="s">
        <v>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96</v>
      </c>
      <c r="AT220" s="193" t="s">
        <v>237</v>
      </c>
      <c r="AU220" s="193" t="s">
        <v>84</v>
      </c>
      <c r="AY220" s="19" t="s">
        <v>235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96</v>
      </c>
      <c r="BM220" s="193" t="s">
        <v>746</v>
      </c>
    </row>
    <row r="221" s="2" customFormat="1">
      <c r="A221" s="38"/>
      <c r="B221" s="39"/>
      <c r="C221" s="38"/>
      <c r="D221" s="195" t="s">
        <v>242</v>
      </c>
      <c r="E221" s="38"/>
      <c r="F221" s="196" t="s">
        <v>2658</v>
      </c>
      <c r="G221" s="38"/>
      <c r="H221" s="38"/>
      <c r="I221" s="197"/>
      <c r="J221" s="38"/>
      <c r="K221" s="38"/>
      <c r="L221" s="39"/>
      <c r="M221" s="198"/>
      <c r="N221" s="199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242</v>
      </c>
      <c r="AU221" s="19" t="s">
        <v>84</v>
      </c>
    </row>
    <row r="222" s="2" customFormat="1" ht="16.5" customHeight="1">
      <c r="A222" s="38"/>
      <c r="B222" s="181"/>
      <c r="C222" s="182" t="s">
        <v>539</v>
      </c>
      <c r="D222" s="182" t="s">
        <v>237</v>
      </c>
      <c r="E222" s="183" t="s">
        <v>2659</v>
      </c>
      <c r="F222" s="184" t="s">
        <v>2660</v>
      </c>
      <c r="G222" s="185" t="s">
        <v>323</v>
      </c>
      <c r="H222" s="186">
        <v>10</v>
      </c>
      <c r="I222" s="187"/>
      <c r="J222" s="188">
        <f>ROUND(I222*H222,2)</f>
        <v>0</v>
      </c>
      <c r="K222" s="184" t="s">
        <v>1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96</v>
      </c>
      <c r="AT222" s="193" t="s">
        <v>237</v>
      </c>
      <c r="AU222" s="193" t="s">
        <v>84</v>
      </c>
      <c r="AY222" s="19" t="s">
        <v>235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96</v>
      </c>
      <c r="BM222" s="193" t="s">
        <v>756</v>
      </c>
    </row>
    <row r="223" s="2" customFormat="1">
      <c r="A223" s="38"/>
      <c r="B223" s="39"/>
      <c r="C223" s="38"/>
      <c r="D223" s="195" t="s">
        <v>242</v>
      </c>
      <c r="E223" s="38"/>
      <c r="F223" s="196" t="s">
        <v>2660</v>
      </c>
      <c r="G223" s="38"/>
      <c r="H223" s="38"/>
      <c r="I223" s="197"/>
      <c r="J223" s="38"/>
      <c r="K223" s="38"/>
      <c r="L223" s="39"/>
      <c r="M223" s="198"/>
      <c r="N223" s="199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242</v>
      </c>
      <c r="AU223" s="19" t="s">
        <v>84</v>
      </c>
    </row>
    <row r="224" s="2" customFormat="1" ht="16.5" customHeight="1">
      <c r="A224" s="38"/>
      <c r="B224" s="181"/>
      <c r="C224" s="182" t="s">
        <v>543</v>
      </c>
      <c r="D224" s="182" t="s">
        <v>237</v>
      </c>
      <c r="E224" s="183" t="s">
        <v>2661</v>
      </c>
      <c r="F224" s="184" t="s">
        <v>2662</v>
      </c>
      <c r="G224" s="185" t="s">
        <v>323</v>
      </c>
      <c r="H224" s="186">
        <v>5</v>
      </c>
      <c r="I224" s="187"/>
      <c r="J224" s="188">
        <f>ROUND(I224*H224,2)</f>
        <v>0</v>
      </c>
      <c r="K224" s="184" t="s">
        <v>1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96</v>
      </c>
      <c r="AT224" s="193" t="s">
        <v>237</v>
      </c>
      <c r="AU224" s="193" t="s">
        <v>84</v>
      </c>
      <c r="AY224" s="19" t="s">
        <v>235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96</v>
      </c>
      <c r="BM224" s="193" t="s">
        <v>766</v>
      </c>
    </row>
    <row r="225" s="2" customFormat="1">
      <c r="A225" s="38"/>
      <c r="B225" s="39"/>
      <c r="C225" s="38"/>
      <c r="D225" s="195" t="s">
        <v>242</v>
      </c>
      <c r="E225" s="38"/>
      <c r="F225" s="196" t="s">
        <v>2662</v>
      </c>
      <c r="G225" s="38"/>
      <c r="H225" s="38"/>
      <c r="I225" s="197"/>
      <c r="J225" s="38"/>
      <c r="K225" s="38"/>
      <c r="L225" s="39"/>
      <c r="M225" s="198"/>
      <c r="N225" s="199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242</v>
      </c>
      <c r="AU225" s="19" t="s">
        <v>84</v>
      </c>
    </row>
    <row r="226" s="2" customFormat="1" ht="16.5" customHeight="1">
      <c r="A226" s="38"/>
      <c r="B226" s="181"/>
      <c r="C226" s="182" t="s">
        <v>547</v>
      </c>
      <c r="D226" s="182" t="s">
        <v>237</v>
      </c>
      <c r="E226" s="183" t="s">
        <v>2663</v>
      </c>
      <c r="F226" s="184" t="s">
        <v>2664</v>
      </c>
      <c r="G226" s="185" t="s">
        <v>323</v>
      </c>
      <c r="H226" s="186">
        <v>5</v>
      </c>
      <c r="I226" s="187"/>
      <c r="J226" s="188">
        <f>ROUND(I226*H226,2)</f>
        <v>0</v>
      </c>
      <c r="K226" s="184" t="s">
        <v>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96</v>
      </c>
      <c r="AT226" s="193" t="s">
        <v>237</v>
      </c>
      <c r="AU226" s="193" t="s">
        <v>84</v>
      </c>
      <c r="AY226" s="19" t="s">
        <v>235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96</v>
      </c>
      <c r="BM226" s="193" t="s">
        <v>778</v>
      </c>
    </row>
    <row r="227" s="2" customFormat="1">
      <c r="A227" s="38"/>
      <c r="B227" s="39"/>
      <c r="C227" s="38"/>
      <c r="D227" s="195" t="s">
        <v>242</v>
      </c>
      <c r="E227" s="38"/>
      <c r="F227" s="196" t="s">
        <v>2664</v>
      </c>
      <c r="G227" s="38"/>
      <c r="H227" s="38"/>
      <c r="I227" s="197"/>
      <c r="J227" s="38"/>
      <c r="K227" s="38"/>
      <c r="L227" s="39"/>
      <c r="M227" s="198"/>
      <c r="N227" s="199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242</v>
      </c>
      <c r="AU227" s="19" t="s">
        <v>84</v>
      </c>
    </row>
    <row r="228" s="2" customFormat="1" ht="16.5" customHeight="1">
      <c r="A228" s="38"/>
      <c r="B228" s="181"/>
      <c r="C228" s="182" t="s">
        <v>552</v>
      </c>
      <c r="D228" s="182" t="s">
        <v>237</v>
      </c>
      <c r="E228" s="183" t="s">
        <v>2665</v>
      </c>
      <c r="F228" s="184" t="s">
        <v>2666</v>
      </c>
      <c r="G228" s="185" t="s">
        <v>323</v>
      </c>
      <c r="H228" s="186">
        <v>8</v>
      </c>
      <c r="I228" s="187"/>
      <c r="J228" s="188">
        <f>ROUND(I228*H228,2)</f>
        <v>0</v>
      </c>
      <c r="K228" s="184" t="s">
        <v>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96</v>
      </c>
      <c r="AT228" s="193" t="s">
        <v>237</v>
      </c>
      <c r="AU228" s="193" t="s">
        <v>84</v>
      </c>
      <c r="AY228" s="19" t="s">
        <v>235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96</v>
      </c>
      <c r="BM228" s="193" t="s">
        <v>788</v>
      </c>
    </row>
    <row r="229" s="2" customFormat="1">
      <c r="A229" s="38"/>
      <c r="B229" s="39"/>
      <c r="C229" s="38"/>
      <c r="D229" s="195" t="s">
        <v>242</v>
      </c>
      <c r="E229" s="38"/>
      <c r="F229" s="196" t="s">
        <v>2666</v>
      </c>
      <c r="G229" s="38"/>
      <c r="H229" s="38"/>
      <c r="I229" s="197"/>
      <c r="J229" s="38"/>
      <c r="K229" s="38"/>
      <c r="L229" s="39"/>
      <c r="M229" s="198"/>
      <c r="N229" s="199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242</v>
      </c>
      <c r="AU229" s="19" t="s">
        <v>84</v>
      </c>
    </row>
    <row r="230" s="2" customFormat="1" ht="21.75" customHeight="1">
      <c r="A230" s="38"/>
      <c r="B230" s="181"/>
      <c r="C230" s="182" t="s">
        <v>556</v>
      </c>
      <c r="D230" s="182" t="s">
        <v>237</v>
      </c>
      <c r="E230" s="183" t="s">
        <v>2667</v>
      </c>
      <c r="F230" s="184" t="s">
        <v>2668</v>
      </c>
      <c r="G230" s="185" t="s">
        <v>294</v>
      </c>
      <c r="H230" s="186">
        <v>4</v>
      </c>
      <c r="I230" s="187"/>
      <c r="J230" s="188">
        <f>ROUND(I230*H230,2)</f>
        <v>0</v>
      </c>
      <c r="K230" s="184" t="s">
        <v>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96</v>
      </c>
      <c r="AT230" s="193" t="s">
        <v>237</v>
      </c>
      <c r="AU230" s="193" t="s">
        <v>84</v>
      </c>
      <c r="AY230" s="19" t="s">
        <v>235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96</v>
      </c>
      <c r="BM230" s="193" t="s">
        <v>797</v>
      </c>
    </row>
    <row r="231" s="2" customFormat="1">
      <c r="A231" s="38"/>
      <c r="B231" s="39"/>
      <c r="C231" s="38"/>
      <c r="D231" s="195" t="s">
        <v>242</v>
      </c>
      <c r="E231" s="38"/>
      <c r="F231" s="196" t="s">
        <v>2668</v>
      </c>
      <c r="G231" s="38"/>
      <c r="H231" s="38"/>
      <c r="I231" s="197"/>
      <c r="J231" s="38"/>
      <c r="K231" s="38"/>
      <c r="L231" s="39"/>
      <c r="M231" s="198"/>
      <c r="N231" s="199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242</v>
      </c>
      <c r="AU231" s="19" t="s">
        <v>84</v>
      </c>
    </row>
    <row r="232" s="2" customFormat="1" ht="21.75" customHeight="1">
      <c r="A232" s="38"/>
      <c r="B232" s="181"/>
      <c r="C232" s="182" t="s">
        <v>563</v>
      </c>
      <c r="D232" s="182" t="s">
        <v>237</v>
      </c>
      <c r="E232" s="183" t="s">
        <v>2669</v>
      </c>
      <c r="F232" s="184" t="s">
        <v>2670</v>
      </c>
      <c r="G232" s="185" t="s">
        <v>294</v>
      </c>
      <c r="H232" s="186">
        <v>6</v>
      </c>
      <c r="I232" s="187"/>
      <c r="J232" s="188">
        <f>ROUND(I232*H232,2)</f>
        <v>0</v>
      </c>
      <c r="K232" s="184" t="s">
        <v>1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96</v>
      </c>
      <c r="AT232" s="193" t="s">
        <v>237</v>
      </c>
      <c r="AU232" s="193" t="s">
        <v>84</v>
      </c>
      <c r="AY232" s="19" t="s">
        <v>235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96</v>
      </c>
      <c r="BM232" s="193" t="s">
        <v>806</v>
      </c>
    </row>
    <row r="233" s="2" customFormat="1">
      <c r="A233" s="38"/>
      <c r="B233" s="39"/>
      <c r="C233" s="38"/>
      <c r="D233" s="195" t="s">
        <v>242</v>
      </c>
      <c r="E233" s="38"/>
      <c r="F233" s="196" t="s">
        <v>2670</v>
      </c>
      <c r="G233" s="38"/>
      <c r="H233" s="38"/>
      <c r="I233" s="197"/>
      <c r="J233" s="38"/>
      <c r="K233" s="38"/>
      <c r="L233" s="39"/>
      <c r="M233" s="198"/>
      <c r="N233" s="199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242</v>
      </c>
      <c r="AU233" s="19" t="s">
        <v>84</v>
      </c>
    </row>
    <row r="234" s="2" customFormat="1" ht="21.75" customHeight="1">
      <c r="A234" s="38"/>
      <c r="B234" s="181"/>
      <c r="C234" s="182" t="s">
        <v>568</v>
      </c>
      <c r="D234" s="182" t="s">
        <v>237</v>
      </c>
      <c r="E234" s="183" t="s">
        <v>2671</v>
      </c>
      <c r="F234" s="184" t="s">
        <v>2672</v>
      </c>
      <c r="G234" s="185" t="s">
        <v>294</v>
      </c>
      <c r="H234" s="186">
        <v>1</v>
      </c>
      <c r="I234" s="187"/>
      <c r="J234" s="188">
        <f>ROUND(I234*H234,2)</f>
        <v>0</v>
      </c>
      <c r="K234" s="184" t="s">
        <v>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96</v>
      </c>
      <c r="AT234" s="193" t="s">
        <v>237</v>
      </c>
      <c r="AU234" s="193" t="s">
        <v>84</v>
      </c>
      <c r="AY234" s="19" t="s">
        <v>235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96</v>
      </c>
      <c r="BM234" s="193" t="s">
        <v>820</v>
      </c>
    </row>
    <row r="235" s="2" customFormat="1">
      <c r="A235" s="38"/>
      <c r="B235" s="39"/>
      <c r="C235" s="38"/>
      <c r="D235" s="195" t="s">
        <v>242</v>
      </c>
      <c r="E235" s="38"/>
      <c r="F235" s="196" t="s">
        <v>2672</v>
      </c>
      <c r="G235" s="38"/>
      <c r="H235" s="38"/>
      <c r="I235" s="197"/>
      <c r="J235" s="38"/>
      <c r="K235" s="38"/>
      <c r="L235" s="39"/>
      <c r="M235" s="198"/>
      <c r="N235" s="199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242</v>
      </c>
      <c r="AU235" s="19" t="s">
        <v>84</v>
      </c>
    </row>
    <row r="236" s="2" customFormat="1" ht="24.15" customHeight="1">
      <c r="A236" s="38"/>
      <c r="B236" s="181"/>
      <c r="C236" s="182" t="s">
        <v>573</v>
      </c>
      <c r="D236" s="182" t="s">
        <v>237</v>
      </c>
      <c r="E236" s="183" t="s">
        <v>2673</v>
      </c>
      <c r="F236" s="184" t="s">
        <v>2674</v>
      </c>
      <c r="G236" s="185" t="s">
        <v>527</v>
      </c>
      <c r="H236" s="186">
        <v>116</v>
      </c>
      <c r="I236" s="187"/>
      <c r="J236" s="188">
        <f>ROUND(I236*H236,2)</f>
        <v>0</v>
      </c>
      <c r="K236" s="184" t="s">
        <v>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96</v>
      </c>
      <c r="AT236" s="193" t="s">
        <v>237</v>
      </c>
      <c r="AU236" s="193" t="s">
        <v>84</v>
      </c>
      <c r="AY236" s="19" t="s">
        <v>235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96</v>
      </c>
      <c r="BM236" s="193" t="s">
        <v>832</v>
      </c>
    </row>
    <row r="237" s="2" customFormat="1">
      <c r="A237" s="38"/>
      <c r="B237" s="39"/>
      <c r="C237" s="38"/>
      <c r="D237" s="195" t="s">
        <v>242</v>
      </c>
      <c r="E237" s="38"/>
      <c r="F237" s="196" t="s">
        <v>2674</v>
      </c>
      <c r="G237" s="38"/>
      <c r="H237" s="38"/>
      <c r="I237" s="197"/>
      <c r="J237" s="38"/>
      <c r="K237" s="38"/>
      <c r="L237" s="39"/>
      <c r="M237" s="198"/>
      <c r="N237" s="199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242</v>
      </c>
      <c r="AU237" s="19" t="s">
        <v>84</v>
      </c>
    </row>
    <row r="238" s="2" customFormat="1" ht="16.5" customHeight="1">
      <c r="A238" s="38"/>
      <c r="B238" s="181"/>
      <c r="C238" s="182" t="s">
        <v>578</v>
      </c>
      <c r="D238" s="182" t="s">
        <v>237</v>
      </c>
      <c r="E238" s="183" t="s">
        <v>2675</v>
      </c>
      <c r="F238" s="184" t="s">
        <v>2676</v>
      </c>
      <c r="G238" s="185" t="s">
        <v>294</v>
      </c>
      <c r="H238" s="186">
        <v>1</v>
      </c>
      <c r="I238" s="187"/>
      <c r="J238" s="188">
        <f>ROUND(I238*H238,2)</f>
        <v>0</v>
      </c>
      <c r="K238" s="184" t="s">
        <v>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96</v>
      </c>
      <c r="AT238" s="193" t="s">
        <v>237</v>
      </c>
      <c r="AU238" s="193" t="s">
        <v>84</v>
      </c>
      <c r="AY238" s="19" t="s">
        <v>235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96</v>
      </c>
      <c r="BM238" s="193" t="s">
        <v>848</v>
      </c>
    </row>
    <row r="239" s="2" customFormat="1">
      <c r="A239" s="38"/>
      <c r="B239" s="39"/>
      <c r="C239" s="38"/>
      <c r="D239" s="195" t="s">
        <v>242</v>
      </c>
      <c r="E239" s="38"/>
      <c r="F239" s="196" t="s">
        <v>2676</v>
      </c>
      <c r="G239" s="38"/>
      <c r="H239" s="38"/>
      <c r="I239" s="197"/>
      <c r="J239" s="38"/>
      <c r="K239" s="38"/>
      <c r="L239" s="39"/>
      <c r="M239" s="198"/>
      <c r="N239" s="199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242</v>
      </c>
      <c r="AU239" s="19" t="s">
        <v>84</v>
      </c>
    </row>
    <row r="240" s="12" customFormat="1" ht="22.8" customHeight="1">
      <c r="A240" s="12"/>
      <c r="B240" s="168"/>
      <c r="C240" s="12"/>
      <c r="D240" s="169" t="s">
        <v>74</v>
      </c>
      <c r="E240" s="179" t="s">
        <v>2024</v>
      </c>
      <c r="F240" s="179" t="s">
        <v>2677</v>
      </c>
      <c r="G240" s="12"/>
      <c r="H240" s="12"/>
      <c r="I240" s="171"/>
      <c r="J240" s="180">
        <f>BK240</f>
        <v>0</v>
      </c>
      <c r="K240" s="12"/>
      <c r="L240" s="168"/>
      <c r="M240" s="173"/>
      <c r="N240" s="174"/>
      <c r="O240" s="174"/>
      <c r="P240" s="175">
        <f>P241+P252</f>
        <v>0</v>
      </c>
      <c r="Q240" s="174"/>
      <c r="R240" s="175">
        <f>R241+R252</f>
        <v>0</v>
      </c>
      <c r="S240" s="174"/>
      <c r="T240" s="176">
        <f>T241+T252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169" t="s">
        <v>82</v>
      </c>
      <c r="AT240" s="177" t="s">
        <v>74</v>
      </c>
      <c r="AU240" s="177" t="s">
        <v>82</v>
      </c>
      <c r="AY240" s="169" t="s">
        <v>235</v>
      </c>
      <c r="BK240" s="178">
        <f>BK241+BK252</f>
        <v>0</v>
      </c>
    </row>
    <row r="241" s="12" customFormat="1" ht="20.88" customHeight="1">
      <c r="A241" s="12"/>
      <c r="B241" s="168"/>
      <c r="C241" s="12"/>
      <c r="D241" s="169" t="s">
        <v>74</v>
      </c>
      <c r="E241" s="179" t="s">
        <v>2678</v>
      </c>
      <c r="F241" s="179" t="s">
        <v>2679</v>
      </c>
      <c r="G241" s="12"/>
      <c r="H241" s="12"/>
      <c r="I241" s="171"/>
      <c r="J241" s="180">
        <f>BK241</f>
        <v>0</v>
      </c>
      <c r="K241" s="12"/>
      <c r="L241" s="168"/>
      <c r="M241" s="173"/>
      <c r="N241" s="174"/>
      <c r="O241" s="174"/>
      <c r="P241" s="175">
        <f>SUM(P242:P251)</f>
        <v>0</v>
      </c>
      <c r="Q241" s="174"/>
      <c r="R241" s="175">
        <f>SUM(R242:R251)</f>
        <v>0</v>
      </c>
      <c r="S241" s="174"/>
      <c r="T241" s="176">
        <f>SUM(T242:T251)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169" t="s">
        <v>82</v>
      </c>
      <c r="AT241" s="177" t="s">
        <v>74</v>
      </c>
      <c r="AU241" s="177" t="s">
        <v>84</v>
      </c>
      <c r="AY241" s="169" t="s">
        <v>235</v>
      </c>
      <c r="BK241" s="178">
        <f>SUM(BK242:BK251)</f>
        <v>0</v>
      </c>
    </row>
    <row r="242" s="2" customFormat="1" ht="16.5" customHeight="1">
      <c r="A242" s="38"/>
      <c r="B242" s="181"/>
      <c r="C242" s="182" t="s">
        <v>584</v>
      </c>
      <c r="D242" s="182" t="s">
        <v>237</v>
      </c>
      <c r="E242" s="183" t="s">
        <v>2680</v>
      </c>
      <c r="F242" s="184" t="s">
        <v>2681</v>
      </c>
      <c r="G242" s="185" t="s">
        <v>294</v>
      </c>
      <c r="H242" s="186">
        <v>1</v>
      </c>
      <c r="I242" s="187"/>
      <c r="J242" s="188">
        <f>ROUND(I242*H242,2)</f>
        <v>0</v>
      </c>
      <c r="K242" s="184" t="s">
        <v>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96</v>
      </c>
      <c r="AT242" s="193" t="s">
        <v>237</v>
      </c>
      <c r="AU242" s="193" t="s">
        <v>91</v>
      </c>
      <c r="AY242" s="19" t="s">
        <v>235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96</v>
      </c>
      <c r="BM242" s="193" t="s">
        <v>859</v>
      </c>
    </row>
    <row r="243" s="2" customFormat="1">
      <c r="A243" s="38"/>
      <c r="B243" s="39"/>
      <c r="C243" s="38"/>
      <c r="D243" s="195" t="s">
        <v>242</v>
      </c>
      <c r="E243" s="38"/>
      <c r="F243" s="196" t="s">
        <v>2681</v>
      </c>
      <c r="G243" s="38"/>
      <c r="H243" s="38"/>
      <c r="I243" s="197"/>
      <c r="J243" s="38"/>
      <c r="K243" s="38"/>
      <c r="L243" s="39"/>
      <c r="M243" s="198"/>
      <c r="N243" s="199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242</v>
      </c>
      <c r="AU243" s="19" t="s">
        <v>91</v>
      </c>
    </row>
    <row r="244" s="2" customFormat="1" ht="16.5" customHeight="1">
      <c r="A244" s="38"/>
      <c r="B244" s="181"/>
      <c r="C244" s="182" t="s">
        <v>589</v>
      </c>
      <c r="D244" s="182" t="s">
        <v>237</v>
      </c>
      <c r="E244" s="183" t="s">
        <v>2683</v>
      </c>
      <c r="F244" s="184" t="s">
        <v>2684</v>
      </c>
      <c r="G244" s="185" t="s">
        <v>1973</v>
      </c>
      <c r="H244" s="186">
        <v>1</v>
      </c>
      <c r="I244" s="187"/>
      <c r="J244" s="188">
        <f>ROUND(I244*H244,2)</f>
        <v>0</v>
      </c>
      <c r="K244" s="184" t="s">
        <v>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96</v>
      </c>
      <c r="AT244" s="193" t="s">
        <v>237</v>
      </c>
      <c r="AU244" s="193" t="s">
        <v>91</v>
      </c>
      <c r="AY244" s="19" t="s">
        <v>235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96</v>
      </c>
      <c r="BM244" s="193" t="s">
        <v>868</v>
      </c>
    </row>
    <row r="245" s="2" customFormat="1">
      <c r="A245" s="38"/>
      <c r="B245" s="39"/>
      <c r="C245" s="38"/>
      <c r="D245" s="195" t="s">
        <v>242</v>
      </c>
      <c r="E245" s="38"/>
      <c r="F245" s="196" t="s">
        <v>2684</v>
      </c>
      <c r="G245" s="38"/>
      <c r="H245" s="38"/>
      <c r="I245" s="197"/>
      <c r="J245" s="38"/>
      <c r="K245" s="38"/>
      <c r="L245" s="39"/>
      <c r="M245" s="198"/>
      <c r="N245" s="199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242</v>
      </c>
      <c r="AU245" s="19" t="s">
        <v>91</v>
      </c>
    </row>
    <row r="246" s="2" customFormat="1" ht="16.5" customHeight="1">
      <c r="A246" s="38"/>
      <c r="B246" s="181"/>
      <c r="C246" s="182" t="s">
        <v>594</v>
      </c>
      <c r="D246" s="182" t="s">
        <v>237</v>
      </c>
      <c r="E246" s="183" t="s">
        <v>2686</v>
      </c>
      <c r="F246" s="184" t="s">
        <v>2025</v>
      </c>
      <c r="G246" s="185" t="s">
        <v>1973</v>
      </c>
      <c r="H246" s="186">
        <v>1</v>
      </c>
      <c r="I246" s="187"/>
      <c r="J246" s="188">
        <f>ROUND(I246*H246,2)</f>
        <v>0</v>
      </c>
      <c r="K246" s="184" t="s">
        <v>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96</v>
      </c>
      <c r="AT246" s="193" t="s">
        <v>237</v>
      </c>
      <c r="AU246" s="193" t="s">
        <v>91</v>
      </c>
      <c r="AY246" s="19" t="s">
        <v>235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96</v>
      </c>
      <c r="BM246" s="193" t="s">
        <v>2800</v>
      </c>
    </row>
    <row r="247" s="2" customFormat="1">
      <c r="A247" s="38"/>
      <c r="B247" s="39"/>
      <c r="C247" s="38"/>
      <c r="D247" s="195" t="s">
        <v>242</v>
      </c>
      <c r="E247" s="38"/>
      <c r="F247" s="196" t="s">
        <v>2025</v>
      </c>
      <c r="G247" s="38"/>
      <c r="H247" s="38"/>
      <c r="I247" s="197"/>
      <c r="J247" s="38"/>
      <c r="K247" s="38"/>
      <c r="L247" s="39"/>
      <c r="M247" s="198"/>
      <c r="N247" s="199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242</v>
      </c>
      <c r="AU247" s="19" t="s">
        <v>91</v>
      </c>
    </row>
    <row r="248" s="2" customFormat="1" ht="16.5" customHeight="1">
      <c r="A248" s="38"/>
      <c r="B248" s="181"/>
      <c r="C248" s="182" t="s">
        <v>597</v>
      </c>
      <c r="D248" s="182" t="s">
        <v>237</v>
      </c>
      <c r="E248" s="183" t="s">
        <v>2688</v>
      </c>
      <c r="F248" s="184" t="s">
        <v>2689</v>
      </c>
      <c r="G248" s="185" t="s">
        <v>1973</v>
      </c>
      <c r="H248" s="186">
        <v>1</v>
      </c>
      <c r="I248" s="187"/>
      <c r="J248" s="188">
        <f>ROUND(I248*H248,2)</f>
        <v>0</v>
      </c>
      <c r="K248" s="184" t="s">
        <v>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96</v>
      </c>
      <c r="AT248" s="193" t="s">
        <v>237</v>
      </c>
      <c r="AU248" s="193" t="s">
        <v>91</v>
      </c>
      <c r="AY248" s="19" t="s">
        <v>235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96</v>
      </c>
      <c r="BM248" s="193" t="s">
        <v>2801</v>
      </c>
    </row>
    <row r="249" s="2" customFormat="1">
      <c r="A249" s="38"/>
      <c r="B249" s="39"/>
      <c r="C249" s="38"/>
      <c r="D249" s="195" t="s">
        <v>242</v>
      </c>
      <c r="E249" s="38"/>
      <c r="F249" s="196" t="s">
        <v>2689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242</v>
      </c>
      <c r="AU249" s="19" t="s">
        <v>91</v>
      </c>
    </row>
    <row r="250" s="2" customFormat="1" ht="16.5" customHeight="1">
      <c r="A250" s="38"/>
      <c r="B250" s="181"/>
      <c r="C250" s="182" t="s">
        <v>604</v>
      </c>
      <c r="D250" s="182" t="s">
        <v>237</v>
      </c>
      <c r="E250" s="183" t="s">
        <v>2691</v>
      </c>
      <c r="F250" s="184" t="s">
        <v>2692</v>
      </c>
      <c r="G250" s="185" t="s">
        <v>1973</v>
      </c>
      <c r="H250" s="186">
        <v>1</v>
      </c>
      <c r="I250" s="187"/>
      <c r="J250" s="188">
        <f>ROUND(I250*H250,2)</f>
        <v>0</v>
      </c>
      <c r="K250" s="184" t="s">
        <v>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96</v>
      </c>
      <c r="AT250" s="193" t="s">
        <v>237</v>
      </c>
      <c r="AU250" s="193" t="s">
        <v>91</v>
      </c>
      <c r="AY250" s="19" t="s">
        <v>235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96</v>
      </c>
      <c r="BM250" s="193" t="s">
        <v>2802</v>
      </c>
    </row>
    <row r="251" s="2" customFormat="1">
      <c r="A251" s="38"/>
      <c r="B251" s="39"/>
      <c r="C251" s="38"/>
      <c r="D251" s="195" t="s">
        <v>242</v>
      </c>
      <c r="E251" s="38"/>
      <c r="F251" s="196" t="s">
        <v>2692</v>
      </c>
      <c r="G251" s="38"/>
      <c r="H251" s="38"/>
      <c r="I251" s="197"/>
      <c r="J251" s="38"/>
      <c r="K251" s="38"/>
      <c r="L251" s="39"/>
      <c r="M251" s="198"/>
      <c r="N251" s="199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242</v>
      </c>
      <c r="AU251" s="19" t="s">
        <v>91</v>
      </c>
    </row>
    <row r="252" s="12" customFormat="1" ht="20.88" customHeight="1">
      <c r="A252" s="12"/>
      <c r="B252" s="168"/>
      <c r="C252" s="12"/>
      <c r="D252" s="169" t="s">
        <v>74</v>
      </c>
      <c r="E252" s="179" t="s">
        <v>2694</v>
      </c>
      <c r="F252" s="179" t="s">
        <v>2695</v>
      </c>
      <c r="G252" s="12"/>
      <c r="H252" s="12"/>
      <c r="I252" s="171"/>
      <c r="J252" s="180">
        <f>BK252</f>
        <v>0</v>
      </c>
      <c r="K252" s="12"/>
      <c r="L252" s="168"/>
      <c r="M252" s="173"/>
      <c r="N252" s="174"/>
      <c r="O252" s="174"/>
      <c r="P252" s="175">
        <f>SUM(P253:P282)</f>
        <v>0</v>
      </c>
      <c r="Q252" s="174"/>
      <c r="R252" s="175">
        <f>SUM(R253:R282)</f>
        <v>0</v>
      </c>
      <c r="S252" s="174"/>
      <c r="T252" s="176">
        <f>SUM(T253:T282)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169" t="s">
        <v>82</v>
      </c>
      <c r="AT252" s="177" t="s">
        <v>74</v>
      </c>
      <c r="AU252" s="177" t="s">
        <v>84</v>
      </c>
      <c r="AY252" s="169" t="s">
        <v>235</v>
      </c>
      <c r="BK252" s="178">
        <f>SUM(BK253:BK282)</f>
        <v>0</v>
      </c>
    </row>
    <row r="253" s="2" customFormat="1" ht="44.25" customHeight="1">
      <c r="A253" s="38"/>
      <c r="B253" s="181"/>
      <c r="C253" s="182" t="s">
        <v>609</v>
      </c>
      <c r="D253" s="182" t="s">
        <v>237</v>
      </c>
      <c r="E253" s="183" t="s">
        <v>2696</v>
      </c>
      <c r="F253" s="184" t="s">
        <v>2697</v>
      </c>
      <c r="G253" s="185" t="s">
        <v>1973</v>
      </c>
      <c r="H253" s="186">
        <v>1</v>
      </c>
      <c r="I253" s="187"/>
      <c r="J253" s="188">
        <f>ROUND(I253*H253,2)</f>
        <v>0</v>
      </c>
      <c r="K253" s="184" t="s">
        <v>1</v>
      </c>
      <c r="L253" s="39"/>
      <c r="M253" s="189" t="s">
        <v>1</v>
      </c>
      <c r="N253" s="190" t="s">
        <v>40</v>
      </c>
      <c r="O253" s="77"/>
      <c r="P253" s="191">
        <f>O253*H253</f>
        <v>0</v>
      </c>
      <c r="Q253" s="191">
        <v>0</v>
      </c>
      <c r="R253" s="191">
        <f>Q253*H253</f>
        <v>0</v>
      </c>
      <c r="S253" s="191">
        <v>0</v>
      </c>
      <c r="T253" s="192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93" t="s">
        <v>96</v>
      </c>
      <c r="AT253" s="193" t="s">
        <v>237</v>
      </c>
      <c r="AU253" s="193" t="s">
        <v>91</v>
      </c>
      <c r="AY253" s="19" t="s">
        <v>235</v>
      </c>
      <c r="BE253" s="194">
        <f>IF(N253="základní",J253,0)</f>
        <v>0</v>
      </c>
      <c r="BF253" s="194">
        <f>IF(N253="snížená",J253,0)</f>
        <v>0</v>
      </c>
      <c r="BG253" s="194">
        <f>IF(N253="zákl. přenesená",J253,0)</f>
        <v>0</v>
      </c>
      <c r="BH253" s="194">
        <f>IF(N253="sníž. přenesená",J253,0)</f>
        <v>0</v>
      </c>
      <c r="BI253" s="194">
        <f>IF(N253="nulová",J253,0)</f>
        <v>0</v>
      </c>
      <c r="BJ253" s="19" t="s">
        <v>82</v>
      </c>
      <c r="BK253" s="194">
        <f>ROUND(I253*H253,2)</f>
        <v>0</v>
      </c>
      <c r="BL253" s="19" t="s">
        <v>96</v>
      </c>
      <c r="BM253" s="193" t="s">
        <v>2803</v>
      </c>
    </row>
    <row r="254" s="2" customFormat="1">
      <c r="A254" s="38"/>
      <c r="B254" s="39"/>
      <c r="C254" s="38"/>
      <c r="D254" s="195" t="s">
        <v>242</v>
      </c>
      <c r="E254" s="38"/>
      <c r="F254" s="196" t="s">
        <v>2697</v>
      </c>
      <c r="G254" s="38"/>
      <c r="H254" s="38"/>
      <c r="I254" s="197"/>
      <c r="J254" s="38"/>
      <c r="K254" s="38"/>
      <c r="L254" s="39"/>
      <c r="M254" s="198"/>
      <c r="N254" s="199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242</v>
      </c>
      <c r="AU254" s="19" t="s">
        <v>91</v>
      </c>
    </row>
    <row r="255" s="2" customFormat="1" ht="24.15" customHeight="1">
      <c r="A255" s="38"/>
      <c r="B255" s="181"/>
      <c r="C255" s="182" t="s">
        <v>612</v>
      </c>
      <c r="D255" s="182" t="s">
        <v>237</v>
      </c>
      <c r="E255" s="183" t="s">
        <v>2699</v>
      </c>
      <c r="F255" s="184" t="s">
        <v>2700</v>
      </c>
      <c r="G255" s="185" t="s">
        <v>294</v>
      </c>
      <c r="H255" s="186">
        <v>1</v>
      </c>
      <c r="I255" s="187"/>
      <c r="J255" s="188">
        <f>ROUND(I255*H255,2)</f>
        <v>0</v>
      </c>
      <c r="K255" s="184" t="s">
        <v>1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96</v>
      </c>
      <c r="AT255" s="193" t="s">
        <v>237</v>
      </c>
      <c r="AU255" s="193" t="s">
        <v>91</v>
      </c>
      <c r="AY255" s="19" t="s">
        <v>235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96</v>
      </c>
      <c r="BM255" s="193" t="s">
        <v>2804</v>
      </c>
    </row>
    <row r="256" s="2" customFormat="1">
      <c r="A256" s="38"/>
      <c r="B256" s="39"/>
      <c r="C256" s="38"/>
      <c r="D256" s="195" t="s">
        <v>242</v>
      </c>
      <c r="E256" s="38"/>
      <c r="F256" s="196" t="s">
        <v>2700</v>
      </c>
      <c r="G256" s="38"/>
      <c r="H256" s="38"/>
      <c r="I256" s="197"/>
      <c r="J256" s="38"/>
      <c r="K256" s="38"/>
      <c r="L256" s="39"/>
      <c r="M256" s="198"/>
      <c r="N256" s="199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242</v>
      </c>
      <c r="AU256" s="19" t="s">
        <v>91</v>
      </c>
    </row>
    <row r="257" s="2" customFormat="1" ht="16.5" customHeight="1">
      <c r="A257" s="38"/>
      <c r="B257" s="181"/>
      <c r="C257" s="182" t="s">
        <v>615</v>
      </c>
      <c r="D257" s="182" t="s">
        <v>237</v>
      </c>
      <c r="E257" s="183" t="s">
        <v>2702</v>
      </c>
      <c r="F257" s="184" t="s">
        <v>2703</v>
      </c>
      <c r="G257" s="185" t="s">
        <v>294</v>
      </c>
      <c r="H257" s="186">
        <v>1</v>
      </c>
      <c r="I257" s="187"/>
      <c r="J257" s="188">
        <f>ROUND(I257*H257,2)</f>
        <v>0</v>
      </c>
      <c r="K257" s="184" t="s">
        <v>1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</v>
      </c>
      <c r="R257" s="191">
        <f>Q257*H257</f>
        <v>0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96</v>
      </c>
      <c r="AT257" s="193" t="s">
        <v>237</v>
      </c>
      <c r="AU257" s="193" t="s">
        <v>91</v>
      </c>
      <c r="AY257" s="19" t="s">
        <v>235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96</v>
      </c>
      <c r="BM257" s="193" t="s">
        <v>2479</v>
      </c>
    </row>
    <row r="258" s="2" customFormat="1">
      <c r="A258" s="38"/>
      <c r="B258" s="39"/>
      <c r="C258" s="38"/>
      <c r="D258" s="195" t="s">
        <v>242</v>
      </c>
      <c r="E258" s="38"/>
      <c r="F258" s="196" t="s">
        <v>2703</v>
      </c>
      <c r="G258" s="38"/>
      <c r="H258" s="38"/>
      <c r="I258" s="197"/>
      <c r="J258" s="38"/>
      <c r="K258" s="38"/>
      <c r="L258" s="39"/>
      <c r="M258" s="198"/>
      <c r="N258" s="199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242</v>
      </c>
      <c r="AU258" s="19" t="s">
        <v>91</v>
      </c>
    </row>
    <row r="259" s="2" customFormat="1" ht="16.5" customHeight="1">
      <c r="A259" s="38"/>
      <c r="B259" s="181"/>
      <c r="C259" s="182" t="s">
        <v>621</v>
      </c>
      <c r="D259" s="182" t="s">
        <v>237</v>
      </c>
      <c r="E259" s="183" t="s">
        <v>2705</v>
      </c>
      <c r="F259" s="184" t="s">
        <v>2706</v>
      </c>
      <c r="G259" s="185" t="s">
        <v>294</v>
      </c>
      <c r="H259" s="186">
        <v>1</v>
      </c>
      <c r="I259" s="187"/>
      <c r="J259" s="188">
        <f>ROUND(I259*H259,2)</f>
        <v>0</v>
      </c>
      <c r="K259" s="184" t="s">
        <v>1</v>
      </c>
      <c r="L259" s="39"/>
      <c r="M259" s="189" t="s">
        <v>1</v>
      </c>
      <c r="N259" s="190" t="s">
        <v>40</v>
      </c>
      <c r="O259" s="77"/>
      <c r="P259" s="191">
        <f>O259*H259</f>
        <v>0</v>
      </c>
      <c r="Q259" s="191">
        <v>0</v>
      </c>
      <c r="R259" s="191">
        <f>Q259*H259</f>
        <v>0</v>
      </c>
      <c r="S259" s="191">
        <v>0</v>
      </c>
      <c r="T259" s="19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3" t="s">
        <v>96</v>
      </c>
      <c r="AT259" s="193" t="s">
        <v>237</v>
      </c>
      <c r="AU259" s="193" t="s">
        <v>91</v>
      </c>
      <c r="AY259" s="19" t="s">
        <v>235</v>
      </c>
      <c r="BE259" s="194">
        <f>IF(N259="základní",J259,0)</f>
        <v>0</v>
      </c>
      <c r="BF259" s="194">
        <f>IF(N259="snížená",J259,0)</f>
        <v>0</v>
      </c>
      <c r="BG259" s="194">
        <f>IF(N259="zákl. přenesená",J259,0)</f>
        <v>0</v>
      </c>
      <c r="BH259" s="194">
        <f>IF(N259="sníž. přenesená",J259,0)</f>
        <v>0</v>
      </c>
      <c r="BI259" s="194">
        <f>IF(N259="nulová",J259,0)</f>
        <v>0</v>
      </c>
      <c r="BJ259" s="19" t="s">
        <v>82</v>
      </c>
      <c r="BK259" s="194">
        <f>ROUND(I259*H259,2)</f>
        <v>0</v>
      </c>
      <c r="BL259" s="19" t="s">
        <v>96</v>
      </c>
      <c r="BM259" s="193" t="s">
        <v>2805</v>
      </c>
    </row>
    <row r="260" s="2" customFormat="1">
      <c r="A260" s="38"/>
      <c r="B260" s="39"/>
      <c r="C260" s="38"/>
      <c r="D260" s="195" t="s">
        <v>242</v>
      </c>
      <c r="E260" s="38"/>
      <c r="F260" s="196" t="s">
        <v>2706</v>
      </c>
      <c r="G260" s="38"/>
      <c r="H260" s="38"/>
      <c r="I260" s="197"/>
      <c r="J260" s="38"/>
      <c r="K260" s="38"/>
      <c r="L260" s="39"/>
      <c r="M260" s="198"/>
      <c r="N260" s="199"/>
      <c r="O260" s="77"/>
      <c r="P260" s="77"/>
      <c r="Q260" s="77"/>
      <c r="R260" s="77"/>
      <c r="S260" s="77"/>
      <c r="T260" s="7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19" t="s">
        <v>242</v>
      </c>
      <c r="AU260" s="19" t="s">
        <v>91</v>
      </c>
    </row>
    <row r="261" s="2" customFormat="1" ht="16.5" customHeight="1">
      <c r="A261" s="38"/>
      <c r="B261" s="181"/>
      <c r="C261" s="182" t="s">
        <v>624</v>
      </c>
      <c r="D261" s="182" t="s">
        <v>237</v>
      </c>
      <c r="E261" s="183" t="s">
        <v>2708</v>
      </c>
      <c r="F261" s="184" t="s">
        <v>2581</v>
      </c>
      <c r="G261" s="185" t="s">
        <v>294</v>
      </c>
      <c r="H261" s="186">
        <v>2</v>
      </c>
      <c r="I261" s="187"/>
      <c r="J261" s="188">
        <f>ROUND(I261*H261,2)</f>
        <v>0</v>
      </c>
      <c r="K261" s="184" t="s">
        <v>1</v>
      </c>
      <c r="L261" s="39"/>
      <c r="M261" s="189" t="s">
        <v>1</v>
      </c>
      <c r="N261" s="190" t="s">
        <v>40</v>
      </c>
      <c r="O261" s="77"/>
      <c r="P261" s="191">
        <f>O261*H261</f>
        <v>0</v>
      </c>
      <c r="Q261" s="191">
        <v>0</v>
      </c>
      <c r="R261" s="191">
        <f>Q261*H261</f>
        <v>0</v>
      </c>
      <c r="S261" s="191">
        <v>0</v>
      </c>
      <c r="T261" s="192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93" t="s">
        <v>96</v>
      </c>
      <c r="AT261" s="193" t="s">
        <v>237</v>
      </c>
      <c r="AU261" s="193" t="s">
        <v>91</v>
      </c>
      <c r="AY261" s="19" t="s">
        <v>235</v>
      </c>
      <c r="BE261" s="194">
        <f>IF(N261="základní",J261,0)</f>
        <v>0</v>
      </c>
      <c r="BF261" s="194">
        <f>IF(N261="snížená",J261,0)</f>
        <v>0</v>
      </c>
      <c r="BG261" s="194">
        <f>IF(N261="zákl. přenesená",J261,0)</f>
        <v>0</v>
      </c>
      <c r="BH261" s="194">
        <f>IF(N261="sníž. přenesená",J261,0)</f>
        <v>0</v>
      </c>
      <c r="BI261" s="194">
        <f>IF(N261="nulová",J261,0)</f>
        <v>0</v>
      </c>
      <c r="BJ261" s="19" t="s">
        <v>82</v>
      </c>
      <c r="BK261" s="194">
        <f>ROUND(I261*H261,2)</f>
        <v>0</v>
      </c>
      <c r="BL261" s="19" t="s">
        <v>96</v>
      </c>
      <c r="BM261" s="193" t="s">
        <v>2806</v>
      </c>
    </row>
    <row r="262" s="2" customFormat="1">
      <c r="A262" s="38"/>
      <c r="B262" s="39"/>
      <c r="C262" s="38"/>
      <c r="D262" s="195" t="s">
        <v>242</v>
      </c>
      <c r="E262" s="38"/>
      <c r="F262" s="196" t="s">
        <v>2581</v>
      </c>
      <c r="G262" s="38"/>
      <c r="H262" s="38"/>
      <c r="I262" s="197"/>
      <c r="J262" s="38"/>
      <c r="K262" s="38"/>
      <c r="L262" s="39"/>
      <c r="M262" s="198"/>
      <c r="N262" s="199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242</v>
      </c>
      <c r="AU262" s="19" t="s">
        <v>91</v>
      </c>
    </row>
    <row r="263" s="2" customFormat="1" ht="16.5" customHeight="1">
      <c r="A263" s="38"/>
      <c r="B263" s="181"/>
      <c r="C263" s="182" t="s">
        <v>630</v>
      </c>
      <c r="D263" s="182" t="s">
        <v>237</v>
      </c>
      <c r="E263" s="183" t="s">
        <v>2807</v>
      </c>
      <c r="F263" s="184" t="s">
        <v>2584</v>
      </c>
      <c r="G263" s="185" t="s">
        <v>2582</v>
      </c>
      <c r="H263" s="186">
        <v>1</v>
      </c>
      <c r="I263" s="187"/>
      <c r="J263" s="188">
        <f>ROUND(I263*H263,2)</f>
        <v>0</v>
      </c>
      <c r="K263" s="184" t="s">
        <v>1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96</v>
      </c>
      <c r="AT263" s="193" t="s">
        <v>237</v>
      </c>
      <c r="AU263" s="193" t="s">
        <v>91</v>
      </c>
      <c r="AY263" s="19" t="s">
        <v>235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96</v>
      </c>
      <c r="BM263" s="193" t="s">
        <v>2808</v>
      </c>
    </row>
    <row r="264" s="2" customFormat="1">
      <c r="A264" s="38"/>
      <c r="B264" s="39"/>
      <c r="C264" s="38"/>
      <c r="D264" s="195" t="s">
        <v>242</v>
      </c>
      <c r="E264" s="38"/>
      <c r="F264" s="196" t="s">
        <v>2584</v>
      </c>
      <c r="G264" s="38"/>
      <c r="H264" s="38"/>
      <c r="I264" s="197"/>
      <c r="J264" s="38"/>
      <c r="K264" s="38"/>
      <c r="L264" s="39"/>
      <c r="M264" s="198"/>
      <c r="N264" s="199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242</v>
      </c>
      <c r="AU264" s="19" t="s">
        <v>91</v>
      </c>
    </row>
    <row r="265" s="2" customFormat="1" ht="16.5" customHeight="1">
      <c r="A265" s="38"/>
      <c r="B265" s="181"/>
      <c r="C265" s="182" t="s">
        <v>636</v>
      </c>
      <c r="D265" s="182" t="s">
        <v>237</v>
      </c>
      <c r="E265" s="183" t="s">
        <v>2712</v>
      </c>
      <c r="F265" s="184" t="s">
        <v>2713</v>
      </c>
      <c r="G265" s="185" t="s">
        <v>2582</v>
      </c>
      <c r="H265" s="186">
        <v>1</v>
      </c>
      <c r="I265" s="187"/>
      <c r="J265" s="188">
        <f>ROUND(I265*H265,2)</f>
        <v>0</v>
      </c>
      <c r="K265" s="184" t="s">
        <v>1</v>
      </c>
      <c r="L265" s="39"/>
      <c r="M265" s="189" t="s">
        <v>1</v>
      </c>
      <c r="N265" s="190" t="s">
        <v>40</v>
      </c>
      <c r="O265" s="77"/>
      <c r="P265" s="191">
        <f>O265*H265</f>
        <v>0</v>
      </c>
      <c r="Q265" s="191">
        <v>0</v>
      </c>
      <c r="R265" s="191">
        <f>Q265*H265</f>
        <v>0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96</v>
      </c>
      <c r="AT265" s="193" t="s">
        <v>237</v>
      </c>
      <c r="AU265" s="193" t="s">
        <v>91</v>
      </c>
      <c r="AY265" s="19" t="s">
        <v>235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96</v>
      </c>
      <c r="BM265" s="193" t="s">
        <v>2809</v>
      </c>
    </row>
    <row r="266" s="2" customFormat="1">
      <c r="A266" s="38"/>
      <c r="B266" s="39"/>
      <c r="C266" s="38"/>
      <c r="D266" s="195" t="s">
        <v>242</v>
      </c>
      <c r="E266" s="38"/>
      <c r="F266" s="196" t="s">
        <v>2713</v>
      </c>
      <c r="G266" s="38"/>
      <c r="H266" s="38"/>
      <c r="I266" s="197"/>
      <c r="J266" s="38"/>
      <c r="K266" s="38"/>
      <c r="L266" s="39"/>
      <c r="M266" s="198"/>
      <c r="N266" s="199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242</v>
      </c>
      <c r="AU266" s="19" t="s">
        <v>91</v>
      </c>
    </row>
    <row r="267" s="2" customFormat="1" ht="16.5" customHeight="1">
      <c r="A267" s="38"/>
      <c r="B267" s="181"/>
      <c r="C267" s="182" t="s">
        <v>641</v>
      </c>
      <c r="D267" s="182" t="s">
        <v>237</v>
      </c>
      <c r="E267" s="183" t="s">
        <v>2641</v>
      </c>
      <c r="F267" s="184" t="s">
        <v>2642</v>
      </c>
      <c r="G267" s="185" t="s">
        <v>294</v>
      </c>
      <c r="H267" s="186">
        <v>40</v>
      </c>
      <c r="I267" s="187"/>
      <c r="J267" s="188">
        <f>ROUND(I267*H267,2)</f>
        <v>0</v>
      </c>
      <c r="K267" s="184" t="s">
        <v>1</v>
      </c>
      <c r="L267" s="39"/>
      <c r="M267" s="189" t="s">
        <v>1</v>
      </c>
      <c r="N267" s="190" t="s">
        <v>40</v>
      </c>
      <c r="O267" s="77"/>
      <c r="P267" s="191">
        <f>O267*H267</f>
        <v>0</v>
      </c>
      <c r="Q267" s="191">
        <v>0</v>
      </c>
      <c r="R267" s="191">
        <f>Q267*H267</f>
        <v>0</v>
      </c>
      <c r="S267" s="191">
        <v>0</v>
      </c>
      <c r="T267" s="192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3" t="s">
        <v>96</v>
      </c>
      <c r="AT267" s="193" t="s">
        <v>237</v>
      </c>
      <c r="AU267" s="193" t="s">
        <v>91</v>
      </c>
      <c r="AY267" s="19" t="s">
        <v>235</v>
      </c>
      <c r="BE267" s="194">
        <f>IF(N267="základní",J267,0)</f>
        <v>0</v>
      </c>
      <c r="BF267" s="194">
        <f>IF(N267="snížená",J267,0)</f>
        <v>0</v>
      </c>
      <c r="BG267" s="194">
        <f>IF(N267="zákl. přenesená",J267,0)</f>
        <v>0</v>
      </c>
      <c r="BH267" s="194">
        <f>IF(N267="sníž. přenesená",J267,0)</f>
        <v>0</v>
      </c>
      <c r="BI267" s="194">
        <f>IF(N267="nulová",J267,0)</f>
        <v>0</v>
      </c>
      <c r="BJ267" s="19" t="s">
        <v>82</v>
      </c>
      <c r="BK267" s="194">
        <f>ROUND(I267*H267,2)</f>
        <v>0</v>
      </c>
      <c r="BL267" s="19" t="s">
        <v>96</v>
      </c>
      <c r="BM267" s="193" t="s">
        <v>2810</v>
      </c>
    </row>
    <row r="268" s="2" customFormat="1">
      <c r="A268" s="38"/>
      <c r="B268" s="39"/>
      <c r="C268" s="38"/>
      <c r="D268" s="195" t="s">
        <v>242</v>
      </c>
      <c r="E268" s="38"/>
      <c r="F268" s="196" t="s">
        <v>2642</v>
      </c>
      <c r="G268" s="38"/>
      <c r="H268" s="38"/>
      <c r="I268" s="197"/>
      <c r="J268" s="38"/>
      <c r="K268" s="38"/>
      <c r="L268" s="39"/>
      <c r="M268" s="198"/>
      <c r="N268" s="199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242</v>
      </c>
      <c r="AU268" s="19" t="s">
        <v>91</v>
      </c>
    </row>
    <row r="269" s="2" customFormat="1" ht="16.5" customHeight="1">
      <c r="A269" s="38"/>
      <c r="B269" s="181"/>
      <c r="C269" s="182" t="s">
        <v>647</v>
      </c>
      <c r="D269" s="182" t="s">
        <v>237</v>
      </c>
      <c r="E269" s="183" t="s">
        <v>2645</v>
      </c>
      <c r="F269" s="184" t="s">
        <v>2646</v>
      </c>
      <c r="G269" s="185" t="s">
        <v>294</v>
      </c>
      <c r="H269" s="186">
        <v>5</v>
      </c>
      <c r="I269" s="187"/>
      <c r="J269" s="188">
        <f>ROUND(I269*H269,2)</f>
        <v>0</v>
      </c>
      <c r="K269" s="184" t="s">
        <v>1</v>
      </c>
      <c r="L269" s="39"/>
      <c r="M269" s="189" t="s">
        <v>1</v>
      </c>
      <c r="N269" s="190" t="s">
        <v>40</v>
      </c>
      <c r="O269" s="77"/>
      <c r="P269" s="191">
        <f>O269*H269</f>
        <v>0</v>
      </c>
      <c r="Q269" s="191">
        <v>0</v>
      </c>
      <c r="R269" s="191">
        <f>Q269*H269</f>
        <v>0</v>
      </c>
      <c r="S269" s="191">
        <v>0</v>
      </c>
      <c r="T269" s="192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96</v>
      </c>
      <c r="AT269" s="193" t="s">
        <v>237</v>
      </c>
      <c r="AU269" s="193" t="s">
        <v>91</v>
      </c>
      <c r="AY269" s="19" t="s">
        <v>235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96</v>
      </c>
      <c r="BM269" s="193" t="s">
        <v>2811</v>
      </c>
    </row>
    <row r="270" s="2" customFormat="1">
      <c r="A270" s="38"/>
      <c r="B270" s="39"/>
      <c r="C270" s="38"/>
      <c r="D270" s="195" t="s">
        <v>242</v>
      </c>
      <c r="E270" s="38"/>
      <c r="F270" s="196" t="s">
        <v>2646</v>
      </c>
      <c r="G270" s="38"/>
      <c r="H270" s="38"/>
      <c r="I270" s="197"/>
      <c r="J270" s="38"/>
      <c r="K270" s="38"/>
      <c r="L270" s="39"/>
      <c r="M270" s="198"/>
      <c r="N270" s="199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242</v>
      </c>
      <c r="AU270" s="19" t="s">
        <v>91</v>
      </c>
    </row>
    <row r="271" s="2" customFormat="1" ht="16.5" customHeight="1">
      <c r="A271" s="38"/>
      <c r="B271" s="181"/>
      <c r="C271" s="182" t="s">
        <v>653</v>
      </c>
      <c r="D271" s="182" t="s">
        <v>237</v>
      </c>
      <c r="E271" s="183" t="s">
        <v>2649</v>
      </c>
      <c r="F271" s="184" t="s">
        <v>2650</v>
      </c>
      <c r="G271" s="185" t="s">
        <v>294</v>
      </c>
      <c r="H271" s="186">
        <v>8</v>
      </c>
      <c r="I271" s="187"/>
      <c r="J271" s="188">
        <f>ROUND(I271*H271,2)</f>
        <v>0</v>
      </c>
      <c r="K271" s="184" t="s">
        <v>1</v>
      </c>
      <c r="L271" s="39"/>
      <c r="M271" s="189" t="s">
        <v>1</v>
      </c>
      <c r="N271" s="190" t="s">
        <v>40</v>
      </c>
      <c r="O271" s="77"/>
      <c r="P271" s="191">
        <f>O271*H271</f>
        <v>0</v>
      </c>
      <c r="Q271" s="191">
        <v>0</v>
      </c>
      <c r="R271" s="191">
        <f>Q271*H271</f>
        <v>0</v>
      </c>
      <c r="S271" s="191">
        <v>0</v>
      </c>
      <c r="T271" s="19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3" t="s">
        <v>96</v>
      </c>
      <c r="AT271" s="193" t="s">
        <v>237</v>
      </c>
      <c r="AU271" s="193" t="s">
        <v>91</v>
      </c>
      <c r="AY271" s="19" t="s">
        <v>235</v>
      </c>
      <c r="BE271" s="194">
        <f>IF(N271="základní",J271,0)</f>
        <v>0</v>
      </c>
      <c r="BF271" s="194">
        <f>IF(N271="snížená",J271,0)</f>
        <v>0</v>
      </c>
      <c r="BG271" s="194">
        <f>IF(N271="zákl. přenesená",J271,0)</f>
        <v>0</v>
      </c>
      <c r="BH271" s="194">
        <f>IF(N271="sníž. přenesená",J271,0)</f>
        <v>0</v>
      </c>
      <c r="BI271" s="194">
        <f>IF(N271="nulová",J271,0)</f>
        <v>0</v>
      </c>
      <c r="BJ271" s="19" t="s">
        <v>82</v>
      </c>
      <c r="BK271" s="194">
        <f>ROUND(I271*H271,2)</f>
        <v>0</v>
      </c>
      <c r="BL271" s="19" t="s">
        <v>96</v>
      </c>
      <c r="BM271" s="193" t="s">
        <v>2812</v>
      </c>
    </row>
    <row r="272" s="2" customFormat="1">
      <c r="A272" s="38"/>
      <c r="B272" s="39"/>
      <c r="C272" s="38"/>
      <c r="D272" s="195" t="s">
        <v>242</v>
      </c>
      <c r="E272" s="38"/>
      <c r="F272" s="196" t="s">
        <v>2650</v>
      </c>
      <c r="G272" s="38"/>
      <c r="H272" s="38"/>
      <c r="I272" s="197"/>
      <c r="J272" s="38"/>
      <c r="K272" s="38"/>
      <c r="L272" s="39"/>
      <c r="M272" s="198"/>
      <c r="N272" s="199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242</v>
      </c>
      <c r="AU272" s="19" t="s">
        <v>91</v>
      </c>
    </row>
    <row r="273" s="2" customFormat="1" ht="16.5" customHeight="1">
      <c r="A273" s="38"/>
      <c r="B273" s="181"/>
      <c r="C273" s="182" t="s">
        <v>657</v>
      </c>
      <c r="D273" s="182" t="s">
        <v>237</v>
      </c>
      <c r="E273" s="183" t="s">
        <v>2655</v>
      </c>
      <c r="F273" s="184" t="s">
        <v>2656</v>
      </c>
      <c r="G273" s="185" t="s">
        <v>323</v>
      </c>
      <c r="H273" s="186">
        <v>100</v>
      </c>
      <c r="I273" s="187"/>
      <c r="J273" s="188">
        <f>ROUND(I273*H273,2)</f>
        <v>0</v>
      </c>
      <c r="K273" s="184" t="s">
        <v>1</v>
      </c>
      <c r="L273" s="39"/>
      <c r="M273" s="189" t="s">
        <v>1</v>
      </c>
      <c r="N273" s="190" t="s">
        <v>40</v>
      </c>
      <c r="O273" s="77"/>
      <c r="P273" s="191">
        <f>O273*H273</f>
        <v>0</v>
      </c>
      <c r="Q273" s="191">
        <v>0</v>
      </c>
      <c r="R273" s="191">
        <f>Q273*H273</f>
        <v>0</v>
      </c>
      <c r="S273" s="191">
        <v>0</v>
      </c>
      <c r="T273" s="192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93" t="s">
        <v>96</v>
      </c>
      <c r="AT273" s="193" t="s">
        <v>237</v>
      </c>
      <c r="AU273" s="193" t="s">
        <v>91</v>
      </c>
      <c r="AY273" s="19" t="s">
        <v>235</v>
      </c>
      <c r="BE273" s="194">
        <f>IF(N273="základní",J273,0)</f>
        <v>0</v>
      </c>
      <c r="BF273" s="194">
        <f>IF(N273="snížená",J273,0)</f>
        <v>0</v>
      </c>
      <c r="BG273" s="194">
        <f>IF(N273="zákl. přenesená",J273,0)</f>
        <v>0</v>
      </c>
      <c r="BH273" s="194">
        <f>IF(N273="sníž. přenesená",J273,0)</f>
        <v>0</v>
      </c>
      <c r="BI273" s="194">
        <f>IF(N273="nulová",J273,0)</f>
        <v>0</v>
      </c>
      <c r="BJ273" s="19" t="s">
        <v>82</v>
      </c>
      <c r="BK273" s="194">
        <f>ROUND(I273*H273,2)</f>
        <v>0</v>
      </c>
      <c r="BL273" s="19" t="s">
        <v>96</v>
      </c>
      <c r="BM273" s="193" t="s">
        <v>2813</v>
      </c>
    </row>
    <row r="274" s="2" customFormat="1">
      <c r="A274" s="38"/>
      <c r="B274" s="39"/>
      <c r="C274" s="38"/>
      <c r="D274" s="195" t="s">
        <v>242</v>
      </c>
      <c r="E274" s="38"/>
      <c r="F274" s="196" t="s">
        <v>2656</v>
      </c>
      <c r="G274" s="38"/>
      <c r="H274" s="38"/>
      <c r="I274" s="197"/>
      <c r="J274" s="38"/>
      <c r="K274" s="38"/>
      <c r="L274" s="39"/>
      <c r="M274" s="198"/>
      <c r="N274" s="199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242</v>
      </c>
      <c r="AU274" s="19" t="s">
        <v>91</v>
      </c>
    </row>
    <row r="275" s="2" customFormat="1" ht="16.5" customHeight="1">
      <c r="A275" s="38"/>
      <c r="B275" s="181"/>
      <c r="C275" s="182" t="s">
        <v>662</v>
      </c>
      <c r="D275" s="182" t="s">
        <v>237</v>
      </c>
      <c r="E275" s="183" t="s">
        <v>2657</v>
      </c>
      <c r="F275" s="184" t="s">
        <v>2658</v>
      </c>
      <c r="G275" s="185" t="s">
        <v>323</v>
      </c>
      <c r="H275" s="186">
        <v>50</v>
      </c>
      <c r="I275" s="187"/>
      <c r="J275" s="188">
        <f>ROUND(I275*H275,2)</f>
        <v>0</v>
      </c>
      <c r="K275" s="184" t="s">
        <v>1</v>
      </c>
      <c r="L275" s="39"/>
      <c r="M275" s="189" t="s">
        <v>1</v>
      </c>
      <c r="N275" s="190" t="s">
        <v>40</v>
      </c>
      <c r="O275" s="77"/>
      <c r="P275" s="191">
        <f>O275*H275</f>
        <v>0</v>
      </c>
      <c r="Q275" s="191">
        <v>0</v>
      </c>
      <c r="R275" s="191">
        <f>Q275*H275</f>
        <v>0</v>
      </c>
      <c r="S275" s="191">
        <v>0</v>
      </c>
      <c r="T275" s="19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3" t="s">
        <v>96</v>
      </c>
      <c r="AT275" s="193" t="s">
        <v>237</v>
      </c>
      <c r="AU275" s="193" t="s">
        <v>91</v>
      </c>
      <c r="AY275" s="19" t="s">
        <v>235</v>
      </c>
      <c r="BE275" s="194">
        <f>IF(N275="základní",J275,0)</f>
        <v>0</v>
      </c>
      <c r="BF275" s="194">
        <f>IF(N275="snížená",J275,0)</f>
        <v>0</v>
      </c>
      <c r="BG275" s="194">
        <f>IF(N275="zákl. přenesená",J275,0)</f>
        <v>0</v>
      </c>
      <c r="BH275" s="194">
        <f>IF(N275="sníž. přenesená",J275,0)</f>
        <v>0</v>
      </c>
      <c r="BI275" s="194">
        <f>IF(N275="nulová",J275,0)</f>
        <v>0</v>
      </c>
      <c r="BJ275" s="19" t="s">
        <v>82</v>
      </c>
      <c r="BK275" s="194">
        <f>ROUND(I275*H275,2)</f>
        <v>0</v>
      </c>
      <c r="BL275" s="19" t="s">
        <v>96</v>
      </c>
      <c r="BM275" s="193" t="s">
        <v>2814</v>
      </c>
    </row>
    <row r="276" s="2" customFormat="1">
      <c r="A276" s="38"/>
      <c r="B276" s="39"/>
      <c r="C276" s="38"/>
      <c r="D276" s="195" t="s">
        <v>242</v>
      </c>
      <c r="E276" s="38"/>
      <c r="F276" s="196" t="s">
        <v>2658</v>
      </c>
      <c r="G276" s="38"/>
      <c r="H276" s="38"/>
      <c r="I276" s="197"/>
      <c r="J276" s="38"/>
      <c r="K276" s="38"/>
      <c r="L276" s="39"/>
      <c r="M276" s="198"/>
      <c r="N276" s="199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242</v>
      </c>
      <c r="AU276" s="19" t="s">
        <v>91</v>
      </c>
    </row>
    <row r="277" s="2" customFormat="1" ht="16.5" customHeight="1">
      <c r="A277" s="38"/>
      <c r="B277" s="181"/>
      <c r="C277" s="182" t="s">
        <v>667</v>
      </c>
      <c r="D277" s="182" t="s">
        <v>237</v>
      </c>
      <c r="E277" s="183" t="s">
        <v>2665</v>
      </c>
      <c r="F277" s="184" t="s">
        <v>2666</v>
      </c>
      <c r="G277" s="185" t="s">
        <v>323</v>
      </c>
      <c r="H277" s="186">
        <v>0.5</v>
      </c>
      <c r="I277" s="187"/>
      <c r="J277" s="188">
        <f>ROUND(I277*H277,2)</f>
        <v>0</v>
      </c>
      <c r="K277" s="184" t="s">
        <v>1</v>
      </c>
      <c r="L277" s="39"/>
      <c r="M277" s="189" t="s">
        <v>1</v>
      </c>
      <c r="N277" s="190" t="s">
        <v>40</v>
      </c>
      <c r="O277" s="77"/>
      <c r="P277" s="191">
        <f>O277*H277</f>
        <v>0</v>
      </c>
      <c r="Q277" s="191">
        <v>0</v>
      </c>
      <c r="R277" s="191">
        <f>Q277*H277</f>
        <v>0</v>
      </c>
      <c r="S277" s="191">
        <v>0</v>
      </c>
      <c r="T277" s="1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3" t="s">
        <v>96</v>
      </c>
      <c r="AT277" s="193" t="s">
        <v>237</v>
      </c>
      <c r="AU277" s="193" t="s">
        <v>91</v>
      </c>
      <c r="AY277" s="19" t="s">
        <v>235</v>
      </c>
      <c r="BE277" s="194">
        <f>IF(N277="základní",J277,0)</f>
        <v>0</v>
      </c>
      <c r="BF277" s="194">
        <f>IF(N277="snížená",J277,0)</f>
        <v>0</v>
      </c>
      <c r="BG277" s="194">
        <f>IF(N277="zákl. přenesená",J277,0)</f>
        <v>0</v>
      </c>
      <c r="BH277" s="194">
        <f>IF(N277="sníž. přenesená",J277,0)</f>
        <v>0</v>
      </c>
      <c r="BI277" s="194">
        <f>IF(N277="nulová",J277,0)</f>
        <v>0</v>
      </c>
      <c r="BJ277" s="19" t="s">
        <v>82</v>
      </c>
      <c r="BK277" s="194">
        <f>ROUND(I277*H277,2)</f>
        <v>0</v>
      </c>
      <c r="BL277" s="19" t="s">
        <v>96</v>
      </c>
      <c r="BM277" s="193" t="s">
        <v>2815</v>
      </c>
    </row>
    <row r="278" s="2" customFormat="1">
      <c r="A278" s="38"/>
      <c r="B278" s="39"/>
      <c r="C278" s="38"/>
      <c r="D278" s="195" t="s">
        <v>242</v>
      </c>
      <c r="E278" s="38"/>
      <c r="F278" s="196" t="s">
        <v>2666</v>
      </c>
      <c r="G278" s="38"/>
      <c r="H278" s="38"/>
      <c r="I278" s="197"/>
      <c r="J278" s="38"/>
      <c r="K278" s="38"/>
      <c r="L278" s="39"/>
      <c r="M278" s="198"/>
      <c r="N278" s="199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242</v>
      </c>
      <c r="AU278" s="19" t="s">
        <v>91</v>
      </c>
    </row>
    <row r="279" s="2" customFormat="1" ht="24.15" customHeight="1">
      <c r="A279" s="38"/>
      <c r="B279" s="181"/>
      <c r="C279" s="182" t="s">
        <v>676</v>
      </c>
      <c r="D279" s="182" t="s">
        <v>237</v>
      </c>
      <c r="E279" s="183" t="s">
        <v>2673</v>
      </c>
      <c r="F279" s="184" t="s">
        <v>2674</v>
      </c>
      <c r="G279" s="185" t="s">
        <v>527</v>
      </c>
      <c r="H279" s="186">
        <v>125</v>
      </c>
      <c r="I279" s="187"/>
      <c r="J279" s="188">
        <f>ROUND(I279*H279,2)</f>
        <v>0</v>
      </c>
      <c r="K279" s="184" t="s">
        <v>1</v>
      </c>
      <c r="L279" s="39"/>
      <c r="M279" s="189" t="s">
        <v>1</v>
      </c>
      <c r="N279" s="190" t="s">
        <v>40</v>
      </c>
      <c r="O279" s="77"/>
      <c r="P279" s="191">
        <f>O279*H279</f>
        <v>0</v>
      </c>
      <c r="Q279" s="191">
        <v>0</v>
      </c>
      <c r="R279" s="191">
        <f>Q279*H279</f>
        <v>0</v>
      </c>
      <c r="S279" s="191">
        <v>0</v>
      </c>
      <c r="T279" s="192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93" t="s">
        <v>96</v>
      </c>
      <c r="AT279" s="193" t="s">
        <v>237</v>
      </c>
      <c r="AU279" s="193" t="s">
        <v>91</v>
      </c>
      <c r="AY279" s="19" t="s">
        <v>235</v>
      </c>
      <c r="BE279" s="194">
        <f>IF(N279="základní",J279,0)</f>
        <v>0</v>
      </c>
      <c r="BF279" s="194">
        <f>IF(N279="snížená",J279,0)</f>
        <v>0</v>
      </c>
      <c r="BG279" s="194">
        <f>IF(N279="zákl. přenesená",J279,0)</f>
        <v>0</v>
      </c>
      <c r="BH279" s="194">
        <f>IF(N279="sníž. přenesená",J279,0)</f>
        <v>0</v>
      </c>
      <c r="BI279" s="194">
        <f>IF(N279="nulová",J279,0)</f>
        <v>0</v>
      </c>
      <c r="BJ279" s="19" t="s">
        <v>82</v>
      </c>
      <c r="BK279" s="194">
        <f>ROUND(I279*H279,2)</f>
        <v>0</v>
      </c>
      <c r="BL279" s="19" t="s">
        <v>96</v>
      </c>
      <c r="BM279" s="193" t="s">
        <v>2816</v>
      </c>
    </row>
    <row r="280" s="2" customFormat="1">
      <c r="A280" s="38"/>
      <c r="B280" s="39"/>
      <c r="C280" s="38"/>
      <c r="D280" s="195" t="s">
        <v>242</v>
      </c>
      <c r="E280" s="38"/>
      <c r="F280" s="196" t="s">
        <v>2674</v>
      </c>
      <c r="G280" s="38"/>
      <c r="H280" s="38"/>
      <c r="I280" s="197"/>
      <c r="J280" s="38"/>
      <c r="K280" s="38"/>
      <c r="L280" s="39"/>
      <c r="M280" s="198"/>
      <c r="N280" s="199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242</v>
      </c>
      <c r="AU280" s="19" t="s">
        <v>91</v>
      </c>
    </row>
    <row r="281" s="2" customFormat="1" ht="16.5" customHeight="1">
      <c r="A281" s="38"/>
      <c r="B281" s="181"/>
      <c r="C281" s="182" t="s">
        <v>681</v>
      </c>
      <c r="D281" s="182" t="s">
        <v>237</v>
      </c>
      <c r="E281" s="183" t="s">
        <v>2722</v>
      </c>
      <c r="F281" s="184" t="s">
        <v>2676</v>
      </c>
      <c r="G281" s="185" t="s">
        <v>294</v>
      </c>
      <c r="H281" s="186">
        <v>1</v>
      </c>
      <c r="I281" s="187"/>
      <c r="J281" s="188">
        <f>ROUND(I281*H281,2)</f>
        <v>0</v>
      </c>
      <c r="K281" s="184" t="s">
        <v>1</v>
      </c>
      <c r="L281" s="39"/>
      <c r="M281" s="189" t="s">
        <v>1</v>
      </c>
      <c r="N281" s="190" t="s">
        <v>40</v>
      </c>
      <c r="O281" s="77"/>
      <c r="P281" s="191">
        <f>O281*H281</f>
        <v>0</v>
      </c>
      <c r="Q281" s="191">
        <v>0</v>
      </c>
      <c r="R281" s="191">
        <f>Q281*H281</f>
        <v>0</v>
      </c>
      <c r="S281" s="191">
        <v>0</v>
      </c>
      <c r="T281" s="19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3" t="s">
        <v>96</v>
      </c>
      <c r="AT281" s="193" t="s">
        <v>237</v>
      </c>
      <c r="AU281" s="193" t="s">
        <v>91</v>
      </c>
      <c r="AY281" s="19" t="s">
        <v>235</v>
      </c>
      <c r="BE281" s="194">
        <f>IF(N281="základní",J281,0)</f>
        <v>0</v>
      </c>
      <c r="BF281" s="194">
        <f>IF(N281="snížená",J281,0)</f>
        <v>0</v>
      </c>
      <c r="BG281" s="194">
        <f>IF(N281="zákl. přenesená",J281,0)</f>
        <v>0</v>
      </c>
      <c r="BH281" s="194">
        <f>IF(N281="sníž. přenesená",J281,0)</f>
        <v>0</v>
      </c>
      <c r="BI281" s="194">
        <f>IF(N281="nulová",J281,0)</f>
        <v>0</v>
      </c>
      <c r="BJ281" s="19" t="s">
        <v>82</v>
      </c>
      <c r="BK281" s="194">
        <f>ROUND(I281*H281,2)</f>
        <v>0</v>
      </c>
      <c r="BL281" s="19" t="s">
        <v>96</v>
      </c>
      <c r="BM281" s="193" t="s">
        <v>2817</v>
      </c>
    </row>
    <row r="282" s="2" customFormat="1">
      <c r="A282" s="38"/>
      <c r="B282" s="39"/>
      <c r="C282" s="38"/>
      <c r="D282" s="195" t="s">
        <v>242</v>
      </c>
      <c r="E282" s="38"/>
      <c r="F282" s="196" t="s">
        <v>2676</v>
      </c>
      <c r="G282" s="38"/>
      <c r="H282" s="38"/>
      <c r="I282" s="197"/>
      <c r="J282" s="38"/>
      <c r="K282" s="38"/>
      <c r="L282" s="39"/>
      <c r="M282" s="198"/>
      <c r="N282" s="199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242</v>
      </c>
      <c r="AU282" s="19" t="s">
        <v>91</v>
      </c>
    </row>
    <row r="283" s="12" customFormat="1" ht="22.8" customHeight="1">
      <c r="A283" s="12"/>
      <c r="B283" s="168"/>
      <c r="C283" s="12"/>
      <c r="D283" s="169" t="s">
        <v>74</v>
      </c>
      <c r="E283" s="179" t="s">
        <v>2724</v>
      </c>
      <c r="F283" s="179" t="s">
        <v>2725</v>
      </c>
      <c r="G283" s="12"/>
      <c r="H283" s="12"/>
      <c r="I283" s="171"/>
      <c r="J283" s="180">
        <f>BK283</f>
        <v>0</v>
      </c>
      <c r="K283" s="12"/>
      <c r="L283" s="168"/>
      <c r="M283" s="173"/>
      <c r="N283" s="174"/>
      <c r="O283" s="174"/>
      <c r="P283" s="175">
        <f>SUM(P284:P303)</f>
        <v>0</v>
      </c>
      <c r="Q283" s="174"/>
      <c r="R283" s="175">
        <f>SUM(R284:R303)</f>
        <v>0</v>
      </c>
      <c r="S283" s="174"/>
      <c r="T283" s="176">
        <f>SUM(T284:T303)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169" t="s">
        <v>82</v>
      </c>
      <c r="AT283" s="177" t="s">
        <v>74</v>
      </c>
      <c r="AU283" s="177" t="s">
        <v>82</v>
      </c>
      <c r="AY283" s="169" t="s">
        <v>235</v>
      </c>
      <c r="BK283" s="178">
        <f>SUM(BK284:BK303)</f>
        <v>0</v>
      </c>
    </row>
    <row r="284" s="2" customFormat="1" ht="16.5" customHeight="1">
      <c r="A284" s="38"/>
      <c r="B284" s="181"/>
      <c r="C284" s="182" t="s">
        <v>686</v>
      </c>
      <c r="D284" s="182" t="s">
        <v>237</v>
      </c>
      <c r="E284" s="183" t="s">
        <v>2726</v>
      </c>
      <c r="F284" s="184" t="s">
        <v>2727</v>
      </c>
      <c r="G284" s="185" t="s">
        <v>323</v>
      </c>
      <c r="H284" s="186">
        <v>15</v>
      </c>
      <c r="I284" s="187"/>
      <c r="J284" s="188">
        <f>ROUND(I284*H284,2)</f>
        <v>0</v>
      </c>
      <c r="K284" s="184" t="s">
        <v>1</v>
      </c>
      <c r="L284" s="39"/>
      <c r="M284" s="189" t="s">
        <v>1</v>
      </c>
      <c r="N284" s="190" t="s">
        <v>40</v>
      </c>
      <c r="O284" s="77"/>
      <c r="P284" s="191">
        <f>O284*H284</f>
        <v>0</v>
      </c>
      <c r="Q284" s="191">
        <v>0</v>
      </c>
      <c r="R284" s="191">
        <f>Q284*H284</f>
        <v>0</v>
      </c>
      <c r="S284" s="191">
        <v>0</v>
      </c>
      <c r="T284" s="19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3" t="s">
        <v>96</v>
      </c>
      <c r="AT284" s="193" t="s">
        <v>237</v>
      </c>
      <c r="AU284" s="193" t="s">
        <v>84</v>
      </c>
      <c r="AY284" s="19" t="s">
        <v>235</v>
      </c>
      <c r="BE284" s="194">
        <f>IF(N284="základní",J284,0)</f>
        <v>0</v>
      </c>
      <c r="BF284" s="194">
        <f>IF(N284="snížená",J284,0)</f>
        <v>0</v>
      </c>
      <c r="BG284" s="194">
        <f>IF(N284="zákl. přenesená",J284,0)</f>
        <v>0</v>
      </c>
      <c r="BH284" s="194">
        <f>IF(N284="sníž. přenesená",J284,0)</f>
        <v>0</v>
      </c>
      <c r="BI284" s="194">
        <f>IF(N284="nulová",J284,0)</f>
        <v>0</v>
      </c>
      <c r="BJ284" s="19" t="s">
        <v>82</v>
      </c>
      <c r="BK284" s="194">
        <f>ROUND(I284*H284,2)</f>
        <v>0</v>
      </c>
      <c r="BL284" s="19" t="s">
        <v>96</v>
      </c>
      <c r="BM284" s="193" t="s">
        <v>2110</v>
      </c>
    </row>
    <row r="285" s="2" customFormat="1">
      <c r="A285" s="38"/>
      <c r="B285" s="39"/>
      <c r="C285" s="38"/>
      <c r="D285" s="195" t="s">
        <v>242</v>
      </c>
      <c r="E285" s="38"/>
      <c r="F285" s="196" t="s">
        <v>2727</v>
      </c>
      <c r="G285" s="38"/>
      <c r="H285" s="38"/>
      <c r="I285" s="197"/>
      <c r="J285" s="38"/>
      <c r="K285" s="38"/>
      <c r="L285" s="39"/>
      <c r="M285" s="198"/>
      <c r="N285" s="199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242</v>
      </c>
      <c r="AU285" s="19" t="s">
        <v>84</v>
      </c>
    </row>
    <row r="286" s="2" customFormat="1" ht="16.5" customHeight="1">
      <c r="A286" s="38"/>
      <c r="B286" s="181"/>
      <c r="C286" s="182" t="s">
        <v>691</v>
      </c>
      <c r="D286" s="182" t="s">
        <v>237</v>
      </c>
      <c r="E286" s="183" t="s">
        <v>2728</v>
      </c>
      <c r="F286" s="184" t="s">
        <v>2729</v>
      </c>
      <c r="G286" s="185" t="s">
        <v>323</v>
      </c>
      <c r="H286" s="186">
        <v>15</v>
      </c>
      <c r="I286" s="187"/>
      <c r="J286" s="188">
        <f>ROUND(I286*H286,2)</f>
        <v>0</v>
      </c>
      <c r="K286" s="184" t="s">
        <v>1</v>
      </c>
      <c r="L286" s="39"/>
      <c r="M286" s="189" t="s">
        <v>1</v>
      </c>
      <c r="N286" s="190" t="s">
        <v>40</v>
      </c>
      <c r="O286" s="77"/>
      <c r="P286" s="191">
        <f>O286*H286</f>
        <v>0</v>
      </c>
      <c r="Q286" s="191">
        <v>0</v>
      </c>
      <c r="R286" s="191">
        <f>Q286*H286</f>
        <v>0</v>
      </c>
      <c r="S286" s="191">
        <v>0</v>
      </c>
      <c r="T286" s="19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3" t="s">
        <v>96</v>
      </c>
      <c r="AT286" s="193" t="s">
        <v>237</v>
      </c>
      <c r="AU286" s="193" t="s">
        <v>84</v>
      </c>
      <c r="AY286" s="19" t="s">
        <v>235</v>
      </c>
      <c r="BE286" s="194">
        <f>IF(N286="základní",J286,0)</f>
        <v>0</v>
      </c>
      <c r="BF286" s="194">
        <f>IF(N286="snížená",J286,0)</f>
        <v>0</v>
      </c>
      <c r="BG286" s="194">
        <f>IF(N286="zákl. přenesená",J286,0)</f>
        <v>0</v>
      </c>
      <c r="BH286" s="194">
        <f>IF(N286="sníž. přenesená",J286,0)</f>
        <v>0</v>
      </c>
      <c r="BI286" s="194">
        <f>IF(N286="nulová",J286,0)</f>
        <v>0</v>
      </c>
      <c r="BJ286" s="19" t="s">
        <v>82</v>
      </c>
      <c r="BK286" s="194">
        <f>ROUND(I286*H286,2)</f>
        <v>0</v>
      </c>
      <c r="BL286" s="19" t="s">
        <v>96</v>
      </c>
      <c r="BM286" s="193" t="s">
        <v>2730</v>
      </c>
    </row>
    <row r="287" s="2" customFormat="1">
      <c r="A287" s="38"/>
      <c r="B287" s="39"/>
      <c r="C287" s="38"/>
      <c r="D287" s="195" t="s">
        <v>242</v>
      </c>
      <c r="E287" s="38"/>
      <c r="F287" s="196" t="s">
        <v>2729</v>
      </c>
      <c r="G287" s="38"/>
      <c r="H287" s="38"/>
      <c r="I287" s="197"/>
      <c r="J287" s="38"/>
      <c r="K287" s="38"/>
      <c r="L287" s="39"/>
      <c r="M287" s="198"/>
      <c r="N287" s="199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242</v>
      </c>
      <c r="AU287" s="19" t="s">
        <v>84</v>
      </c>
    </row>
    <row r="288" s="2" customFormat="1" ht="16.5" customHeight="1">
      <c r="A288" s="38"/>
      <c r="B288" s="181"/>
      <c r="C288" s="182" t="s">
        <v>696</v>
      </c>
      <c r="D288" s="182" t="s">
        <v>237</v>
      </c>
      <c r="E288" s="183" t="s">
        <v>2731</v>
      </c>
      <c r="F288" s="184" t="s">
        <v>2732</v>
      </c>
      <c r="G288" s="185" t="s">
        <v>294</v>
      </c>
      <c r="H288" s="186">
        <v>1</v>
      </c>
      <c r="I288" s="187"/>
      <c r="J288" s="188">
        <f>ROUND(I288*H288,2)</f>
        <v>0</v>
      </c>
      <c r="K288" s="184" t="s">
        <v>1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96</v>
      </c>
      <c r="AT288" s="193" t="s">
        <v>237</v>
      </c>
      <c r="AU288" s="193" t="s">
        <v>84</v>
      </c>
      <c r="AY288" s="19" t="s">
        <v>235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96</v>
      </c>
      <c r="BM288" s="193" t="s">
        <v>2733</v>
      </c>
    </row>
    <row r="289" s="2" customFormat="1">
      <c r="A289" s="38"/>
      <c r="B289" s="39"/>
      <c r="C289" s="38"/>
      <c r="D289" s="195" t="s">
        <v>242</v>
      </c>
      <c r="E289" s="38"/>
      <c r="F289" s="196" t="s">
        <v>2732</v>
      </c>
      <c r="G289" s="38"/>
      <c r="H289" s="38"/>
      <c r="I289" s="197"/>
      <c r="J289" s="38"/>
      <c r="K289" s="38"/>
      <c r="L289" s="39"/>
      <c r="M289" s="198"/>
      <c r="N289" s="199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242</v>
      </c>
      <c r="AU289" s="19" t="s">
        <v>84</v>
      </c>
    </row>
    <row r="290" s="2" customFormat="1" ht="16.5" customHeight="1">
      <c r="A290" s="38"/>
      <c r="B290" s="181"/>
      <c r="C290" s="182" t="s">
        <v>701</v>
      </c>
      <c r="D290" s="182" t="s">
        <v>237</v>
      </c>
      <c r="E290" s="183" t="s">
        <v>2734</v>
      </c>
      <c r="F290" s="184" t="s">
        <v>2735</v>
      </c>
      <c r="G290" s="185" t="s">
        <v>294</v>
      </c>
      <c r="H290" s="186">
        <v>2</v>
      </c>
      <c r="I290" s="187"/>
      <c r="J290" s="188">
        <f>ROUND(I290*H290,2)</f>
        <v>0</v>
      </c>
      <c r="K290" s="184" t="s">
        <v>1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0</v>
      </c>
      <c r="R290" s="191">
        <f>Q290*H290</f>
        <v>0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96</v>
      </c>
      <c r="AT290" s="193" t="s">
        <v>237</v>
      </c>
      <c r="AU290" s="193" t="s">
        <v>84</v>
      </c>
      <c r="AY290" s="19" t="s">
        <v>235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96</v>
      </c>
      <c r="BM290" s="193" t="s">
        <v>2736</v>
      </c>
    </row>
    <row r="291" s="2" customFormat="1">
      <c r="A291" s="38"/>
      <c r="B291" s="39"/>
      <c r="C291" s="38"/>
      <c r="D291" s="195" t="s">
        <v>242</v>
      </c>
      <c r="E291" s="38"/>
      <c r="F291" s="196" t="s">
        <v>2735</v>
      </c>
      <c r="G291" s="38"/>
      <c r="H291" s="38"/>
      <c r="I291" s="197"/>
      <c r="J291" s="38"/>
      <c r="K291" s="38"/>
      <c r="L291" s="39"/>
      <c r="M291" s="198"/>
      <c r="N291" s="199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242</v>
      </c>
      <c r="AU291" s="19" t="s">
        <v>84</v>
      </c>
    </row>
    <row r="292" s="2" customFormat="1" ht="16.5" customHeight="1">
      <c r="A292" s="38"/>
      <c r="B292" s="181"/>
      <c r="C292" s="182" t="s">
        <v>705</v>
      </c>
      <c r="D292" s="182" t="s">
        <v>237</v>
      </c>
      <c r="E292" s="183" t="s">
        <v>2737</v>
      </c>
      <c r="F292" s="184" t="s">
        <v>2738</v>
      </c>
      <c r="G292" s="185" t="s">
        <v>294</v>
      </c>
      <c r="H292" s="186">
        <v>4</v>
      </c>
      <c r="I292" s="187"/>
      <c r="J292" s="188">
        <f>ROUND(I292*H292,2)</f>
        <v>0</v>
      </c>
      <c r="K292" s="184" t="s">
        <v>1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</v>
      </c>
      <c r="R292" s="191">
        <f>Q292*H292</f>
        <v>0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96</v>
      </c>
      <c r="AT292" s="193" t="s">
        <v>237</v>
      </c>
      <c r="AU292" s="193" t="s">
        <v>84</v>
      </c>
      <c r="AY292" s="19" t="s">
        <v>235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96</v>
      </c>
      <c r="BM292" s="193" t="s">
        <v>2739</v>
      </c>
    </row>
    <row r="293" s="2" customFormat="1">
      <c r="A293" s="38"/>
      <c r="B293" s="39"/>
      <c r="C293" s="38"/>
      <c r="D293" s="195" t="s">
        <v>242</v>
      </c>
      <c r="E293" s="38"/>
      <c r="F293" s="196" t="s">
        <v>2738</v>
      </c>
      <c r="G293" s="38"/>
      <c r="H293" s="38"/>
      <c r="I293" s="197"/>
      <c r="J293" s="38"/>
      <c r="K293" s="38"/>
      <c r="L293" s="39"/>
      <c r="M293" s="198"/>
      <c r="N293" s="199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242</v>
      </c>
      <c r="AU293" s="19" t="s">
        <v>84</v>
      </c>
    </row>
    <row r="294" s="2" customFormat="1" ht="16.5" customHeight="1">
      <c r="A294" s="38"/>
      <c r="B294" s="181"/>
      <c r="C294" s="182" t="s">
        <v>709</v>
      </c>
      <c r="D294" s="182" t="s">
        <v>237</v>
      </c>
      <c r="E294" s="183" t="s">
        <v>2740</v>
      </c>
      <c r="F294" s="184" t="s">
        <v>2741</v>
      </c>
      <c r="G294" s="185" t="s">
        <v>294</v>
      </c>
      <c r="H294" s="186">
        <v>8</v>
      </c>
      <c r="I294" s="187"/>
      <c r="J294" s="188">
        <f>ROUND(I294*H294,2)</f>
        <v>0</v>
      </c>
      <c r="K294" s="184" t="s">
        <v>1</v>
      </c>
      <c r="L294" s="39"/>
      <c r="M294" s="189" t="s">
        <v>1</v>
      </c>
      <c r="N294" s="190" t="s">
        <v>40</v>
      </c>
      <c r="O294" s="77"/>
      <c r="P294" s="191">
        <f>O294*H294</f>
        <v>0</v>
      </c>
      <c r="Q294" s="191">
        <v>0</v>
      </c>
      <c r="R294" s="191">
        <f>Q294*H294</f>
        <v>0</v>
      </c>
      <c r="S294" s="191">
        <v>0</v>
      </c>
      <c r="T294" s="19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3" t="s">
        <v>96</v>
      </c>
      <c r="AT294" s="193" t="s">
        <v>237</v>
      </c>
      <c r="AU294" s="193" t="s">
        <v>84</v>
      </c>
      <c r="AY294" s="19" t="s">
        <v>235</v>
      </c>
      <c r="BE294" s="194">
        <f>IF(N294="základní",J294,0)</f>
        <v>0</v>
      </c>
      <c r="BF294" s="194">
        <f>IF(N294="snížená",J294,0)</f>
        <v>0</v>
      </c>
      <c r="BG294" s="194">
        <f>IF(N294="zákl. přenesená",J294,0)</f>
        <v>0</v>
      </c>
      <c r="BH294" s="194">
        <f>IF(N294="sníž. přenesená",J294,0)</f>
        <v>0</v>
      </c>
      <c r="BI294" s="194">
        <f>IF(N294="nulová",J294,0)</f>
        <v>0</v>
      </c>
      <c r="BJ294" s="19" t="s">
        <v>82</v>
      </c>
      <c r="BK294" s="194">
        <f>ROUND(I294*H294,2)</f>
        <v>0</v>
      </c>
      <c r="BL294" s="19" t="s">
        <v>96</v>
      </c>
      <c r="BM294" s="193" t="s">
        <v>2742</v>
      </c>
    </row>
    <row r="295" s="2" customFormat="1">
      <c r="A295" s="38"/>
      <c r="B295" s="39"/>
      <c r="C295" s="38"/>
      <c r="D295" s="195" t="s">
        <v>242</v>
      </c>
      <c r="E295" s="38"/>
      <c r="F295" s="196" t="s">
        <v>2741</v>
      </c>
      <c r="G295" s="38"/>
      <c r="H295" s="38"/>
      <c r="I295" s="197"/>
      <c r="J295" s="38"/>
      <c r="K295" s="38"/>
      <c r="L295" s="39"/>
      <c r="M295" s="198"/>
      <c r="N295" s="199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242</v>
      </c>
      <c r="AU295" s="19" t="s">
        <v>84</v>
      </c>
    </row>
    <row r="296" s="2" customFormat="1" ht="16.5" customHeight="1">
      <c r="A296" s="38"/>
      <c r="B296" s="181"/>
      <c r="C296" s="182" t="s">
        <v>714</v>
      </c>
      <c r="D296" s="182" t="s">
        <v>237</v>
      </c>
      <c r="E296" s="183" t="s">
        <v>2743</v>
      </c>
      <c r="F296" s="184" t="s">
        <v>2744</v>
      </c>
      <c r="G296" s="185" t="s">
        <v>323</v>
      </c>
      <c r="H296" s="186">
        <v>10</v>
      </c>
      <c r="I296" s="187"/>
      <c r="J296" s="188">
        <f>ROUND(I296*H296,2)</f>
        <v>0</v>
      </c>
      <c r="K296" s="184" t="s">
        <v>1</v>
      </c>
      <c r="L296" s="39"/>
      <c r="M296" s="189" t="s">
        <v>1</v>
      </c>
      <c r="N296" s="190" t="s">
        <v>40</v>
      </c>
      <c r="O296" s="77"/>
      <c r="P296" s="191">
        <f>O296*H296</f>
        <v>0</v>
      </c>
      <c r="Q296" s="191">
        <v>0</v>
      </c>
      <c r="R296" s="191">
        <f>Q296*H296</f>
        <v>0</v>
      </c>
      <c r="S296" s="191">
        <v>0</v>
      </c>
      <c r="T296" s="19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3" t="s">
        <v>96</v>
      </c>
      <c r="AT296" s="193" t="s">
        <v>237</v>
      </c>
      <c r="AU296" s="193" t="s">
        <v>84</v>
      </c>
      <c r="AY296" s="19" t="s">
        <v>235</v>
      </c>
      <c r="BE296" s="194">
        <f>IF(N296="základní",J296,0)</f>
        <v>0</v>
      </c>
      <c r="BF296" s="194">
        <f>IF(N296="snížená",J296,0)</f>
        <v>0</v>
      </c>
      <c r="BG296" s="194">
        <f>IF(N296="zákl. přenesená",J296,0)</f>
        <v>0</v>
      </c>
      <c r="BH296" s="194">
        <f>IF(N296="sníž. přenesená",J296,0)</f>
        <v>0</v>
      </c>
      <c r="BI296" s="194">
        <f>IF(N296="nulová",J296,0)</f>
        <v>0</v>
      </c>
      <c r="BJ296" s="19" t="s">
        <v>82</v>
      </c>
      <c r="BK296" s="194">
        <f>ROUND(I296*H296,2)</f>
        <v>0</v>
      </c>
      <c r="BL296" s="19" t="s">
        <v>96</v>
      </c>
      <c r="BM296" s="193" t="s">
        <v>2745</v>
      </c>
    </row>
    <row r="297" s="2" customFormat="1">
      <c r="A297" s="38"/>
      <c r="B297" s="39"/>
      <c r="C297" s="38"/>
      <c r="D297" s="195" t="s">
        <v>242</v>
      </c>
      <c r="E297" s="38"/>
      <c r="F297" s="196" t="s">
        <v>2744</v>
      </c>
      <c r="G297" s="38"/>
      <c r="H297" s="38"/>
      <c r="I297" s="197"/>
      <c r="J297" s="38"/>
      <c r="K297" s="38"/>
      <c r="L297" s="39"/>
      <c r="M297" s="198"/>
      <c r="N297" s="199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242</v>
      </c>
      <c r="AU297" s="19" t="s">
        <v>84</v>
      </c>
    </row>
    <row r="298" s="2" customFormat="1" ht="16.5" customHeight="1">
      <c r="A298" s="38"/>
      <c r="B298" s="181"/>
      <c r="C298" s="182" t="s">
        <v>718</v>
      </c>
      <c r="D298" s="182" t="s">
        <v>237</v>
      </c>
      <c r="E298" s="183" t="s">
        <v>2746</v>
      </c>
      <c r="F298" s="184" t="s">
        <v>2747</v>
      </c>
      <c r="G298" s="185" t="s">
        <v>323</v>
      </c>
      <c r="H298" s="186">
        <v>20</v>
      </c>
      <c r="I298" s="187"/>
      <c r="J298" s="188">
        <f>ROUND(I298*H298,2)</f>
        <v>0</v>
      </c>
      <c r="K298" s="184" t="s">
        <v>1</v>
      </c>
      <c r="L298" s="39"/>
      <c r="M298" s="189" t="s">
        <v>1</v>
      </c>
      <c r="N298" s="190" t="s">
        <v>40</v>
      </c>
      <c r="O298" s="77"/>
      <c r="P298" s="191">
        <f>O298*H298</f>
        <v>0</v>
      </c>
      <c r="Q298" s="191">
        <v>0</v>
      </c>
      <c r="R298" s="191">
        <f>Q298*H298</f>
        <v>0</v>
      </c>
      <c r="S298" s="191">
        <v>0</v>
      </c>
      <c r="T298" s="19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3" t="s">
        <v>96</v>
      </c>
      <c r="AT298" s="193" t="s">
        <v>237</v>
      </c>
      <c r="AU298" s="193" t="s">
        <v>84</v>
      </c>
      <c r="AY298" s="19" t="s">
        <v>235</v>
      </c>
      <c r="BE298" s="194">
        <f>IF(N298="základní",J298,0)</f>
        <v>0</v>
      </c>
      <c r="BF298" s="194">
        <f>IF(N298="snížená",J298,0)</f>
        <v>0</v>
      </c>
      <c r="BG298" s="194">
        <f>IF(N298="zákl. přenesená",J298,0)</f>
        <v>0</v>
      </c>
      <c r="BH298" s="194">
        <f>IF(N298="sníž. přenesená",J298,0)</f>
        <v>0</v>
      </c>
      <c r="BI298" s="194">
        <f>IF(N298="nulová",J298,0)</f>
        <v>0</v>
      </c>
      <c r="BJ298" s="19" t="s">
        <v>82</v>
      </c>
      <c r="BK298" s="194">
        <f>ROUND(I298*H298,2)</f>
        <v>0</v>
      </c>
      <c r="BL298" s="19" t="s">
        <v>96</v>
      </c>
      <c r="BM298" s="193" t="s">
        <v>2748</v>
      </c>
    </row>
    <row r="299" s="2" customFormat="1">
      <c r="A299" s="38"/>
      <c r="B299" s="39"/>
      <c r="C299" s="38"/>
      <c r="D299" s="195" t="s">
        <v>242</v>
      </c>
      <c r="E299" s="38"/>
      <c r="F299" s="196" t="s">
        <v>2747</v>
      </c>
      <c r="G299" s="38"/>
      <c r="H299" s="38"/>
      <c r="I299" s="197"/>
      <c r="J299" s="38"/>
      <c r="K299" s="38"/>
      <c r="L299" s="39"/>
      <c r="M299" s="198"/>
      <c r="N299" s="199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242</v>
      </c>
      <c r="AU299" s="19" t="s">
        <v>84</v>
      </c>
    </row>
    <row r="300" s="2" customFormat="1" ht="16.5" customHeight="1">
      <c r="A300" s="38"/>
      <c r="B300" s="181"/>
      <c r="C300" s="182" t="s">
        <v>722</v>
      </c>
      <c r="D300" s="182" t="s">
        <v>237</v>
      </c>
      <c r="E300" s="183" t="s">
        <v>2749</v>
      </c>
      <c r="F300" s="184" t="s">
        <v>2750</v>
      </c>
      <c r="G300" s="185" t="s">
        <v>294</v>
      </c>
      <c r="H300" s="186">
        <v>1</v>
      </c>
      <c r="I300" s="187"/>
      <c r="J300" s="188">
        <f>ROUND(I300*H300,2)</f>
        <v>0</v>
      </c>
      <c r="K300" s="184" t="s">
        <v>1</v>
      </c>
      <c r="L300" s="39"/>
      <c r="M300" s="189" t="s">
        <v>1</v>
      </c>
      <c r="N300" s="190" t="s">
        <v>40</v>
      </c>
      <c r="O300" s="77"/>
      <c r="P300" s="191">
        <f>O300*H300</f>
        <v>0</v>
      </c>
      <c r="Q300" s="191">
        <v>0</v>
      </c>
      <c r="R300" s="191">
        <f>Q300*H300</f>
        <v>0</v>
      </c>
      <c r="S300" s="191">
        <v>0</v>
      </c>
      <c r="T300" s="1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3" t="s">
        <v>96</v>
      </c>
      <c r="AT300" s="193" t="s">
        <v>237</v>
      </c>
      <c r="AU300" s="193" t="s">
        <v>84</v>
      </c>
      <c r="AY300" s="19" t="s">
        <v>235</v>
      </c>
      <c r="BE300" s="194">
        <f>IF(N300="základní",J300,0)</f>
        <v>0</v>
      </c>
      <c r="BF300" s="194">
        <f>IF(N300="snížená",J300,0)</f>
        <v>0</v>
      </c>
      <c r="BG300" s="194">
        <f>IF(N300="zákl. přenesená",J300,0)</f>
        <v>0</v>
      </c>
      <c r="BH300" s="194">
        <f>IF(N300="sníž. přenesená",J300,0)</f>
        <v>0</v>
      </c>
      <c r="BI300" s="194">
        <f>IF(N300="nulová",J300,0)</f>
        <v>0</v>
      </c>
      <c r="BJ300" s="19" t="s">
        <v>82</v>
      </c>
      <c r="BK300" s="194">
        <f>ROUND(I300*H300,2)</f>
        <v>0</v>
      </c>
      <c r="BL300" s="19" t="s">
        <v>96</v>
      </c>
      <c r="BM300" s="193" t="s">
        <v>2751</v>
      </c>
    </row>
    <row r="301" s="2" customFormat="1">
      <c r="A301" s="38"/>
      <c r="B301" s="39"/>
      <c r="C301" s="38"/>
      <c r="D301" s="195" t="s">
        <v>242</v>
      </c>
      <c r="E301" s="38"/>
      <c r="F301" s="196" t="s">
        <v>2750</v>
      </c>
      <c r="G301" s="38"/>
      <c r="H301" s="38"/>
      <c r="I301" s="197"/>
      <c r="J301" s="38"/>
      <c r="K301" s="38"/>
      <c r="L301" s="39"/>
      <c r="M301" s="198"/>
      <c r="N301" s="199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242</v>
      </c>
      <c r="AU301" s="19" t="s">
        <v>84</v>
      </c>
    </row>
    <row r="302" s="2" customFormat="1" ht="16.5" customHeight="1">
      <c r="A302" s="38"/>
      <c r="B302" s="181"/>
      <c r="C302" s="182" t="s">
        <v>726</v>
      </c>
      <c r="D302" s="182" t="s">
        <v>237</v>
      </c>
      <c r="E302" s="183" t="s">
        <v>2752</v>
      </c>
      <c r="F302" s="184" t="s">
        <v>2048</v>
      </c>
      <c r="G302" s="185" t="s">
        <v>294</v>
      </c>
      <c r="H302" s="186">
        <v>40</v>
      </c>
      <c r="I302" s="187"/>
      <c r="J302" s="188">
        <f>ROUND(I302*H302,2)</f>
        <v>0</v>
      </c>
      <c r="K302" s="184" t="s">
        <v>1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</v>
      </c>
      <c r="R302" s="191">
        <f>Q302*H302</f>
        <v>0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96</v>
      </c>
      <c r="AT302" s="193" t="s">
        <v>237</v>
      </c>
      <c r="AU302" s="193" t="s">
        <v>84</v>
      </c>
      <c r="AY302" s="19" t="s">
        <v>235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96</v>
      </c>
      <c r="BM302" s="193" t="s">
        <v>2753</v>
      </c>
    </row>
    <row r="303" s="2" customFormat="1">
      <c r="A303" s="38"/>
      <c r="B303" s="39"/>
      <c r="C303" s="38"/>
      <c r="D303" s="195" t="s">
        <v>242</v>
      </c>
      <c r="E303" s="38"/>
      <c r="F303" s="196" t="s">
        <v>2048</v>
      </c>
      <c r="G303" s="38"/>
      <c r="H303" s="38"/>
      <c r="I303" s="197"/>
      <c r="J303" s="38"/>
      <c r="K303" s="38"/>
      <c r="L303" s="39"/>
      <c r="M303" s="198"/>
      <c r="N303" s="199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242</v>
      </c>
      <c r="AU303" s="19" t="s">
        <v>84</v>
      </c>
    </row>
    <row r="304" s="12" customFormat="1" ht="22.8" customHeight="1">
      <c r="A304" s="12"/>
      <c r="B304" s="168"/>
      <c r="C304" s="12"/>
      <c r="D304" s="169" t="s">
        <v>74</v>
      </c>
      <c r="E304" s="179" t="s">
        <v>2754</v>
      </c>
      <c r="F304" s="179" t="s">
        <v>2755</v>
      </c>
      <c r="G304" s="12"/>
      <c r="H304" s="12"/>
      <c r="I304" s="171"/>
      <c r="J304" s="180">
        <f>BK304</f>
        <v>0</v>
      </c>
      <c r="K304" s="12"/>
      <c r="L304" s="168"/>
      <c r="M304" s="173"/>
      <c r="N304" s="174"/>
      <c r="O304" s="174"/>
      <c r="P304" s="175">
        <f>SUM(P305:P312)</f>
        <v>0</v>
      </c>
      <c r="Q304" s="174"/>
      <c r="R304" s="175">
        <f>SUM(R305:R312)</f>
        <v>0</v>
      </c>
      <c r="S304" s="174"/>
      <c r="T304" s="176">
        <f>SUM(T305:T312)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169" t="s">
        <v>82</v>
      </c>
      <c r="AT304" s="177" t="s">
        <v>74</v>
      </c>
      <c r="AU304" s="177" t="s">
        <v>82</v>
      </c>
      <c r="AY304" s="169" t="s">
        <v>235</v>
      </c>
      <c r="BK304" s="178">
        <f>SUM(BK305:BK312)</f>
        <v>0</v>
      </c>
    </row>
    <row r="305" s="2" customFormat="1" ht="24.15" customHeight="1">
      <c r="A305" s="38"/>
      <c r="B305" s="181"/>
      <c r="C305" s="182" t="s">
        <v>731</v>
      </c>
      <c r="D305" s="182" t="s">
        <v>237</v>
      </c>
      <c r="E305" s="183" t="s">
        <v>2756</v>
      </c>
      <c r="F305" s="184" t="s">
        <v>2757</v>
      </c>
      <c r="G305" s="185" t="s">
        <v>294</v>
      </c>
      <c r="H305" s="186">
        <v>1</v>
      </c>
      <c r="I305" s="187"/>
      <c r="J305" s="188">
        <f>ROUND(I305*H305,2)</f>
        <v>0</v>
      </c>
      <c r="K305" s="184" t="s">
        <v>1</v>
      </c>
      <c r="L305" s="39"/>
      <c r="M305" s="189" t="s">
        <v>1</v>
      </c>
      <c r="N305" s="190" t="s">
        <v>40</v>
      </c>
      <c r="O305" s="77"/>
      <c r="P305" s="191">
        <f>O305*H305</f>
        <v>0</v>
      </c>
      <c r="Q305" s="191">
        <v>0</v>
      </c>
      <c r="R305" s="191">
        <f>Q305*H305</f>
        <v>0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96</v>
      </c>
      <c r="AT305" s="193" t="s">
        <v>237</v>
      </c>
      <c r="AU305" s="193" t="s">
        <v>84</v>
      </c>
      <c r="AY305" s="19" t="s">
        <v>235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96</v>
      </c>
      <c r="BM305" s="193" t="s">
        <v>2758</v>
      </c>
    </row>
    <row r="306" s="2" customFormat="1">
      <c r="A306" s="38"/>
      <c r="B306" s="39"/>
      <c r="C306" s="38"/>
      <c r="D306" s="195" t="s">
        <v>242</v>
      </c>
      <c r="E306" s="38"/>
      <c r="F306" s="196" t="s">
        <v>2757</v>
      </c>
      <c r="G306" s="38"/>
      <c r="H306" s="38"/>
      <c r="I306" s="197"/>
      <c r="J306" s="38"/>
      <c r="K306" s="38"/>
      <c r="L306" s="39"/>
      <c r="M306" s="198"/>
      <c r="N306" s="199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242</v>
      </c>
      <c r="AU306" s="19" t="s">
        <v>84</v>
      </c>
    </row>
    <row r="307" s="2" customFormat="1" ht="16.5" customHeight="1">
      <c r="A307" s="38"/>
      <c r="B307" s="181"/>
      <c r="C307" s="182" t="s">
        <v>736</v>
      </c>
      <c r="D307" s="182" t="s">
        <v>237</v>
      </c>
      <c r="E307" s="183" t="s">
        <v>2759</v>
      </c>
      <c r="F307" s="184" t="s">
        <v>2760</v>
      </c>
      <c r="G307" s="185" t="s">
        <v>294</v>
      </c>
      <c r="H307" s="186">
        <v>1</v>
      </c>
      <c r="I307" s="187"/>
      <c r="J307" s="188">
        <f>ROUND(I307*H307,2)</f>
        <v>0</v>
      </c>
      <c r="K307" s="184" t="s">
        <v>1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</v>
      </c>
      <c r="R307" s="191">
        <f>Q307*H307</f>
        <v>0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96</v>
      </c>
      <c r="AT307" s="193" t="s">
        <v>237</v>
      </c>
      <c r="AU307" s="193" t="s">
        <v>84</v>
      </c>
      <c r="AY307" s="19" t="s">
        <v>235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96</v>
      </c>
      <c r="BM307" s="193" t="s">
        <v>2761</v>
      </c>
    </row>
    <row r="308" s="2" customFormat="1">
      <c r="A308" s="38"/>
      <c r="B308" s="39"/>
      <c r="C308" s="38"/>
      <c r="D308" s="195" t="s">
        <v>242</v>
      </c>
      <c r="E308" s="38"/>
      <c r="F308" s="196" t="s">
        <v>2760</v>
      </c>
      <c r="G308" s="38"/>
      <c r="H308" s="38"/>
      <c r="I308" s="197"/>
      <c r="J308" s="38"/>
      <c r="K308" s="38"/>
      <c r="L308" s="39"/>
      <c r="M308" s="198"/>
      <c r="N308" s="199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242</v>
      </c>
      <c r="AU308" s="19" t="s">
        <v>84</v>
      </c>
    </row>
    <row r="309" s="2" customFormat="1" ht="16.5" customHeight="1">
      <c r="A309" s="38"/>
      <c r="B309" s="181"/>
      <c r="C309" s="182" t="s">
        <v>741</v>
      </c>
      <c r="D309" s="182" t="s">
        <v>237</v>
      </c>
      <c r="E309" s="183" t="s">
        <v>2762</v>
      </c>
      <c r="F309" s="184" t="s">
        <v>2763</v>
      </c>
      <c r="G309" s="185" t="s">
        <v>294</v>
      </c>
      <c r="H309" s="186">
        <v>1</v>
      </c>
      <c r="I309" s="187"/>
      <c r="J309" s="188">
        <f>ROUND(I309*H309,2)</f>
        <v>0</v>
      </c>
      <c r="K309" s="184" t="s">
        <v>1</v>
      </c>
      <c r="L309" s="39"/>
      <c r="M309" s="189" t="s">
        <v>1</v>
      </c>
      <c r="N309" s="190" t="s">
        <v>40</v>
      </c>
      <c r="O309" s="77"/>
      <c r="P309" s="191">
        <f>O309*H309</f>
        <v>0</v>
      </c>
      <c r="Q309" s="191">
        <v>0</v>
      </c>
      <c r="R309" s="191">
        <f>Q309*H309</f>
        <v>0</v>
      </c>
      <c r="S309" s="191">
        <v>0</v>
      </c>
      <c r="T309" s="192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3" t="s">
        <v>96</v>
      </c>
      <c r="AT309" s="193" t="s">
        <v>237</v>
      </c>
      <c r="AU309" s="193" t="s">
        <v>84</v>
      </c>
      <c r="AY309" s="19" t="s">
        <v>235</v>
      </c>
      <c r="BE309" s="194">
        <f>IF(N309="základní",J309,0)</f>
        <v>0</v>
      </c>
      <c r="BF309" s="194">
        <f>IF(N309="snížená",J309,0)</f>
        <v>0</v>
      </c>
      <c r="BG309" s="194">
        <f>IF(N309="zákl. přenesená",J309,0)</f>
        <v>0</v>
      </c>
      <c r="BH309" s="194">
        <f>IF(N309="sníž. přenesená",J309,0)</f>
        <v>0</v>
      </c>
      <c r="BI309" s="194">
        <f>IF(N309="nulová",J309,0)</f>
        <v>0</v>
      </c>
      <c r="BJ309" s="19" t="s">
        <v>82</v>
      </c>
      <c r="BK309" s="194">
        <f>ROUND(I309*H309,2)</f>
        <v>0</v>
      </c>
      <c r="BL309" s="19" t="s">
        <v>96</v>
      </c>
      <c r="BM309" s="193" t="s">
        <v>2764</v>
      </c>
    </row>
    <row r="310" s="2" customFormat="1">
      <c r="A310" s="38"/>
      <c r="B310" s="39"/>
      <c r="C310" s="38"/>
      <c r="D310" s="195" t="s">
        <v>242</v>
      </c>
      <c r="E310" s="38"/>
      <c r="F310" s="196" t="s">
        <v>2763</v>
      </c>
      <c r="G310" s="38"/>
      <c r="H310" s="38"/>
      <c r="I310" s="197"/>
      <c r="J310" s="38"/>
      <c r="K310" s="38"/>
      <c r="L310" s="39"/>
      <c r="M310" s="198"/>
      <c r="N310" s="199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242</v>
      </c>
      <c r="AU310" s="19" t="s">
        <v>84</v>
      </c>
    </row>
    <row r="311" s="2" customFormat="1" ht="16.5" customHeight="1">
      <c r="A311" s="38"/>
      <c r="B311" s="181"/>
      <c r="C311" s="182" t="s">
        <v>746</v>
      </c>
      <c r="D311" s="182" t="s">
        <v>237</v>
      </c>
      <c r="E311" s="183" t="s">
        <v>2765</v>
      </c>
      <c r="F311" s="184" t="s">
        <v>2766</v>
      </c>
      <c r="G311" s="185" t="s">
        <v>294</v>
      </c>
      <c r="H311" s="186">
        <v>1</v>
      </c>
      <c r="I311" s="187"/>
      <c r="J311" s="188">
        <f>ROUND(I311*H311,2)</f>
        <v>0</v>
      </c>
      <c r="K311" s="184" t="s">
        <v>1</v>
      </c>
      <c r="L311" s="39"/>
      <c r="M311" s="189" t="s">
        <v>1</v>
      </c>
      <c r="N311" s="190" t="s">
        <v>40</v>
      </c>
      <c r="O311" s="77"/>
      <c r="P311" s="191">
        <f>O311*H311</f>
        <v>0</v>
      </c>
      <c r="Q311" s="191">
        <v>0</v>
      </c>
      <c r="R311" s="191">
        <f>Q311*H311</f>
        <v>0</v>
      </c>
      <c r="S311" s="191">
        <v>0</v>
      </c>
      <c r="T311" s="192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3" t="s">
        <v>96</v>
      </c>
      <c r="AT311" s="193" t="s">
        <v>237</v>
      </c>
      <c r="AU311" s="193" t="s">
        <v>84</v>
      </c>
      <c r="AY311" s="19" t="s">
        <v>235</v>
      </c>
      <c r="BE311" s="194">
        <f>IF(N311="základní",J311,0)</f>
        <v>0</v>
      </c>
      <c r="BF311" s="194">
        <f>IF(N311="snížená",J311,0)</f>
        <v>0</v>
      </c>
      <c r="BG311" s="194">
        <f>IF(N311="zákl. přenesená",J311,0)</f>
        <v>0</v>
      </c>
      <c r="BH311" s="194">
        <f>IF(N311="sníž. přenesená",J311,0)</f>
        <v>0</v>
      </c>
      <c r="BI311" s="194">
        <f>IF(N311="nulová",J311,0)</f>
        <v>0</v>
      </c>
      <c r="BJ311" s="19" t="s">
        <v>82</v>
      </c>
      <c r="BK311" s="194">
        <f>ROUND(I311*H311,2)</f>
        <v>0</v>
      </c>
      <c r="BL311" s="19" t="s">
        <v>96</v>
      </c>
      <c r="BM311" s="193" t="s">
        <v>2767</v>
      </c>
    </row>
    <row r="312" s="2" customFormat="1">
      <c r="A312" s="38"/>
      <c r="B312" s="39"/>
      <c r="C312" s="38"/>
      <c r="D312" s="195" t="s">
        <v>242</v>
      </c>
      <c r="E312" s="38"/>
      <c r="F312" s="196" t="s">
        <v>2766</v>
      </c>
      <c r="G312" s="38"/>
      <c r="H312" s="38"/>
      <c r="I312" s="197"/>
      <c r="J312" s="38"/>
      <c r="K312" s="38"/>
      <c r="L312" s="39"/>
      <c r="M312" s="198"/>
      <c r="N312" s="199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242</v>
      </c>
      <c r="AU312" s="19" t="s">
        <v>84</v>
      </c>
    </row>
    <row r="313" s="12" customFormat="1" ht="22.8" customHeight="1">
      <c r="A313" s="12"/>
      <c r="B313" s="168"/>
      <c r="C313" s="12"/>
      <c r="D313" s="169" t="s">
        <v>74</v>
      </c>
      <c r="E313" s="179" t="s">
        <v>2768</v>
      </c>
      <c r="F313" s="179" t="s">
        <v>2074</v>
      </c>
      <c r="G313" s="12"/>
      <c r="H313" s="12"/>
      <c r="I313" s="171"/>
      <c r="J313" s="180">
        <f>BK313</f>
        <v>0</v>
      </c>
      <c r="K313" s="12"/>
      <c r="L313" s="168"/>
      <c r="M313" s="173"/>
      <c r="N313" s="174"/>
      <c r="O313" s="174"/>
      <c r="P313" s="175">
        <f>SUM(P314:P323)</f>
        <v>0</v>
      </c>
      <c r="Q313" s="174"/>
      <c r="R313" s="175">
        <f>SUM(R314:R323)</f>
        <v>0</v>
      </c>
      <c r="S313" s="174"/>
      <c r="T313" s="176">
        <f>SUM(T314:T323)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169" t="s">
        <v>82</v>
      </c>
      <c r="AT313" s="177" t="s">
        <v>74</v>
      </c>
      <c r="AU313" s="177" t="s">
        <v>82</v>
      </c>
      <c r="AY313" s="169" t="s">
        <v>235</v>
      </c>
      <c r="BK313" s="178">
        <f>SUM(BK314:BK323)</f>
        <v>0</v>
      </c>
    </row>
    <row r="314" s="2" customFormat="1" ht="16.5" customHeight="1">
      <c r="A314" s="38"/>
      <c r="B314" s="181"/>
      <c r="C314" s="182" t="s">
        <v>751</v>
      </c>
      <c r="D314" s="182" t="s">
        <v>237</v>
      </c>
      <c r="E314" s="183" t="s">
        <v>2769</v>
      </c>
      <c r="F314" s="184" t="s">
        <v>2770</v>
      </c>
      <c r="G314" s="185" t="s">
        <v>310</v>
      </c>
      <c r="H314" s="186">
        <v>46</v>
      </c>
      <c r="I314" s="187"/>
      <c r="J314" s="188">
        <f>ROUND(I314*H314,2)</f>
        <v>0</v>
      </c>
      <c r="K314" s="184" t="s">
        <v>1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96</v>
      </c>
      <c r="AT314" s="193" t="s">
        <v>237</v>
      </c>
      <c r="AU314" s="193" t="s">
        <v>84</v>
      </c>
      <c r="AY314" s="19" t="s">
        <v>235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96</v>
      </c>
      <c r="BM314" s="193" t="s">
        <v>2771</v>
      </c>
    </row>
    <row r="315" s="2" customFormat="1">
      <c r="A315" s="38"/>
      <c r="B315" s="39"/>
      <c r="C315" s="38"/>
      <c r="D315" s="195" t="s">
        <v>242</v>
      </c>
      <c r="E315" s="38"/>
      <c r="F315" s="196" t="s">
        <v>2770</v>
      </c>
      <c r="G315" s="38"/>
      <c r="H315" s="38"/>
      <c r="I315" s="197"/>
      <c r="J315" s="38"/>
      <c r="K315" s="38"/>
      <c r="L315" s="39"/>
      <c r="M315" s="198"/>
      <c r="N315" s="199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242</v>
      </c>
      <c r="AU315" s="19" t="s">
        <v>84</v>
      </c>
    </row>
    <row r="316" s="2" customFormat="1" ht="16.5" customHeight="1">
      <c r="A316" s="38"/>
      <c r="B316" s="181"/>
      <c r="C316" s="182" t="s">
        <v>756</v>
      </c>
      <c r="D316" s="182" t="s">
        <v>237</v>
      </c>
      <c r="E316" s="183" t="s">
        <v>2772</v>
      </c>
      <c r="F316" s="184" t="s">
        <v>2773</v>
      </c>
      <c r="G316" s="185" t="s">
        <v>310</v>
      </c>
      <c r="H316" s="186">
        <v>26</v>
      </c>
      <c r="I316" s="187"/>
      <c r="J316" s="188">
        <f>ROUND(I316*H316,2)</f>
        <v>0</v>
      </c>
      <c r="K316" s="184" t="s">
        <v>1</v>
      </c>
      <c r="L316" s="39"/>
      <c r="M316" s="189" t="s">
        <v>1</v>
      </c>
      <c r="N316" s="190" t="s">
        <v>40</v>
      </c>
      <c r="O316" s="77"/>
      <c r="P316" s="191">
        <f>O316*H316</f>
        <v>0</v>
      </c>
      <c r="Q316" s="191">
        <v>0</v>
      </c>
      <c r="R316" s="191">
        <f>Q316*H316</f>
        <v>0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96</v>
      </c>
      <c r="AT316" s="193" t="s">
        <v>237</v>
      </c>
      <c r="AU316" s="193" t="s">
        <v>84</v>
      </c>
      <c r="AY316" s="19" t="s">
        <v>235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96</v>
      </c>
      <c r="BM316" s="193" t="s">
        <v>2774</v>
      </c>
    </row>
    <row r="317" s="2" customFormat="1">
      <c r="A317" s="38"/>
      <c r="B317" s="39"/>
      <c r="C317" s="38"/>
      <c r="D317" s="195" t="s">
        <v>242</v>
      </c>
      <c r="E317" s="38"/>
      <c r="F317" s="196" t="s">
        <v>2773</v>
      </c>
      <c r="G317" s="38"/>
      <c r="H317" s="38"/>
      <c r="I317" s="197"/>
      <c r="J317" s="38"/>
      <c r="K317" s="38"/>
      <c r="L317" s="39"/>
      <c r="M317" s="198"/>
      <c r="N317" s="199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242</v>
      </c>
      <c r="AU317" s="19" t="s">
        <v>84</v>
      </c>
    </row>
    <row r="318" s="2" customFormat="1" ht="16.5" customHeight="1">
      <c r="A318" s="38"/>
      <c r="B318" s="181"/>
      <c r="C318" s="182" t="s">
        <v>761</v>
      </c>
      <c r="D318" s="182" t="s">
        <v>237</v>
      </c>
      <c r="E318" s="183" t="s">
        <v>2775</v>
      </c>
      <c r="F318" s="184" t="s">
        <v>2776</v>
      </c>
      <c r="G318" s="185" t="s">
        <v>1973</v>
      </c>
      <c r="H318" s="186">
        <v>1</v>
      </c>
      <c r="I318" s="187"/>
      <c r="J318" s="188">
        <f>ROUND(I318*H318,2)</f>
        <v>0</v>
      </c>
      <c r="K318" s="184" t="s">
        <v>1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96</v>
      </c>
      <c r="AT318" s="193" t="s">
        <v>237</v>
      </c>
      <c r="AU318" s="193" t="s">
        <v>84</v>
      </c>
      <c r="AY318" s="19" t="s">
        <v>235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96</v>
      </c>
      <c r="BM318" s="193" t="s">
        <v>2777</v>
      </c>
    </row>
    <row r="319" s="2" customFormat="1">
      <c r="A319" s="38"/>
      <c r="B319" s="39"/>
      <c r="C319" s="38"/>
      <c r="D319" s="195" t="s">
        <v>242</v>
      </c>
      <c r="E319" s="38"/>
      <c r="F319" s="196" t="s">
        <v>2776</v>
      </c>
      <c r="G319" s="38"/>
      <c r="H319" s="38"/>
      <c r="I319" s="197"/>
      <c r="J319" s="38"/>
      <c r="K319" s="38"/>
      <c r="L319" s="39"/>
      <c r="M319" s="198"/>
      <c r="N319" s="199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242</v>
      </c>
      <c r="AU319" s="19" t="s">
        <v>84</v>
      </c>
    </row>
    <row r="320" s="2" customFormat="1" ht="16.5" customHeight="1">
      <c r="A320" s="38"/>
      <c r="B320" s="181"/>
      <c r="C320" s="182" t="s">
        <v>766</v>
      </c>
      <c r="D320" s="182" t="s">
        <v>237</v>
      </c>
      <c r="E320" s="183" t="s">
        <v>2778</v>
      </c>
      <c r="F320" s="184" t="s">
        <v>2076</v>
      </c>
      <c r="G320" s="185" t="s">
        <v>310</v>
      </c>
      <c r="H320" s="186">
        <v>12</v>
      </c>
      <c r="I320" s="187"/>
      <c r="J320" s="188">
        <f>ROUND(I320*H320,2)</f>
        <v>0</v>
      </c>
      <c r="K320" s="184" t="s">
        <v>1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96</v>
      </c>
      <c r="AT320" s="193" t="s">
        <v>237</v>
      </c>
      <c r="AU320" s="193" t="s">
        <v>84</v>
      </c>
      <c r="AY320" s="19" t="s">
        <v>235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96</v>
      </c>
      <c r="BM320" s="193" t="s">
        <v>2779</v>
      </c>
    </row>
    <row r="321" s="2" customFormat="1">
      <c r="A321" s="38"/>
      <c r="B321" s="39"/>
      <c r="C321" s="38"/>
      <c r="D321" s="195" t="s">
        <v>242</v>
      </c>
      <c r="E321" s="38"/>
      <c r="F321" s="196" t="s">
        <v>2076</v>
      </c>
      <c r="G321" s="38"/>
      <c r="H321" s="38"/>
      <c r="I321" s="197"/>
      <c r="J321" s="38"/>
      <c r="K321" s="38"/>
      <c r="L321" s="39"/>
      <c r="M321" s="198"/>
      <c r="N321" s="199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242</v>
      </c>
      <c r="AU321" s="19" t="s">
        <v>84</v>
      </c>
    </row>
    <row r="322" s="2" customFormat="1" ht="16.5" customHeight="1">
      <c r="A322" s="38"/>
      <c r="B322" s="181"/>
      <c r="C322" s="182" t="s">
        <v>773</v>
      </c>
      <c r="D322" s="182" t="s">
        <v>237</v>
      </c>
      <c r="E322" s="183" t="s">
        <v>2780</v>
      </c>
      <c r="F322" s="184" t="s">
        <v>2078</v>
      </c>
      <c r="G322" s="185" t="s">
        <v>310</v>
      </c>
      <c r="H322" s="186">
        <v>30</v>
      </c>
      <c r="I322" s="187"/>
      <c r="J322" s="188">
        <f>ROUND(I322*H322,2)</f>
        <v>0</v>
      </c>
      <c r="K322" s="184" t="s">
        <v>1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96</v>
      </c>
      <c r="AT322" s="193" t="s">
        <v>237</v>
      </c>
      <c r="AU322" s="193" t="s">
        <v>84</v>
      </c>
      <c r="AY322" s="19" t="s">
        <v>235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96</v>
      </c>
      <c r="BM322" s="193" t="s">
        <v>2781</v>
      </c>
    </row>
    <row r="323" s="2" customFormat="1">
      <c r="A323" s="38"/>
      <c r="B323" s="39"/>
      <c r="C323" s="38"/>
      <c r="D323" s="195" t="s">
        <v>242</v>
      </c>
      <c r="E323" s="38"/>
      <c r="F323" s="196" t="s">
        <v>2078</v>
      </c>
      <c r="G323" s="38"/>
      <c r="H323" s="38"/>
      <c r="I323" s="197"/>
      <c r="J323" s="38"/>
      <c r="K323" s="38"/>
      <c r="L323" s="39"/>
      <c r="M323" s="198"/>
      <c r="N323" s="199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242</v>
      </c>
      <c r="AU323" s="19" t="s">
        <v>84</v>
      </c>
    </row>
    <row r="324" s="12" customFormat="1" ht="22.8" customHeight="1">
      <c r="A324" s="12"/>
      <c r="B324" s="168"/>
      <c r="C324" s="12"/>
      <c r="D324" s="169" t="s">
        <v>74</v>
      </c>
      <c r="E324" s="179" t="s">
        <v>2782</v>
      </c>
      <c r="F324" s="179" t="s">
        <v>2783</v>
      </c>
      <c r="G324" s="12"/>
      <c r="H324" s="12"/>
      <c r="I324" s="171"/>
      <c r="J324" s="180">
        <f>BK324</f>
        <v>0</v>
      </c>
      <c r="K324" s="12"/>
      <c r="L324" s="168"/>
      <c r="M324" s="173"/>
      <c r="N324" s="174"/>
      <c r="O324" s="174"/>
      <c r="P324" s="175">
        <f>SUM(P325:P330)</f>
        <v>0</v>
      </c>
      <c r="Q324" s="174"/>
      <c r="R324" s="175">
        <f>SUM(R325:R330)</f>
        <v>0</v>
      </c>
      <c r="S324" s="174"/>
      <c r="T324" s="176">
        <f>SUM(T325:T330)</f>
        <v>0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169" t="s">
        <v>96</v>
      </c>
      <c r="AT324" s="177" t="s">
        <v>74</v>
      </c>
      <c r="AU324" s="177" t="s">
        <v>82</v>
      </c>
      <c r="AY324" s="169" t="s">
        <v>235</v>
      </c>
      <c r="BK324" s="178">
        <f>SUM(BK325:BK330)</f>
        <v>0</v>
      </c>
    </row>
    <row r="325" s="2" customFormat="1" ht="16.5" customHeight="1">
      <c r="A325" s="38"/>
      <c r="B325" s="181"/>
      <c r="C325" s="182" t="s">
        <v>778</v>
      </c>
      <c r="D325" s="182" t="s">
        <v>237</v>
      </c>
      <c r="E325" s="183" t="s">
        <v>2784</v>
      </c>
      <c r="F325" s="184" t="s">
        <v>2082</v>
      </c>
      <c r="G325" s="185" t="s">
        <v>1973</v>
      </c>
      <c r="H325" s="186">
        <v>1</v>
      </c>
      <c r="I325" s="187"/>
      <c r="J325" s="188">
        <f>ROUND(I325*H325,2)</f>
        <v>0</v>
      </c>
      <c r="K325" s="184" t="s">
        <v>1</v>
      </c>
      <c r="L325" s="39"/>
      <c r="M325" s="189" t="s">
        <v>1</v>
      </c>
      <c r="N325" s="190" t="s">
        <v>40</v>
      </c>
      <c r="O325" s="77"/>
      <c r="P325" s="191">
        <f>O325*H325</f>
        <v>0</v>
      </c>
      <c r="Q325" s="191">
        <v>0</v>
      </c>
      <c r="R325" s="191">
        <f>Q325*H325</f>
        <v>0</v>
      </c>
      <c r="S325" s="191">
        <v>0</v>
      </c>
      <c r="T325" s="192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93" t="s">
        <v>96</v>
      </c>
      <c r="AT325" s="193" t="s">
        <v>237</v>
      </c>
      <c r="AU325" s="193" t="s">
        <v>84</v>
      </c>
      <c r="AY325" s="19" t="s">
        <v>235</v>
      </c>
      <c r="BE325" s="194">
        <f>IF(N325="základní",J325,0)</f>
        <v>0</v>
      </c>
      <c r="BF325" s="194">
        <f>IF(N325="snížená",J325,0)</f>
        <v>0</v>
      </c>
      <c r="BG325" s="194">
        <f>IF(N325="zákl. přenesená",J325,0)</f>
        <v>0</v>
      </c>
      <c r="BH325" s="194">
        <f>IF(N325="sníž. přenesená",J325,0)</f>
        <v>0</v>
      </c>
      <c r="BI325" s="194">
        <f>IF(N325="nulová",J325,0)</f>
        <v>0</v>
      </c>
      <c r="BJ325" s="19" t="s">
        <v>82</v>
      </c>
      <c r="BK325" s="194">
        <f>ROUND(I325*H325,2)</f>
        <v>0</v>
      </c>
      <c r="BL325" s="19" t="s">
        <v>96</v>
      </c>
      <c r="BM325" s="193" t="s">
        <v>2818</v>
      </c>
    </row>
    <row r="326" s="2" customFormat="1">
      <c r="A326" s="38"/>
      <c r="B326" s="39"/>
      <c r="C326" s="38"/>
      <c r="D326" s="195" t="s">
        <v>242</v>
      </c>
      <c r="E326" s="38"/>
      <c r="F326" s="196" t="s">
        <v>2082</v>
      </c>
      <c r="G326" s="38"/>
      <c r="H326" s="38"/>
      <c r="I326" s="197"/>
      <c r="J326" s="38"/>
      <c r="K326" s="38"/>
      <c r="L326" s="39"/>
      <c r="M326" s="198"/>
      <c r="N326" s="199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242</v>
      </c>
      <c r="AU326" s="19" t="s">
        <v>84</v>
      </c>
    </row>
    <row r="327" s="2" customFormat="1" ht="16.5" customHeight="1">
      <c r="A327" s="38"/>
      <c r="B327" s="181"/>
      <c r="C327" s="182" t="s">
        <v>782</v>
      </c>
      <c r="D327" s="182" t="s">
        <v>237</v>
      </c>
      <c r="E327" s="183" t="s">
        <v>2786</v>
      </c>
      <c r="F327" s="184" t="s">
        <v>2787</v>
      </c>
      <c r="G327" s="185" t="s">
        <v>1973</v>
      </c>
      <c r="H327" s="186">
        <v>1</v>
      </c>
      <c r="I327" s="187"/>
      <c r="J327" s="188">
        <f>ROUND(I327*H327,2)</f>
        <v>0</v>
      </c>
      <c r="K327" s="184" t="s">
        <v>1</v>
      </c>
      <c r="L327" s="39"/>
      <c r="M327" s="189" t="s">
        <v>1</v>
      </c>
      <c r="N327" s="190" t="s">
        <v>40</v>
      </c>
      <c r="O327" s="77"/>
      <c r="P327" s="191">
        <f>O327*H327</f>
        <v>0</v>
      </c>
      <c r="Q327" s="191">
        <v>0</v>
      </c>
      <c r="R327" s="191">
        <f>Q327*H327</f>
        <v>0</v>
      </c>
      <c r="S327" s="191">
        <v>0</v>
      </c>
      <c r="T327" s="192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93" t="s">
        <v>96</v>
      </c>
      <c r="AT327" s="193" t="s">
        <v>237</v>
      </c>
      <c r="AU327" s="193" t="s">
        <v>84</v>
      </c>
      <c r="AY327" s="19" t="s">
        <v>235</v>
      </c>
      <c r="BE327" s="194">
        <f>IF(N327="základní",J327,0)</f>
        <v>0</v>
      </c>
      <c r="BF327" s="194">
        <f>IF(N327="snížená",J327,0)</f>
        <v>0</v>
      </c>
      <c r="BG327" s="194">
        <f>IF(N327="zákl. přenesená",J327,0)</f>
        <v>0</v>
      </c>
      <c r="BH327" s="194">
        <f>IF(N327="sníž. přenesená",J327,0)</f>
        <v>0</v>
      </c>
      <c r="BI327" s="194">
        <f>IF(N327="nulová",J327,0)</f>
        <v>0</v>
      </c>
      <c r="BJ327" s="19" t="s">
        <v>82</v>
      </c>
      <c r="BK327" s="194">
        <f>ROUND(I327*H327,2)</f>
        <v>0</v>
      </c>
      <c r="BL327" s="19" t="s">
        <v>96</v>
      </c>
      <c r="BM327" s="193" t="s">
        <v>2819</v>
      </c>
    </row>
    <row r="328" s="2" customFormat="1">
      <c r="A328" s="38"/>
      <c r="B328" s="39"/>
      <c r="C328" s="38"/>
      <c r="D328" s="195" t="s">
        <v>242</v>
      </c>
      <c r="E328" s="38"/>
      <c r="F328" s="196" t="s">
        <v>2787</v>
      </c>
      <c r="G328" s="38"/>
      <c r="H328" s="38"/>
      <c r="I328" s="197"/>
      <c r="J328" s="38"/>
      <c r="K328" s="38"/>
      <c r="L328" s="39"/>
      <c r="M328" s="198"/>
      <c r="N328" s="199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242</v>
      </c>
      <c r="AU328" s="19" t="s">
        <v>84</v>
      </c>
    </row>
    <row r="329" s="2" customFormat="1" ht="16.5" customHeight="1">
      <c r="A329" s="38"/>
      <c r="B329" s="181"/>
      <c r="C329" s="182" t="s">
        <v>788</v>
      </c>
      <c r="D329" s="182" t="s">
        <v>237</v>
      </c>
      <c r="E329" s="183" t="s">
        <v>2789</v>
      </c>
      <c r="F329" s="184" t="s">
        <v>2790</v>
      </c>
      <c r="G329" s="185" t="s">
        <v>1973</v>
      </c>
      <c r="H329" s="186">
        <v>1</v>
      </c>
      <c r="I329" s="187"/>
      <c r="J329" s="188">
        <f>ROUND(I329*H329,2)</f>
        <v>0</v>
      </c>
      <c r="K329" s="184" t="s">
        <v>1</v>
      </c>
      <c r="L329" s="39"/>
      <c r="M329" s="189" t="s">
        <v>1</v>
      </c>
      <c r="N329" s="190" t="s">
        <v>40</v>
      </c>
      <c r="O329" s="77"/>
      <c r="P329" s="191">
        <f>O329*H329</f>
        <v>0</v>
      </c>
      <c r="Q329" s="191">
        <v>0</v>
      </c>
      <c r="R329" s="191">
        <f>Q329*H329</f>
        <v>0</v>
      </c>
      <c r="S329" s="191">
        <v>0</v>
      </c>
      <c r="T329" s="192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93" t="s">
        <v>96</v>
      </c>
      <c r="AT329" s="193" t="s">
        <v>237</v>
      </c>
      <c r="AU329" s="193" t="s">
        <v>84</v>
      </c>
      <c r="AY329" s="19" t="s">
        <v>235</v>
      </c>
      <c r="BE329" s="194">
        <f>IF(N329="základní",J329,0)</f>
        <v>0</v>
      </c>
      <c r="BF329" s="194">
        <f>IF(N329="snížená",J329,0)</f>
        <v>0</v>
      </c>
      <c r="BG329" s="194">
        <f>IF(N329="zákl. přenesená",J329,0)</f>
        <v>0</v>
      </c>
      <c r="BH329" s="194">
        <f>IF(N329="sníž. přenesená",J329,0)</f>
        <v>0</v>
      </c>
      <c r="BI329" s="194">
        <f>IF(N329="nulová",J329,0)</f>
        <v>0</v>
      </c>
      <c r="BJ329" s="19" t="s">
        <v>82</v>
      </c>
      <c r="BK329" s="194">
        <f>ROUND(I329*H329,2)</f>
        <v>0</v>
      </c>
      <c r="BL329" s="19" t="s">
        <v>96</v>
      </c>
      <c r="BM329" s="193" t="s">
        <v>2820</v>
      </c>
    </row>
    <row r="330" s="2" customFormat="1">
      <c r="A330" s="38"/>
      <c r="B330" s="39"/>
      <c r="C330" s="38"/>
      <c r="D330" s="195" t="s">
        <v>242</v>
      </c>
      <c r="E330" s="38"/>
      <c r="F330" s="196" t="s">
        <v>2790</v>
      </c>
      <c r="G330" s="38"/>
      <c r="H330" s="38"/>
      <c r="I330" s="197"/>
      <c r="J330" s="38"/>
      <c r="K330" s="38"/>
      <c r="L330" s="39"/>
      <c r="M330" s="245"/>
      <c r="N330" s="246"/>
      <c r="O330" s="247"/>
      <c r="P330" s="247"/>
      <c r="Q330" s="247"/>
      <c r="R330" s="247"/>
      <c r="S330" s="247"/>
      <c r="T330" s="24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242</v>
      </c>
      <c r="AU330" s="19" t="s">
        <v>84</v>
      </c>
    </row>
    <row r="331" s="2" customFormat="1" ht="6.96" customHeight="1">
      <c r="A331" s="38"/>
      <c r="B331" s="60"/>
      <c r="C331" s="61"/>
      <c r="D331" s="61"/>
      <c r="E331" s="61"/>
      <c r="F331" s="61"/>
      <c r="G331" s="61"/>
      <c r="H331" s="61"/>
      <c r="I331" s="61"/>
      <c r="J331" s="61"/>
      <c r="K331" s="61"/>
      <c r="L331" s="39"/>
      <c r="M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</row>
  </sheetData>
  <autoFilter ref="C132:K3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9:H119"/>
    <mergeCell ref="E123:H123"/>
    <mergeCell ref="E121:H121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875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ROUND(J132,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ROUND((SUM(BE132:BE427)),  2)</f>
        <v>0</v>
      </c>
      <c r="G37" s="38"/>
      <c r="H37" s="38"/>
      <c r="I37" s="138">
        <v>0.20999999999999999</v>
      </c>
      <c r="J37" s="137">
        <f>ROUND(((SUM(BE132:BE427))*I37),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ROUND((SUM(BF132:BF427)),  2)</f>
        <v>0</v>
      </c>
      <c r="G38" s="38"/>
      <c r="H38" s="38"/>
      <c r="I38" s="138">
        <v>0.14999999999999999</v>
      </c>
      <c r="J38" s="137">
        <f>ROUND(((SUM(BF132:BF427))*I38),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ROUND((SUM(BG132:BG427)),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ROUND((SUM(BH132:BH427)),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ROUND((SUM(BI132:BI427)),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30" customHeight="1">
      <c r="A90" s="38"/>
      <c r="B90" s="39"/>
      <c r="C90" s="38"/>
      <c r="D90" s="38"/>
      <c r="E90" s="67" t="str">
        <f>E13</f>
        <v>00002 - DSO 01.2b Stoka B2, úsek ŠB54 až ŠB2-1, vč. ŠB2-1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J132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J133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J134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J246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J290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J307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J326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217</v>
      </c>
      <c r="E106" s="156"/>
      <c r="F106" s="156"/>
      <c r="G106" s="156"/>
      <c r="H106" s="156"/>
      <c r="I106" s="156"/>
      <c r="J106" s="157">
        <f>J395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218</v>
      </c>
      <c r="E107" s="156"/>
      <c r="F107" s="156"/>
      <c r="G107" s="156"/>
      <c r="H107" s="156"/>
      <c r="I107" s="156"/>
      <c r="J107" s="157">
        <f>J403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219</v>
      </c>
      <c r="E108" s="156"/>
      <c r="F108" s="156"/>
      <c r="G108" s="156"/>
      <c r="H108" s="156"/>
      <c r="I108" s="156"/>
      <c r="J108" s="157">
        <f>J423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220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30" t="str">
        <f>E7</f>
        <v>Kanalizace Podlesí - II.Etapa</v>
      </c>
      <c r="F118" s="32"/>
      <c r="G118" s="32"/>
      <c r="H118" s="32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2"/>
      <c r="C119" s="32" t="s">
        <v>197</v>
      </c>
      <c r="L119" s="22"/>
    </row>
    <row r="120" s="1" customFormat="1" ht="16.5" customHeight="1">
      <c r="B120" s="22"/>
      <c r="E120" s="130" t="s">
        <v>198</v>
      </c>
      <c r="F120" s="1"/>
      <c r="G120" s="1"/>
      <c r="H120" s="1"/>
      <c r="L120" s="22"/>
    </row>
    <row r="121" s="1" customFormat="1" ht="12" customHeight="1">
      <c r="B121" s="22"/>
      <c r="C121" s="32" t="s">
        <v>199</v>
      </c>
      <c r="L121" s="22"/>
    </row>
    <row r="122" s="2" customFormat="1" ht="16.5" customHeight="1">
      <c r="A122" s="38"/>
      <c r="B122" s="39"/>
      <c r="C122" s="38"/>
      <c r="D122" s="38"/>
      <c r="E122" s="131" t="s">
        <v>200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201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30" customHeight="1">
      <c r="A124" s="38"/>
      <c r="B124" s="39"/>
      <c r="C124" s="38"/>
      <c r="D124" s="38"/>
      <c r="E124" s="67" t="str">
        <f>E13</f>
        <v>00002 - DSO 01.2b Stoka B2, úsek ŠB54 až ŠB2-1, vč. ŠB2-1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38"/>
      <c r="E126" s="38"/>
      <c r="F126" s="27" t="str">
        <f>F16</f>
        <v xml:space="preserve"> </v>
      </c>
      <c r="G126" s="38"/>
      <c r="H126" s="38"/>
      <c r="I126" s="32" t="s">
        <v>22</v>
      </c>
      <c r="J126" s="69" t="str">
        <f>IF(J16="","",J16)</f>
        <v>13. 1. 2022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5.65" customHeight="1">
      <c r="A128" s="38"/>
      <c r="B128" s="39"/>
      <c r="C128" s="32" t="s">
        <v>24</v>
      </c>
      <c r="D128" s="38"/>
      <c r="E128" s="38"/>
      <c r="F128" s="27" t="str">
        <f>E19</f>
        <v>Město Petřvald</v>
      </c>
      <c r="G128" s="38"/>
      <c r="H128" s="38"/>
      <c r="I128" s="32" t="s">
        <v>30</v>
      </c>
      <c r="J128" s="36" t="str">
        <f>E25</f>
        <v>Sweco Hydroprojekt a.s., divize Morava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28</v>
      </c>
      <c r="D129" s="38"/>
      <c r="E129" s="38"/>
      <c r="F129" s="27" t="str">
        <f>IF(E22="","",E22)</f>
        <v>Vyplň údaj</v>
      </c>
      <c r="G129" s="38"/>
      <c r="H129" s="38"/>
      <c r="I129" s="32" t="s">
        <v>33</v>
      </c>
      <c r="J129" s="36" t="str">
        <f>E28</f>
        <v xml:space="preserve"> 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58"/>
      <c r="B131" s="159"/>
      <c r="C131" s="160" t="s">
        <v>221</v>
      </c>
      <c r="D131" s="161" t="s">
        <v>60</v>
      </c>
      <c r="E131" s="161" t="s">
        <v>56</v>
      </c>
      <c r="F131" s="161" t="s">
        <v>57</v>
      </c>
      <c r="G131" s="161" t="s">
        <v>222</v>
      </c>
      <c r="H131" s="161" t="s">
        <v>223</v>
      </c>
      <c r="I131" s="161" t="s">
        <v>224</v>
      </c>
      <c r="J131" s="161" t="s">
        <v>208</v>
      </c>
      <c r="K131" s="162" t="s">
        <v>225</v>
      </c>
      <c r="L131" s="163"/>
      <c r="M131" s="86" t="s">
        <v>1</v>
      </c>
      <c r="N131" s="87" t="s">
        <v>39</v>
      </c>
      <c r="O131" s="87" t="s">
        <v>226</v>
      </c>
      <c r="P131" s="87" t="s">
        <v>227</v>
      </c>
      <c r="Q131" s="87" t="s">
        <v>228</v>
      </c>
      <c r="R131" s="87" t="s">
        <v>229</v>
      </c>
      <c r="S131" s="87" t="s">
        <v>230</v>
      </c>
      <c r="T131" s="88" t="s">
        <v>231</v>
      </c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</row>
    <row r="132" s="2" customFormat="1" ht="22.8" customHeight="1">
      <c r="A132" s="38"/>
      <c r="B132" s="39"/>
      <c r="C132" s="93" t="s">
        <v>232</v>
      </c>
      <c r="D132" s="38"/>
      <c r="E132" s="38"/>
      <c r="F132" s="38"/>
      <c r="G132" s="38"/>
      <c r="H132" s="38"/>
      <c r="I132" s="38"/>
      <c r="J132" s="164">
        <f>BK132</f>
        <v>0</v>
      </c>
      <c r="K132" s="38"/>
      <c r="L132" s="39"/>
      <c r="M132" s="89"/>
      <c r="N132" s="73"/>
      <c r="O132" s="90"/>
      <c r="P132" s="165">
        <f>P133</f>
        <v>0</v>
      </c>
      <c r="Q132" s="90"/>
      <c r="R132" s="165">
        <f>R133</f>
        <v>93.639828800000004</v>
      </c>
      <c r="S132" s="90"/>
      <c r="T132" s="166">
        <f>T133</f>
        <v>14.29804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74</v>
      </c>
      <c r="AU132" s="19" t="s">
        <v>210</v>
      </c>
      <c r="BK132" s="167">
        <f>BK133</f>
        <v>0</v>
      </c>
    </row>
    <row r="133" s="12" customFormat="1" ht="25.92" customHeight="1">
      <c r="A133" s="12"/>
      <c r="B133" s="168"/>
      <c r="C133" s="12"/>
      <c r="D133" s="169" t="s">
        <v>74</v>
      </c>
      <c r="E133" s="170" t="s">
        <v>233</v>
      </c>
      <c r="F133" s="170" t="s">
        <v>234</v>
      </c>
      <c r="G133" s="12"/>
      <c r="H133" s="12"/>
      <c r="I133" s="171"/>
      <c r="J133" s="172">
        <f>BK133</f>
        <v>0</v>
      </c>
      <c r="K133" s="12"/>
      <c r="L133" s="168"/>
      <c r="M133" s="173"/>
      <c r="N133" s="174"/>
      <c r="O133" s="174"/>
      <c r="P133" s="175">
        <f>P134+P246+P290+P307+P326+P395+P403+P423</f>
        <v>0</v>
      </c>
      <c r="Q133" s="174"/>
      <c r="R133" s="175">
        <f>R134+R246+R290+R307+R326+R395+R403+R423</f>
        <v>93.639828800000004</v>
      </c>
      <c r="S133" s="174"/>
      <c r="T133" s="176">
        <f>T134+T246+T290+T307+T326+T395+T403+T423</f>
        <v>14.29804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75</v>
      </c>
      <c r="AY133" s="169" t="s">
        <v>235</v>
      </c>
      <c r="BK133" s="178">
        <f>BK134+BK246+BK290+BK307+BK326+BK395+BK403+BK423</f>
        <v>0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82</v>
      </c>
      <c r="F134" s="179" t="s">
        <v>236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SUM(P135:P245)</f>
        <v>0</v>
      </c>
      <c r="Q134" s="174"/>
      <c r="R134" s="175">
        <f>SUM(R135:R245)</f>
        <v>64.377779500000003</v>
      </c>
      <c r="S134" s="174"/>
      <c r="T134" s="176">
        <f>SUM(T135:T245)</f>
        <v>14.29804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SUM(BK135:BK245)</f>
        <v>0</v>
      </c>
    </row>
    <row r="135" s="2" customFormat="1" ht="33" customHeight="1">
      <c r="A135" s="38"/>
      <c r="B135" s="181"/>
      <c r="C135" s="182" t="s">
        <v>82</v>
      </c>
      <c r="D135" s="182" t="s">
        <v>237</v>
      </c>
      <c r="E135" s="183" t="s">
        <v>238</v>
      </c>
      <c r="F135" s="184" t="s">
        <v>876</v>
      </c>
      <c r="G135" s="185" t="s">
        <v>240</v>
      </c>
      <c r="H135" s="186">
        <v>10.255000000000001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0.57999999999999996</v>
      </c>
      <c r="T135" s="192">
        <f>S135*H135</f>
        <v>5.9478999999999997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241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243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 ht="24.15" customHeight="1">
      <c r="A137" s="38"/>
      <c r="B137" s="181"/>
      <c r="C137" s="182" t="s">
        <v>84</v>
      </c>
      <c r="D137" s="182" t="s">
        <v>237</v>
      </c>
      <c r="E137" s="183" t="s">
        <v>244</v>
      </c>
      <c r="F137" s="184" t="s">
        <v>245</v>
      </c>
      <c r="G137" s="185" t="s">
        <v>240</v>
      </c>
      <c r="H137" s="186">
        <v>10.255000000000001</v>
      </c>
      <c r="I137" s="187"/>
      <c r="J137" s="188">
        <f>ROUND(I137*H137,2)</f>
        <v>0</v>
      </c>
      <c r="K137" s="184" t="s">
        <v>246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0.57999999999999996</v>
      </c>
      <c r="T137" s="192">
        <f>S137*H137</f>
        <v>5.9478999999999997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247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243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2" customFormat="1" ht="24.15" customHeight="1">
      <c r="A139" s="38"/>
      <c r="B139" s="181"/>
      <c r="C139" s="182" t="s">
        <v>91</v>
      </c>
      <c r="D139" s="182" t="s">
        <v>237</v>
      </c>
      <c r="E139" s="183" t="s">
        <v>258</v>
      </c>
      <c r="F139" s="184" t="s">
        <v>877</v>
      </c>
      <c r="G139" s="185" t="s">
        <v>240</v>
      </c>
      <c r="H139" s="186">
        <v>10.255000000000001</v>
      </c>
      <c r="I139" s="187"/>
      <c r="J139" s="188">
        <f>ROUND(I139*H139,2)</f>
        <v>0</v>
      </c>
      <c r="K139" s="184" t="s">
        <v>246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0.098000000000000004</v>
      </c>
      <c r="T139" s="192">
        <f>S139*H139</f>
        <v>1.0049900000000001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260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261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>
      <c r="A141" s="38"/>
      <c r="B141" s="39"/>
      <c r="C141" s="38"/>
      <c r="D141" s="195" t="s">
        <v>262</v>
      </c>
      <c r="E141" s="38"/>
      <c r="F141" s="223" t="s">
        <v>878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262</v>
      </c>
      <c r="AU141" s="19" t="s">
        <v>84</v>
      </c>
    </row>
    <row r="142" s="13" customFormat="1">
      <c r="A142" s="13"/>
      <c r="B142" s="200"/>
      <c r="C142" s="13"/>
      <c r="D142" s="195" t="s">
        <v>248</v>
      </c>
      <c r="E142" s="201" t="s">
        <v>1</v>
      </c>
      <c r="F142" s="202" t="s">
        <v>264</v>
      </c>
      <c r="G142" s="13"/>
      <c r="H142" s="201" t="s">
        <v>1</v>
      </c>
      <c r="I142" s="203"/>
      <c r="J142" s="13"/>
      <c r="K142" s="13"/>
      <c r="L142" s="200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1" t="s">
        <v>248</v>
      </c>
      <c r="AU142" s="201" t="s">
        <v>84</v>
      </c>
      <c r="AV142" s="13" t="s">
        <v>82</v>
      </c>
      <c r="AW142" s="13" t="s">
        <v>32</v>
      </c>
      <c r="AX142" s="13" t="s">
        <v>75</v>
      </c>
      <c r="AY142" s="201" t="s">
        <v>235</v>
      </c>
    </row>
    <row r="143" s="14" customFormat="1">
      <c r="A143" s="14"/>
      <c r="B143" s="207"/>
      <c r="C143" s="14"/>
      <c r="D143" s="195" t="s">
        <v>248</v>
      </c>
      <c r="E143" s="208" t="s">
        <v>1</v>
      </c>
      <c r="F143" s="209" t="s">
        <v>879</v>
      </c>
      <c r="G143" s="14"/>
      <c r="H143" s="210">
        <v>4.4550000000000001</v>
      </c>
      <c r="I143" s="211"/>
      <c r="J143" s="14"/>
      <c r="K143" s="14"/>
      <c r="L143" s="207"/>
      <c r="M143" s="212"/>
      <c r="N143" s="213"/>
      <c r="O143" s="213"/>
      <c r="P143" s="213"/>
      <c r="Q143" s="213"/>
      <c r="R143" s="213"/>
      <c r="S143" s="213"/>
      <c r="T143" s="2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08" t="s">
        <v>248</v>
      </c>
      <c r="AU143" s="208" t="s">
        <v>84</v>
      </c>
      <c r="AV143" s="14" t="s">
        <v>84</v>
      </c>
      <c r="AW143" s="14" t="s">
        <v>32</v>
      </c>
      <c r="AX143" s="14" t="s">
        <v>75</v>
      </c>
      <c r="AY143" s="208" t="s">
        <v>235</v>
      </c>
    </row>
    <row r="144" s="14" customFormat="1">
      <c r="A144" s="14"/>
      <c r="B144" s="207"/>
      <c r="C144" s="14"/>
      <c r="D144" s="195" t="s">
        <v>248</v>
      </c>
      <c r="E144" s="208" t="s">
        <v>1</v>
      </c>
      <c r="F144" s="209" t="s">
        <v>880</v>
      </c>
      <c r="G144" s="14"/>
      <c r="H144" s="210">
        <v>5.7999999999999998</v>
      </c>
      <c r="I144" s="211"/>
      <c r="J144" s="14"/>
      <c r="K144" s="14"/>
      <c r="L144" s="207"/>
      <c r="M144" s="212"/>
      <c r="N144" s="213"/>
      <c r="O144" s="213"/>
      <c r="P144" s="213"/>
      <c r="Q144" s="213"/>
      <c r="R144" s="213"/>
      <c r="S144" s="213"/>
      <c r="T144" s="2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08" t="s">
        <v>248</v>
      </c>
      <c r="AU144" s="208" t="s">
        <v>84</v>
      </c>
      <c r="AV144" s="14" t="s">
        <v>84</v>
      </c>
      <c r="AW144" s="14" t="s">
        <v>32</v>
      </c>
      <c r="AX144" s="14" t="s">
        <v>75</v>
      </c>
      <c r="AY144" s="208" t="s">
        <v>235</v>
      </c>
    </row>
    <row r="145" s="13" customFormat="1">
      <c r="A145" s="13"/>
      <c r="B145" s="200"/>
      <c r="C145" s="13"/>
      <c r="D145" s="195" t="s">
        <v>248</v>
      </c>
      <c r="E145" s="201" t="s">
        <v>1</v>
      </c>
      <c r="F145" s="202" t="s">
        <v>881</v>
      </c>
      <c r="G145" s="13"/>
      <c r="H145" s="201" t="s">
        <v>1</v>
      </c>
      <c r="I145" s="203"/>
      <c r="J145" s="13"/>
      <c r="K145" s="13"/>
      <c r="L145" s="200"/>
      <c r="M145" s="204"/>
      <c r="N145" s="205"/>
      <c r="O145" s="205"/>
      <c r="P145" s="205"/>
      <c r="Q145" s="205"/>
      <c r="R145" s="205"/>
      <c r="S145" s="205"/>
      <c r="T145" s="206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1" t="s">
        <v>248</v>
      </c>
      <c r="AU145" s="201" t="s">
        <v>84</v>
      </c>
      <c r="AV145" s="13" t="s">
        <v>82</v>
      </c>
      <c r="AW145" s="13" t="s">
        <v>32</v>
      </c>
      <c r="AX145" s="13" t="s">
        <v>75</v>
      </c>
      <c r="AY145" s="201" t="s">
        <v>235</v>
      </c>
    </row>
    <row r="146" s="15" customFormat="1">
      <c r="A146" s="15"/>
      <c r="B146" s="215"/>
      <c r="C146" s="15"/>
      <c r="D146" s="195" t="s">
        <v>248</v>
      </c>
      <c r="E146" s="216" t="s">
        <v>1</v>
      </c>
      <c r="F146" s="217" t="s">
        <v>253</v>
      </c>
      <c r="G146" s="15"/>
      <c r="H146" s="218">
        <v>10.255000000000001</v>
      </c>
      <c r="I146" s="219"/>
      <c r="J146" s="15"/>
      <c r="K146" s="15"/>
      <c r="L146" s="215"/>
      <c r="M146" s="220"/>
      <c r="N146" s="221"/>
      <c r="O146" s="221"/>
      <c r="P146" s="221"/>
      <c r="Q146" s="221"/>
      <c r="R146" s="221"/>
      <c r="S146" s="221"/>
      <c r="T146" s="222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16" t="s">
        <v>248</v>
      </c>
      <c r="AU146" s="216" t="s">
        <v>84</v>
      </c>
      <c r="AV146" s="15" t="s">
        <v>96</v>
      </c>
      <c r="AW146" s="15" t="s">
        <v>32</v>
      </c>
      <c r="AX146" s="15" t="s">
        <v>82</v>
      </c>
      <c r="AY146" s="216" t="s">
        <v>235</v>
      </c>
    </row>
    <row r="147" s="2" customFormat="1" ht="24.15" customHeight="1">
      <c r="A147" s="38"/>
      <c r="B147" s="181"/>
      <c r="C147" s="182" t="s">
        <v>96</v>
      </c>
      <c r="D147" s="182" t="s">
        <v>237</v>
      </c>
      <c r="E147" s="183" t="s">
        <v>277</v>
      </c>
      <c r="F147" s="184" t="s">
        <v>882</v>
      </c>
      <c r="G147" s="185" t="s">
        <v>240</v>
      </c>
      <c r="H147" s="186">
        <v>12.15</v>
      </c>
      <c r="I147" s="187"/>
      <c r="J147" s="188">
        <f>ROUND(I147*H147,2)</f>
        <v>0</v>
      </c>
      <c r="K147" s="184" t="s">
        <v>246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6.9999999999999994E-05</v>
      </c>
      <c r="R147" s="191">
        <f>Q147*H147</f>
        <v>0.00085049999999999991</v>
      </c>
      <c r="S147" s="191">
        <v>0.11500000000000001</v>
      </c>
      <c r="T147" s="192">
        <f>S147*H147</f>
        <v>1.3972500000000001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96</v>
      </c>
      <c r="AT147" s="193" t="s">
        <v>237</v>
      </c>
      <c r="AU147" s="193" t="s">
        <v>84</v>
      </c>
      <c r="AY147" s="19" t="s">
        <v>235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96</v>
      </c>
      <c r="BM147" s="193" t="s">
        <v>883</v>
      </c>
    </row>
    <row r="148" s="2" customFormat="1">
      <c r="A148" s="38"/>
      <c r="B148" s="39"/>
      <c r="C148" s="38"/>
      <c r="D148" s="195" t="s">
        <v>242</v>
      </c>
      <c r="E148" s="38"/>
      <c r="F148" s="196" t="s">
        <v>280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242</v>
      </c>
      <c r="AU148" s="19" t="s">
        <v>84</v>
      </c>
    </row>
    <row r="149" s="2" customFormat="1">
      <c r="A149" s="38"/>
      <c r="B149" s="39"/>
      <c r="C149" s="38"/>
      <c r="D149" s="195" t="s">
        <v>262</v>
      </c>
      <c r="E149" s="38"/>
      <c r="F149" s="223" t="s">
        <v>878</v>
      </c>
      <c r="G149" s="38"/>
      <c r="H149" s="38"/>
      <c r="I149" s="197"/>
      <c r="J149" s="38"/>
      <c r="K149" s="38"/>
      <c r="L149" s="39"/>
      <c r="M149" s="198"/>
      <c r="N149" s="199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262</v>
      </c>
      <c r="AU149" s="19" t="s">
        <v>84</v>
      </c>
    </row>
    <row r="150" s="13" customFormat="1">
      <c r="A150" s="13"/>
      <c r="B150" s="200"/>
      <c r="C150" s="13"/>
      <c r="D150" s="195" t="s">
        <v>248</v>
      </c>
      <c r="E150" s="201" t="s">
        <v>1</v>
      </c>
      <c r="F150" s="202" t="s">
        <v>281</v>
      </c>
      <c r="G150" s="13"/>
      <c r="H150" s="201" t="s">
        <v>1</v>
      </c>
      <c r="I150" s="203"/>
      <c r="J150" s="13"/>
      <c r="K150" s="13"/>
      <c r="L150" s="200"/>
      <c r="M150" s="204"/>
      <c r="N150" s="205"/>
      <c r="O150" s="205"/>
      <c r="P150" s="205"/>
      <c r="Q150" s="205"/>
      <c r="R150" s="205"/>
      <c r="S150" s="205"/>
      <c r="T150" s="206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1" t="s">
        <v>248</v>
      </c>
      <c r="AU150" s="201" t="s">
        <v>84</v>
      </c>
      <c r="AV150" s="13" t="s">
        <v>82</v>
      </c>
      <c r="AW150" s="13" t="s">
        <v>32</v>
      </c>
      <c r="AX150" s="13" t="s">
        <v>75</v>
      </c>
      <c r="AY150" s="201" t="s">
        <v>235</v>
      </c>
    </row>
    <row r="151" s="14" customFormat="1">
      <c r="A151" s="14"/>
      <c r="B151" s="207"/>
      <c r="C151" s="14"/>
      <c r="D151" s="195" t="s">
        <v>248</v>
      </c>
      <c r="E151" s="208" t="s">
        <v>1</v>
      </c>
      <c r="F151" s="209" t="s">
        <v>884</v>
      </c>
      <c r="G151" s="14"/>
      <c r="H151" s="210">
        <v>12.15</v>
      </c>
      <c r="I151" s="211"/>
      <c r="J151" s="14"/>
      <c r="K151" s="14"/>
      <c r="L151" s="207"/>
      <c r="M151" s="212"/>
      <c r="N151" s="213"/>
      <c r="O151" s="213"/>
      <c r="P151" s="213"/>
      <c r="Q151" s="213"/>
      <c r="R151" s="213"/>
      <c r="S151" s="213"/>
      <c r="T151" s="2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08" t="s">
        <v>248</v>
      </c>
      <c r="AU151" s="208" t="s">
        <v>84</v>
      </c>
      <c r="AV151" s="14" t="s">
        <v>84</v>
      </c>
      <c r="AW151" s="14" t="s">
        <v>32</v>
      </c>
      <c r="AX151" s="14" t="s">
        <v>82</v>
      </c>
      <c r="AY151" s="208" t="s">
        <v>235</v>
      </c>
    </row>
    <row r="152" s="2" customFormat="1" ht="24.15" customHeight="1">
      <c r="A152" s="38"/>
      <c r="B152" s="181"/>
      <c r="C152" s="182" t="s">
        <v>284</v>
      </c>
      <c r="D152" s="182" t="s">
        <v>237</v>
      </c>
      <c r="E152" s="183" t="s">
        <v>885</v>
      </c>
      <c r="F152" s="184" t="s">
        <v>886</v>
      </c>
      <c r="G152" s="185" t="s">
        <v>294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96</v>
      </c>
      <c r="AT152" s="193" t="s">
        <v>237</v>
      </c>
      <c r="AU152" s="193" t="s">
        <v>84</v>
      </c>
      <c r="AY152" s="19" t="s">
        <v>235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96</v>
      </c>
      <c r="BM152" s="193" t="s">
        <v>887</v>
      </c>
    </row>
    <row r="153" s="2" customFormat="1">
      <c r="A153" s="38"/>
      <c r="B153" s="39"/>
      <c r="C153" s="38"/>
      <c r="D153" s="195" t="s">
        <v>242</v>
      </c>
      <c r="E153" s="38"/>
      <c r="F153" s="196" t="s">
        <v>886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242</v>
      </c>
      <c r="AU153" s="19" t="s">
        <v>84</v>
      </c>
    </row>
    <row r="154" s="2" customFormat="1">
      <c r="A154" s="38"/>
      <c r="B154" s="39"/>
      <c r="C154" s="38"/>
      <c r="D154" s="195" t="s">
        <v>262</v>
      </c>
      <c r="E154" s="38"/>
      <c r="F154" s="223" t="s">
        <v>296</v>
      </c>
      <c r="G154" s="38"/>
      <c r="H154" s="38"/>
      <c r="I154" s="197"/>
      <c r="J154" s="38"/>
      <c r="K154" s="38"/>
      <c r="L154" s="39"/>
      <c r="M154" s="198"/>
      <c r="N154" s="199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262</v>
      </c>
      <c r="AU154" s="19" t="s">
        <v>84</v>
      </c>
    </row>
    <row r="155" s="13" customFormat="1">
      <c r="A155" s="13"/>
      <c r="B155" s="200"/>
      <c r="C155" s="13"/>
      <c r="D155" s="195" t="s">
        <v>248</v>
      </c>
      <c r="E155" s="201" t="s">
        <v>1</v>
      </c>
      <c r="F155" s="202" t="s">
        <v>888</v>
      </c>
      <c r="G155" s="13"/>
      <c r="H155" s="201" t="s">
        <v>1</v>
      </c>
      <c r="I155" s="203"/>
      <c r="J155" s="13"/>
      <c r="K155" s="13"/>
      <c r="L155" s="200"/>
      <c r="M155" s="204"/>
      <c r="N155" s="205"/>
      <c r="O155" s="205"/>
      <c r="P155" s="205"/>
      <c r="Q155" s="205"/>
      <c r="R155" s="205"/>
      <c r="S155" s="205"/>
      <c r="T155" s="20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1" t="s">
        <v>248</v>
      </c>
      <c r="AU155" s="201" t="s">
        <v>84</v>
      </c>
      <c r="AV155" s="13" t="s">
        <v>82</v>
      </c>
      <c r="AW155" s="13" t="s">
        <v>32</v>
      </c>
      <c r="AX155" s="13" t="s">
        <v>75</v>
      </c>
      <c r="AY155" s="201" t="s">
        <v>235</v>
      </c>
    </row>
    <row r="156" s="14" customFormat="1">
      <c r="A156" s="14"/>
      <c r="B156" s="207"/>
      <c r="C156" s="14"/>
      <c r="D156" s="195" t="s">
        <v>248</v>
      </c>
      <c r="E156" s="208" t="s">
        <v>1</v>
      </c>
      <c r="F156" s="209" t="s">
        <v>82</v>
      </c>
      <c r="G156" s="14"/>
      <c r="H156" s="210">
        <v>1</v>
      </c>
      <c r="I156" s="211"/>
      <c r="J156" s="14"/>
      <c r="K156" s="14"/>
      <c r="L156" s="207"/>
      <c r="M156" s="212"/>
      <c r="N156" s="213"/>
      <c r="O156" s="213"/>
      <c r="P156" s="213"/>
      <c r="Q156" s="213"/>
      <c r="R156" s="213"/>
      <c r="S156" s="213"/>
      <c r="T156" s="2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8" t="s">
        <v>248</v>
      </c>
      <c r="AU156" s="208" t="s">
        <v>84</v>
      </c>
      <c r="AV156" s="14" t="s">
        <v>84</v>
      </c>
      <c r="AW156" s="14" t="s">
        <v>32</v>
      </c>
      <c r="AX156" s="14" t="s">
        <v>82</v>
      </c>
      <c r="AY156" s="208" t="s">
        <v>235</v>
      </c>
    </row>
    <row r="157" s="2" customFormat="1" ht="24.15" customHeight="1">
      <c r="A157" s="38"/>
      <c r="B157" s="181"/>
      <c r="C157" s="182" t="s">
        <v>291</v>
      </c>
      <c r="D157" s="182" t="s">
        <v>237</v>
      </c>
      <c r="E157" s="183" t="s">
        <v>308</v>
      </c>
      <c r="F157" s="184" t="s">
        <v>309</v>
      </c>
      <c r="G157" s="185" t="s">
        <v>310</v>
      </c>
      <c r="H157" s="186">
        <v>80</v>
      </c>
      <c r="I157" s="187"/>
      <c r="J157" s="188">
        <f>ROUND(I157*H157,2)</f>
        <v>0</v>
      </c>
      <c r="K157" s="184" t="s">
        <v>246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3.0000000000000001E-05</v>
      </c>
      <c r="R157" s="191">
        <f>Q157*H157</f>
        <v>0.0024000000000000002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96</v>
      </c>
      <c r="AT157" s="193" t="s">
        <v>237</v>
      </c>
      <c r="AU157" s="193" t="s">
        <v>84</v>
      </c>
      <c r="AY157" s="19" t="s">
        <v>235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96</v>
      </c>
      <c r="BM157" s="193" t="s">
        <v>311</v>
      </c>
    </row>
    <row r="158" s="2" customFormat="1">
      <c r="A158" s="38"/>
      <c r="B158" s="39"/>
      <c r="C158" s="38"/>
      <c r="D158" s="195" t="s">
        <v>242</v>
      </c>
      <c r="E158" s="38"/>
      <c r="F158" s="196" t="s">
        <v>312</v>
      </c>
      <c r="G158" s="38"/>
      <c r="H158" s="38"/>
      <c r="I158" s="197"/>
      <c r="J158" s="38"/>
      <c r="K158" s="38"/>
      <c r="L158" s="39"/>
      <c r="M158" s="198"/>
      <c r="N158" s="199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242</v>
      </c>
      <c r="AU158" s="19" t="s">
        <v>84</v>
      </c>
    </row>
    <row r="159" s="14" customFormat="1">
      <c r="A159" s="14"/>
      <c r="B159" s="207"/>
      <c r="C159" s="14"/>
      <c r="D159" s="195" t="s">
        <v>248</v>
      </c>
      <c r="E159" s="208" t="s">
        <v>1</v>
      </c>
      <c r="F159" s="209" t="s">
        <v>889</v>
      </c>
      <c r="G159" s="14"/>
      <c r="H159" s="210">
        <v>80</v>
      </c>
      <c r="I159" s="211"/>
      <c r="J159" s="14"/>
      <c r="K159" s="14"/>
      <c r="L159" s="207"/>
      <c r="M159" s="212"/>
      <c r="N159" s="213"/>
      <c r="O159" s="213"/>
      <c r="P159" s="213"/>
      <c r="Q159" s="213"/>
      <c r="R159" s="213"/>
      <c r="S159" s="213"/>
      <c r="T159" s="2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08" t="s">
        <v>248</v>
      </c>
      <c r="AU159" s="208" t="s">
        <v>84</v>
      </c>
      <c r="AV159" s="14" t="s">
        <v>84</v>
      </c>
      <c r="AW159" s="14" t="s">
        <v>32</v>
      </c>
      <c r="AX159" s="14" t="s">
        <v>82</v>
      </c>
      <c r="AY159" s="208" t="s">
        <v>235</v>
      </c>
    </row>
    <row r="160" s="2" customFormat="1" ht="24.15" customHeight="1">
      <c r="A160" s="38"/>
      <c r="B160" s="181"/>
      <c r="C160" s="182" t="s">
        <v>297</v>
      </c>
      <c r="D160" s="182" t="s">
        <v>237</v>
      </c>
      <c r="E160" s="183" t="s">
        <v>315</v>
      </c>
      <c r="F160" s="184" t="s">
        <v>316</v>
      </c>
      <c r="G160" s="185" t="s">
        <v>317</v>
      </c>
      <c r="H160" s="186">
        <v>10</v>
      </c>
      <c r="I160" s="187"/>
      <c r="J160" s="188">
        <f>ROUND(I160*H160,2)</f>
        <v>0</v>
      </c>
      <c r="K160" s="184" t="s">
        <v>246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96</v>
      </c>
      <c r="AT160" s="193" t="s">
        <v>237</v>
      </c>
      <c r="AU160" s="193" t="s">
        <v>84</v>
      </c>
      <c r="AY160" s="19" t="s">
        <v>235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96</v>
      </c>
      <c r="BM160" s="193" t="s">
        <v>318</v>
      </c>
    </row>
    <row r="161" s="2" customFormat="1">
      <c r="A161" s="38"/>
      <c r="B161" s="39"/>
      <c r="C161" s="38"/>
      <c r="D161" s="195" t="s">
        <v>242</v>
      </c>
      <c r="E161" s="38"/>
      <c r="F161" s="196" t="s">
        <v>319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242</v>
      </c>
      <c r="AU161" s="19" t="s">
        <v>84</v>
      </c>
    </row>
    <row r="162" s="2" customFormat="1" ht="33" customHeight="1">
      <c r="A162" s="38"/>
      <c r="B162" s="181"/>
      <c r="C162" s="182" t="s">
        <v>314</v>
      </c>
      <c r="D162" s="182" t="s">
        <v>237</v>
      </c>
      <c r="E162" s="183" t="s">
        <v>890</v>
      </c>
      <c r="F162" s="184" t="s">
        <v>891</v>
      </c>
      <c r="G162" s="185" t="s">
        <v>358</v>
      </c>
      <c r="H162" s="186">
        <v>9.1549999999999994</v>
      </c>
      <c r="I162" s="187"/>
      <c r="J162" s="188">
        <f>ROUND(I162*H162,2)</f>
        <v>0</v>
      </c>
      <c r="K162" s="184" t="s">
        <v>246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892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893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2" customFormat="1">
      <c r="A164" s="38"/>
      <c r="B164" s="39"/>
      <c r="C164" s="38"/>
      <c r="D164" s="195" t="s">
        <v>262</v>
      </c>
      <c r="E164" s="38"/>
      <c r="F164" s="223" t="s">
        <v>894</v>
      </c>
      <c r="G164" s="38"/>
      <c r="H164" s="38"/>
      <c r="I164" s="197"/>
      <c r="J164" s="38"/>
      <c r="K164" s="38"/>
      <c r="L164" s="39"/>
      <c r="M164" s="198"/>
      <c r="N164" s="199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262</v>
      </c>
      <c r="AU164" s="19" t="s">
        <v>84</v>
      </c>
    </row>
    <row r="165" s="13" customFormat="1">
      <c r="A165" s="13"/>
      <c r="B165" s="200"/>
      <c r="C165" s="13"/>
      <c r="D165" s="195" t="s">
        <v>248</v>
      </c>
      <c r="E165" s="201" t="s">
        <v>1</v>
      </c>
      <c r="F165" s="202" t="s">
        <v>362</v>
      </c>
      <c r="G165" s="13"/>
      <c r="H165" s="201" t="s">
        <v>1</v>
      </c>
      <c r="I165" s="203"/>
      <c r="J165" s="13"/>
      <c r="K165" s="13"/>
      <c r="L165" s="200"/>
      <c r="M165" s="204"/>
      <c r="N165" s="205"/>
      <c r="O165" s="205"/>
      <c r="P165" s="205"/>
      <c r="Q165" s="205"/>
      <c r="R165" s="205"/>
      <c r="S165" s="205"/>
      <c r="T165" s="206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1" t="s">
        <v>248</v>
      </c>
      <c r="AU165" s="201" t="s">
        <v>84</v>
      </c>
      <c r="AV165" s="13" t="s">
        <v>82</v>
      </c>
      <c r="AW165" s="13" t="s">
        <v>32</v>
      </c>
      <c r="AX165" s="13" t="s">
        <v>75</v>
      </c>
      <c r="AY165" s="201" t="s">
        <v>235</v>
      </c>
    </row>
    <row r="166" s="14" customFormat="1">
      <c r="A166" s="14"/>
      <c r="B166" s="207"/>
      <c r="C166" s="14"/>
      <c r="D166" s="195" t="s">
        <v>248</v>
      </c>
      <c r="E166" s="208" t="s">
        <v>1</v>
      </c>
      <c r="F166" s="209" t="s">
        <v>895</v>
      </c>
      <c r="G166" s="14"/>
      <c r="H166" s="210">
        <v>18.309999999999999</v>
      </c>
      <c r="I166" s="211"/>
      <c r="J166" s="14"/>
      <c r="K166" s="14"/>
      <c r="L166" s="207"/>
      <c r="M166" s="212"/>
      <c r="N166" s="213"/>
      <c r="O166" s="213"/>
      <c r="P166" s="213"/>
      <c r="Q166" s="213"/>
      <c r="R166" s="213"/>
      <c r="S166" s="213"/>
      <c r="T166" s="2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8" t="s">
        <v>248</v>
      </c>
      <c r="AU166" s="208" t="s">
        <v>84</v>
      </c>
      <c r="AV166" s="14" t="s">
        <v>84</v>
      </c>
      <c r="AW166" s="14" t="s">
        <v>32</v>
      </c>
      <c r="AX166" s="14" t="s">
        <v>75</v>
      </c>
      <c r="AY166" s="208" t="s">
        <v>235</v>
      </c>
    </row>
    <row r="167" s="13" customFormat="1">
      <c r="A167" s="13"/>
      <c r="B167" s="200"/>
      <c r="C167" s="13"/>
      <c r="D167" s="195" t="s">
        <v>248</v>
      </c>
      <c r="E167" s="201" t="s">
        <v>1</v>
      </c>
      <c r="F167" s="202" t="s">
        <v>881</v>
      </c>
      <c r="G167" s="13"/>
      <c r="H167" s="201" t="s">
        <v>1</v>
      </c>
      <c r="I167" s="203"/>
      <c r="J167" s="13"/>
      <c r="K167" s="13"/>
      <c r="L167" s="200"/>
      <c r="M167" s="204"/>
      <c r="N167" s="205"/>
      <c r="O167" s="205"/>
      <c r="P167" s="205"/>
      <c r="Q167" s="205"/>
      <c r="R167" s="205"/>
      <c r="S167" s="205"/>
      <c r="T167" s="206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1" t="s">
        <v>248</v>
      </c>
      <c r="AU167" s="201" t="s">
        <v>84</v>
      </c>
      <c r="AV167" s="13" t="s">
        <v>82</v>
      </c>
      <c r="AW167" s="13" t="s">
        <v>32</v>
      </c>
      <c r="AX167" s="13" t="s">
        <v>75</v>
      </c>
      <c r="AY167" s="201" t="s">
        <v>235</v>
      </c>
    </row>
    <row r="168" s="16" customFormat="1">
      <c r="A168" s="16"/>
      <c r="B168" s="224"/>
      <c r="C168" s="16"/>
      <c r="D168" s="195" t="s">
        <v>248</v>
      </c>
      <c r="E168" s="225" t="s">
        <v>1</v>
      </c>
      <c r="F168" s="226" t="s">
        <v>373</v>
      </c>
      <c r="G168" s="16"/>
      <c r="H168" s="227">
        <v>18.309999999999999</v>
      </c>
      <c r="I168" s="228"/>
      <c r="J168" s="16"/>
      <c r="K168" s="16"/>
      <c r="L168" s="224"/>
      <c r="M168" s="229"/>
      <c r="N168" s="230"/>
      <c r="O168" s="230"/>
      <c r="P168" s="230"/>
      <c r="Q168" s="230"/>
      <c r="R168" s="230"/>
      <c r="S168" s="230"/>
      <c r="T168" s="231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T168" s="225" t="s">
        <v>248</v>
      </c>
      <c r="AU168" s="225" t="s">
        <v>84</v>
      </c>
      <c r="AV168" s="16" t="s">
        <v>91</v>
      </c>
      <c r="AW168" s="16" t="s">
        <v>32</v>
      </c>
      <c r="AX168" s="16" t="s">
        <v>75</v>
      </c>
      <c r="AY168" s="225" t="s">
        <v>235</v>
      </c>
    </row>
    <row r="169" s="14" customFormat="1">
      <c r="A169" s="14"/>
      <c r="B169" s="207"/>
      <c r="C169" s="14"/>
      <c r="D169" s="195" t="s">
        <v>248</v>
      </c>
      <c r="E169" s="208" t="s">
        <v>1</v>
      </c>
      <c r="F169" s="209" t="s">
        <v>896</v>
      </c>
      <c r="G169" s="14"/>
      <c r="H169" s="210">
        <v>9.1549999999999994</v>
      </c>
      <c r="I169" s="211"/>
      <c r="J169" s="14"/>
      <c r="K169" s="14"/>
      <c r="L169" s="207"/>
      <c r="M169" s="212"/>
      <c r="N169" s="213"/>
      <c r="O169" s="213"/>
      <c r="P169" s="213"/>
      <c r="Q169" s="213"/>
      <c r="R169" s="213"/>
      <c r="S169" s="213"/>
      <c r="T169" s="2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08" t="s">
        <v>248</v>
      </c>
      <c r="AU169" s="208" t="s">
        <v>84</v>
      </c>
      <c r="AV169" s="14" t="s">
        <v>84</v>
      </c>
      <c r="AW169" s="14" t="s">
        <v>32</v>
      </c>
      <c r="AX169" s="14" t="s">
        <v>82</v>
      </c>
      <c r="AY169" s="208" t="s">
        <v>235</v>
      </c>
    </row>
    <row r="170" s="2" customFormat="1" ht="33" customHeight="1">
      <c r="A170" s="38"/>
      <c r="B170" s="181"/>
      <c r="C170" s="182" t="s">
        <v>320</v>
      </c>
      <c r="D170" s="182" t="s">
        <v>237</v>
      </c>
      <c r="E170" s="183" t="s">
        <v>897</v>
      </c>
      <c r="F170" s="184" t="s">
        <v>898</v>
      </c>
      <c r="G170" s="185" t="s">
        <v>358</v>
      </c>
      <c r="H170" s="186">
        <v>9.1549999999999994</v>
      </c>
      <c r="I170" s="187"/>
      <c r="J170" s="188">
        <f>ROUND(I170*H170,2)</f>
        <v>0</v>
      </c>
      <c r="K170" s="184" t="s">
        <v>246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96</v>
      </c>
      <c r="AT170" s="193" t="s">
        <v>237</v>
      </c>
      <c r="AU170" s="193" t="s">
        <v>84</v>
      </c>
      <c r="AY170" s="19" t="s">
        <v>235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96</v>
      </c>
      <c r="BM170" s="193" t="s">
        <v>899</v>
      </c>
    </row>
    <row r="171" s="2" customFormat="1">
      <c r="A171" s="38"/>
      <c r="B171" s="39"/>
      <c r="C171" s="38"/>
      <c r="D171" s="195" t="s">
        <v>242</v>
      </c>
      <c r="E171" s="38"/>
      <c r="F171" s="196" t="s">
        <v>900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242</v>
      </c>
      <c r="AU171" s="19" t="s">
        <v>84</v>
      </c>
    </row>
    <row r="172" s="2" customFormat="1">
      <c r="A172" s="38"/>
      <c r="B172" s="39"/>
      <c r="C172" s="38"/>
      <c r="D172" s="195" t="s">
        <v>262</v>
      </c>
      <c r="E172" s="38"/>
      <c r="F172" s="223" t="s">
        <v>894</v>
      </c>
      <c r="G172" s="38"/>
      <c r="H172" s="38"/>
      <c r="I172" s="197"/>
      <c r="J172" s="38"/>
      <c r="K172" s="38"/>
      <c r="L172" s="39"/>
      <c r="M172" s="198"/>
      <c r="N172" s="199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262</v>
      </c>
      <c r="AU172" s="19" t="s">
        <v>84</v>
      </c>
    </row>
    <row r="173" s="2" customFormat="1" ht="33" customHeight="1">
      <c r="A173" s="38"/>
      <c r="B173" s="181"/>
      <c r="C173" s="182" t="s">
        <v>327</v>
      </c>
      <c r="D173" s="182" t="s">
        <v>237</v>
      </c>
      <c r="E173" s="183" t="s">
        <v>356</v>
      </c>
      <c r="F173" s="184" t="s">
        <v>357</v>
      </c>
      <c r="G173" s="185" t="s">
        <v>358</v>
      </c>
      <c r="H173" s="186">
        <v>7.2999999999999998</v>
      </c>
      <c r="I173" s="187"/>
      <c r="J173" s="188">
        <f>ROUND(I173*H173,2)</f>
        <v>0</v>
      </c>
      <c r="K173" s="184" t="s">
        <v>246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96</v>
      </c>
      <c r="AT173" s="193" t="s">
        <v>237</v>
      </c>
      <c r="AU173" s="193" t="s">
        <v>84</v>
      </c>
      <c r="AY173" s="19" t="s">
        <v>235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96</v>
      </c>
      <c r="BM173" s="193" t="s">
        <v>901</v>
      </c>
    </row>
    <row r="174" s="2" customFormat="1">
      <c r="A174" s="38"/>
      <c r="B174" s="39"/>
      <c r="C174" s="38"/>
      <c r="D174" s="195" t="s">
        <v>242</v>
      </c>
      <c r="E174" s="38"/>
      <c r="F174" s="196" t="s">
        <v>360</v>
      </c>
      <c r="G174" s="38"/>
      <c r="H174" s="38"/>
      <c r="I174" s="197"/>
      <c r="J174" s="38"/>
      <c r="K174" s="38"/>
      <c r="L174" s="39"/>
      <c r="M174" s="198"/>
      <c r="N174" s="199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242</v>
      </c>
      <c r="AU174" s="19" t="s">
        <v>84</v>
      </c>
    </row>
    <row r="175" s="2" customFormat="1">
      <c r="A175" s="38"/>
      <c r="B175" s="39"/>
      <c r="C175" s="38"/>
      <c r="D175" s="195" t="s">
        <v>262</v>
      </c>
      <c r="E175" s="38"/>
      <c r="F175" s="223" t="s">
        <v>894</v>
      </c>
      <c r="G175" s="38"/>
      <c r="H175" s="38"/>
      <c r="I175" s="197"/>
      <c r="J175" s="38"/>
      <c r="K175" s="38"/>
      <c r="L175" s="39"/>
      <c r="M175" s="198"/>
      <c r="N175" s="199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262</v>
      </c>
      <c r="AU175" s="19" t="s">
        <v>84</v>
      </c>
    </row>
    <row r="176" s="13" customFormat="1">
      <c r="A176" s="13"/>
      <c r="B176" s="200"/>
      <c r="C176" s="13"/>
      <c r="D176" s="195" t="s">
        <v>248</v>
      </c>
      <c r="E176" s="201" t="s">
        <v>1</v>
      </c>
      <c r="F176" s="202" t="s">
        <v>362</v>
      </c>
      <c r="G176" s="13"/>
      <c r="H176" s="201" t="s">
        <v>1</v>
      </c>
      <c r="I176" s="203"/>
      <c r="J176" s="13"/>
      <c r="K176" s="13"/>
      <c r="L176" s="200"/>
      <c r="M176" s="204"/>
      <c r="N176" s="205"/>
      <c r="O176" s="205"/>
      <c r="P176" s="205"/>
      <c r="Q176" s="205"/>
      <c r="R176" s="205"/>
      <c r="S176" s="205"/>
      <c r="T176" s="206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1" t="s">
        <v>248</v>
      </c>
      <c r="AU176" s="201" t="s">
        <v>84</v>
      </c>
      <c r="AV176" s="13" t="s">
        <v>82</v>
      </c>
      <c r="AW176" s="13" t="s">
        <v>32</v>
      </c>
      <c r="AX176" s="13" t="s">
        <v>75</v>
      </c>
      <c r="AY176" s="201" t="s">
        <v>235</v>
      </c>
    </row>
    <row r="177" s="14" customFormat="1">
      <c r="A177" s="14"/>
      <c r="B177" s="207"/>
      <c r="C177" s="14"/>
      <c r="D177" s="195" t="s">
        <v>248</v>
      </c>
      <c r="E177" s="208" t="s">
        <v>1</v>
      </c>
      <c r="F177" s="209" t="s">
        <v>902</v>
      </c>
      <c r="G177" s="14"/>
      <c r="H177" s="210">
        <v>14.6</v>
      </c>
      <c r="I177" s="211"/>
      <c r="J177" s="14"/>
      <c r="K177" s="14"/>
      <c r="L177" s="207"/>
      <c r="M177" s="212"/>
      <c r="N177" s="213"/>
      <c r="O177" s="213"/>
      <c r="P177" s="213"/>
      <c r="Q177" s="213"/>
      <c r="R177" s="213"/>
      <c r="S177" s="213"/>
      <c r="T177" s="2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08" t="s">
        <v>248</v>
      </c>
      <c r="AU177" s="208" t="s">
        <v>84</v>
      </c>
      <c r="AV177" s="14" t="s">
        <v>84</v>
      </c>
      <c r="AW177" s="14" t="s">
        <v>32</v>
      </c>
      <c r="AX177" s="14" t="s">
        <v>75</v>
      </c>
      <c r="AY177" s="208" t="s">
        <v>235</v>
      </c>
    </row>
    <row r="178" s="16" customFormat="1">
      <c r="A178" s="16"/>
      <c r="B178" s="224"/>
      <c r="C178" s="16"/>
      <c r="D178" s="195" t="s">
        <v>248</v>
      </c>
      <c r="E178" s="225" t="s">
        <v>1</v>
      </c>
      <c r="F178" s="226" t="s">
        <v>373</v>
      </c>
      <c r="G178" s="16"/>
      <c r="H178" s="227">
        <v>14.6</v>
      </c>
      <c r="I178" s="228"/>
      <c r="J178" s="16"/>
      <c r="K178" s="16"/>
      <c r="L178" s="224"/>
      <c r="M178" s="229"/>
      <c r="N178" s="230"/>
      <c r="O178" s="230"/>
      <c r="P178" s="230"/>
      <c r="Q178" s="230"/>
      <c r="R178" s="230"/>
      <c r="S178" s="230"/>
      <c r="T178" s="231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T178" s="225" t="s">
        <v>248</v>
      </c>
      <c r="AU178" s="225" t="s">
        <v>84</v>
      </c>
      <c r="AV178" s="16" t="s">
        <v>91</v>
      </c>
      <c r="AW178" s="16" t="s">
        <v>32</v>
      </c>
      <c r="AX178" s="16" t="s">
        <v>75</v>
      </c>
      <c r="AY178" s="225" t="s">
        <v>235</v>
      </c>
    </row>
    <row r="179" s="14" customFormat="1">
      <c r="A179" s="14"/>
      <c r="B179" s="207"/>
      <c r="C179" s="14"/>
      <c r="D179" s="195" t="s">
        <v>248</v>
      </c>
      <c r="E179" s="208" t="s">
        <v>1</v>
      </c>
      <c r="F179" s="209" t="s">
        <v>903</v>
      </c>
      <c r="G179" s="14"/>
      <c r="H179" s="210">
        <v>7.2999999999999998</v>
      </c>
      <c r="I179" s="211"/>
      <c r="J179" s="14"/>
      <c r="K179" s="14"/>
      <c r="L179" s="207"/>
      <c r="M179" s="212"/>
      <c r="N179" s="213"/>
      <c r="O179" s="213"/>
      <c r="P179" s="213"/>
      <c r="Q179" s="213"/>
      <c r="R179" s="213"/>
      <c r="S179" s="213"/>
      <c r="T179" s="2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8" t="s">
        <v>248</v>
      </c>
      <c r="AU179" s="208" t="s">
        <v>84</v>
      </c>
      <c r="AV179" s="14" t="s">
        <v>84</v>
      </c>
      <c r="AW179" s="14" t="s">
        <v>32</v>
      </c>
      <c r="AX179" s="14" t="s">
        <v>82</v>
      </c>
      <c r="AY179" s="208" t="s">
        <v>235</v>
      </c>
    </row>
    <row r="180" s="2" customFormat="1" ht="33" customHeight="1">
      <c r="A180" s="38"/>
      <c r="B180" s="181"/>
      <c r="C180" s="182" t="s">
        <v>8</v>
      </c>
      <c r="D180" s="182" t="s">
        <v>237</v>
      </c>
      <c r="E180" s="183" t="s">
        <v>375</v>
      </c>
      <c r="F180" s="184" t="s">
        <v>376</v>
      </c>
      <c r="G180" s="185" t="s">
        <v>358</v>
      </c>
      <c r="H180" s="186">
        <v>7.2999999999999998</v>
      </c>
      <c r="I180" s="187"/>
      <c r="J180" s="188">
        <f>ROUND(I180*H180,2)</f>
        <v>0</v>
      </c>
      <c r="K180" s="184" t="s">
        <v>246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96</v>
      </c>
      <c r="AT180" s="193" t="s">
        <v>237</v>
      </c>
      <c r="AU180" s="193" t="s">
        <v>84</v>
      </c>
      <c r="AY180" s="19" t="s">
        <v>235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96</v>
      </c>
      <c r="BM180" s="193" t="s">
        <v>904</v>
      </c>
    </row>
    <row r="181" s="2" customFormat="1">
      <c r="A181" s="38"/>
      <c r="B181" s="39"/>
      <c r="C181" s="38"/>
      <c r="D181" s="195" t="s">
        <v>242</v>
      </c>
      <c r="E181" s="38"/>
      <c r="F181" s="196" t="s">
        <v>378</v>
      </c>
      <c r="G181" s="38"/>
      <c r="H181" s="38"/>
      <c r="I181" s="197"/>
      <c r="J181" s="38"/>
      <c r="K181" s="38"/>
      <c r="L181" s="39"/>
      <c r="M181" s="198"/>
      <c r="N181" s="199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242</v>
      </c>
      <c r="AU181" s="19" t="s">
        <v>84</v>
      </c>
    </row>
    <row r="182" s="2" customFormat="1">
      <c r="A182" s="38"/>
      <c r="B182" s="39"/>
      <c r="C182" s="38"/>
      <c r="D182" s="195" t="s">
        <v>262</v>
      </c>
      <c r="E182" s="38"/>
      <c r="F182" s="223" t="s">
        <v>894</v>
      </c>
      <c r="G182" s="38"/>
      <c r="H182" s="38"/>
      <c r="I182" s="197"/>
      <c r="J182" s="38"/>
      <c r="K182" s="38"/>
      <c r="L182" s="39"/>
      <c r="M182" s="198"/>
      <c r="N182" s="199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262</v>
      </c>
      <c r="AU182" s="19" t="s">
        <v>84</v>
      </c>
    </row>
    <row r="183" s="2" customFormat="1" ht="24.15" customHeight="1">
      <c r="A183" s="38"/>
      <c r="B183" s="181"/>
      <c r="C183" s="182" t="s">
        <v>338</v>
      </c>
      <c r="D183" s="182" t="s">
        <v>237</v>
      </c>
      <c r="E183" s="183" t="s">
        <v>379</v>
      </c>
      <c r="F183" s="184" t="s">
        <v>380</v>
      </c>
      <c r="G183" s="185" t="s">
        <v>358</v>
      </c>
      <c r="H183" s="186">
        <v>2.9199999999999999</v>
      </c>
      <c r="I183" s="187"/>
      <c r="J183" s="188">
        <f>ROUND(I183*H183,2)</f>
        <v>0</v>
      </c>
      <c r="K183" s="184" t="s">
        <v>246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96</v>
      </c>
      <c r="AT183" s="193" t="s">
        <v>237</v>
      </c>
      <c r="AU183" s="193" t="s">
        <v>84</v>
      </c>
      <c r="AY183" s="19" t="s">
        <v>235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96</v>
      </c>
      <c r="BM183" s="193" t="s">
        <v>905</v>
      </c>
    </row>
    <row r="184" s="2" customFormat="1">
      <c r="A184" s="38"/>
      <c r="B184" s="39"/>
      <c r="C184" s="38"/>
      <c r="D184" s="195" t="s">
        <v>242</v>
      </c>
      <c r="E184" s="38"/>
      <c r="F184" s="196" t="s">
        <v>382</v>
      </c>
      <c r="G184" s="38"/>
      <c r="H184" s="38"/>
      <c r="I184" s="197"/>
      <c r="J184" s="38"/>
      <c r="K184" s="38"/>
      <c r="L184" s="39"/>
      <c r="M184" s="198"/>
      <c r="N184" s="199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242</v>
      </c>
      <c r="AU184" s="19" t="s">
        <v>84</v>
      </c>
    </row>
    <row r="185" s="13" customFormat="1">
      <c r="A185" s="13"/>
      <c r="B185" s="200"/>
      <c r="C185" s="13"/>
      <c r="D185" s="195" t="s">
        <v>248</v>
      </c>
      <c r="E185" s="201" t="s">
        <v>1</v>
      </c>
      <c r="F185" s="202" t="s">
        <v>906</v>
      </c>
      <c r="G185" s="13"/>
      <c r="H185" s="201" t="s">
        <v>1</v>
      </c>
      <c r="I185" s="203"/>
      <c r="J185" s="13"/>
      <c r="K185" s="13"/>
      <c r="L185" s="200"/>
      <c r="M185" s="204"/>
      <c r="N185" s="205"/>
      <c r="O185" s="205"/>
      <c r="P185" s="205"/>
      <c r="Q185" s="205"/>
      <c r="R185" s="205"/>
      <c r="S185" s="205"/>
      <c r="T185" s="206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1" t="s">
        <v>248</v>
      </c>
      <c r="AU185" s="201" t="s">
        <v>84</v>
      </c>
      <c r="AV185" s="13" t="s">
        <v>82</v>
      </c>
      <c r="AW185" s="13" t="s">
        <v>32</v>
      </c>
      <c r="AX185" s="13" t="s">
        <v>75</v>
      </c>
      <c r="AY185" s="201" t="s">
        <v>235</v>
      </c>
    </row>
    <row r="186" s="14" customFormat="1">
      <c r="A186" s="14"/>
      <c r="B186" s="207"/>
      <c r="C186" s="14"/>
      <c r="D186" s="195" t="s">
        <v>248</v>
      </c>
      <c r="E186" s="208" t="s">
        <v>1</v>
      </c>
      <c r="F186" s="209" t="s">
        <v>907</v>
      </c>
      <c r="G186" s="14"/>
      <c r="H186" s="210">
        <v>2.9199999999999999</v>
      </c>
      <c r="I186" s="211"/>
      <c r="J186" s="14"/>
      <c r="K186" s="14"/>
      <c r="L186" s="207"/>
      <c r="M186" s="212"/>
      <c r="N186" s="213"/>
      <c r="O186" s="213"/>
      <c r="P186" s="213"/>
      <c r="Q186" s="213"/>
      <c r="R186" s="213"/>
      <c r="S186" s="213"/>
      <c r="T186" s="2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8" t="s">
        <v>248</v>
      </c>
      <c r="AU186" s="208" t="s">
        <v>84</v>
      </c>
      <c r="AV186" s="14" t="s">
        <v>84</v>
      </c>
      <c r="AW186" s="14" t="s">
        <v>32</v>
      </c>
      <c r="AX186" s="14" t="s">
        <v>82</v>
      </c>
      <c r="AY186" s="208" t="s">
        <v>235</v>
      </c>
    </row>
    <row r="187" s="2" customFormat="1" ht="44.25" customHeight="1">
      <c r="A187" s="38"/>
      <c r="B187" s="181"/>
      <c r="C187" s="182" t="s">
        <v>344</v>
      </c>
      <c r="D187" s="182" t="s">
        <v>237</v>
      </c>
      <c r="E187" s="183" t="s">
        <v>908</v>
      </c>
      <c r="F187" s="184" t="s">
        <v>909</v>
      </c>
      <c r="G187" s="185" t="s">
        <v>323</v>
      </c>
      <c r="H187" s="186">
        <v>5.5</v>
      </c>
      <c r="I187" s="187"/>
      <c r="J187" s="188">
        <f>ROUND(I187*H187,2)</f>
        <v>0</v>
      </c>
      <c r="K187" s="184" t="s">
        <v>246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0.001</v>
      </c>
      <c r="R187" s="191">
        <f>Q187*H187</f>
        <v>0.0054999999999999997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96</v>
      </c>
      <c r="AT187" s="193" t="s">
        <v>237</v>
      </c>
      <c r="AU187" s="193" t="s">
        <v>84</v>
      </c>
      <c r="AY187" s="19" t="s">
        <v>235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96</v>
      </c>
      <c r="BM187" s="193" t="s">
        <v>910</v>
      </c>
    </row>
    <row r="188" s="2" customFormat="1">
      <c r="A188" s="38"/>
      <c r="B188" s="39"/>
      <c r="C188" s="38"/>
      <c r="D188" s="195" t="s">
        <v>242</v>
      </c>
      <c r="E188" s="38"/>
      <c r="F188" s="196" t="s">
        <v>911</v>
      </c>
      <c r="G188" s="38"/>
      <c r="H188" s="38"/>
      <c r="I188" s="197"/>
      <c r="J188" s="38"/>
      <c r="K188" s="38"/>
      <c r="L188" s="39"/>
      <c r="M188" s="198"/>
      <c r="N188" s="199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242</v>
      </c>
      <c r="AU188" s="19" t="s">
        <v>84</v>
      </c>
    </row>
    <row r="189" s="2" customFormat="1">
      <c r="A189" s="38"/>
      <c r="B189" s="39"/>
      <c r="C189" s="38"/>
      <c r="D189" s="195" t="s">
        <v>262</v>
      </c>
      <c r="E189" s="38"/>
      <c r="F189" s="223" t="s">
        <v>878</v>
      </c>
      <c r="G189" s="38"/>
      <c r="H189" s="38"/>
      <c r="I189" s="197"/>
      <c r="J189" s="38"/>
      <c r="K189" s="38"/>
      <c r="L189" s="39"/>
      <c r="M189" s="198"/>
      <c r="N189" s="199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262</v>
      </c>
      <c r="AU189" s="19" t="s">
        <v>84</v>
      </c>
    </row>
    <row r="190" s="14" customFormat="1">
      <c r="A190" s="14"/>
      <c r="B190" s="207"/>
      <c r="C190" s="14"/>
      <c r="D190" s="195" t="s">
        <v>248</v>
      </c>
      <c r="E190" s="208" t="s">
        <v>1</v>
      </c>
      <c r="F190" s="209" t="s">
        <v>912</v>
      </c>
      <c r="G190" s="14"/>
      <c r="H190" s="210">
        <v>5.5</v>
      </c>
      <c r="I190" s="211"/>
      <c r="J190" s="14"/>
      <c r="K190" s="14"/>
      <c r="L190" s="207"/>
      <c r="M190" s="212"/>
      <c r="N190" s="213"/>
      <c r="O190" s="213"/>
      <c r="P190" s="213"/>
      <c r="Q190" s="213"/>
      <c r="R190" s="213"/>
      <c r="S190" s="213"/>
      <c r="T190" s="2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8" t="s">
        <v>248</v>
      </c>
      <c r="AU190" s="208" t="s">
        <v>84</v>
      </c>
      <c r="AV190" s="14" t="s">
        <v>84</v>
      </c>
      <c r="AW190" s="14" t="s">
        <v>32</v>
      </c>
      <c r="AX190" s="14" t="s">
        <v>82</v>
      </c>
      <c r="AY190" s="208" t="s">
        <v>235</v>
      </c>
    </row>
    <row r="191" s="2" customFormat="1" ht="16.5" customHeight="1">
      <c r="A191" s="38"/>
      <c r="B191" s="181"/>
      <c r="C191" s="232" t="s">
        <v>348</v>
      </c>
      <c r="D191" s="232" t="s">
        <v>465</v>
      </c>
      <c r="E191" s="233" t="s">
        <v>913</v>
      </c>
      <c r="F191" s="234" t="s">
        <v>914</v>
      </c>
      <c r="G191" s="235" t="s">
        <v>323</v>
      </c>
      <c r="H191" s="236">
        <v>5.5</v>
      </c>
      <c r="I191" s="237"/>
      <c r="J191" s="238">
        <f>ROUND(I191*H191,2)</f>
        <v>0</v>
      </c>
      <c r="K191" s="234" t="s">
        <v>1</v>
      </c>
      <c r="L191" s="239"/>
      <c r="M191" s="240" t="s">
        <v>1</v>
      </c>
      <c r="N191" s="241" t="s">
        <v>40</v>
      </c>
      <c r="O191" s="77"/>
      <c r="P191" s="191">
        <f>O191*H191</f>
        <v>0</v>
      </c>
      <c r="Q191" s="191">
        <v>0.048070000000000002</v>
      </c>
      <c r="R191" s="191">
        <f>Q191*H191</f>
        <v>0.26438499999999998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291</v>
      </c>
      <c r="AT191" s="193" t="s">
        <v>465</v>
      </c>
      <c r="AU191" s="193" t="s">
        <v>84</v>
      </c>
      <c r="AY191" s="19" t="s">
        <v>235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96</v>
      </c>
      <c r="BM191" s="193" t="s">
        <v>915</v>
      </c>
    </row>
    <row r="192" s="2" customFormat="1">
      <c r="A192" s="38"/>
      <c r="B192" s="39"/>
      <c r="C192" s="38"/>
      <c r="D192" s="195" t="s">
        <v>242</v>
      </c>
      <c r="E192" s="38"/>
      <c r="F192" s="196" t="s">
        <v>914</v>
      </c>
      <c r="G192" s="38"/>
      <c r="H192" s="38"/>
      <c r="I192" s="197"/>
      <c r="J192" s="38"/>
      <c r="K192" s="38"/>
      <c r="L192" s="39"/>
      <c r="M192" s="198"/>
      <c r="N192" s="199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242</v>
      </c>
      <c r="AU192" s="19" t="s">
        <v>84</v>
      </c>
    </row>
    <row r="193" s="2" customFormat="1" ht="16.5" customHeight="1">
      <c r="A193" s="38"/>
      <c r="B193" s="181"/>
      <c r="C193" s="182" t="s">
        <v>355</v>
      </c>
      <c r="D193" s="182" t="s">
        <v>237</v>
      </c>
      <c r="E193" s="183" t="s">
        <v>916</v>
      </c>
      <c r="F193" s="184" t="s">
        <v>917</v>
      </c>
      <c r="G193" s="185" t="s">
        <v>240</v>
      </c>
      <c r="H193" s="186">
        <v>45.759999999999998</v>
      </c>
      <c r="I193" s="187"/>
      <c r="J193" s="188">
        <f>ROUND(I193*H193,2)</f>
        <v>0</v>
      </c>
      <c r="K193" s="184" t="s">
        <v>246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0.0044400000000000004</v>
      </c>
      <c r="R193" s="191">
        <f>Q193*H193</f>
        <v>0.20317440000000001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96</v>
      </c>
      <c r="AT193" s="193" t="s">
        <v>237</v>
      </c>
      <c r="AU193" s="193" t="s">
        <v>84</v>
      </c>
      <c r="AY193" s="19" t="s">
        <v>235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96</v>
      </c>
      <c r="BM193" s="193" t="s">
        <v>918</v>
      </c>
    </row>
    <row r="194" s="2" customFormat="1">
      <c r="A194" s="38"/>
      <c r="B194" s="39"/>
      <c r="C194" s="38"/>
      <c r="D194" s="195" t="s">
        <v>242</v>
      </c>
      <c r="E194" s="38"/>
      <c r="F194" s="196" t="s">
        <v>919</v>
      </c>
      <c r="G194" s="38"/>
      <c r="H194" s="38"/>
      <c r="I194" s="197"/>
      <c r="J194" s="38"/>
      <c r="K194" s="38"/>
      <c r="L194" s="39"/>
      <c r="M194" s="198"/>
      <c r="N194" s="199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242</v>
      </c>
      <c r="AU194" s="19" t="s">
        <v>84</v>
      </c>
    </row>
    <row r="195" s="2" customFormat="1">
      <c r="A195" s="38"/>
      <c r="B195" s="39"/>
      <c r="C195" s="38"/>
      <c r="D195" s="195" t="s">
        <v>262</v>
      </c>
      <c r="E195" s="38"/>
      <c r="F195" s="223" t="s">
        <v>296</v>
      </c>
      <c r="G195" s="38"/>
      <c r="H195" s="38"/>
      <c r="I195" s="197"/>
      <c r="J195" s="38"/>
      <c r="K195" s="38"/>
      <c r="L195" s="39"/>
      <c r="M195" s="198"/>
      <c r="N195" s="199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262</v>
      </c>
      <c r="AU195" s="19" t="s">
        <v>84</v>
      </c>
    </row>
    <row r="196" s="13" customFormat="1">
      <c r="A196" s="13"/>
      <c r="B196" s="200"/>
      <c r="C196" s="13"/>
      <c r="D196" s="195" t="s">
        <v>248</v>
      </c>
      <c r="E196" s="201" t="s">
        <v>1</v>
      </c>
      <c r="F196" s="202" t="s">
        <v>888</v>
      </c>
      <c r="G196" s="13"/>
      <c r="H196" s="201" t="s">
        <v>1</v>
      </c>
      <c r="I196" s="203"/>
      <c r="J196" s="13"/>
      <c r="K196" s="13"/>
      <c r="L196" s="200"/>
      <c r="M196" s="204"/>
      <c r="N196" s="205"/>
      <c r="O196" s="205"/>
      <c r="P196" s="205"/>
      <c r="Q196" s="205"/>
      <c r="R196" s="205"/>
      <c r="S196" s="205"/>
      <c r="T196" s="206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1" t="s">
        <v>248</v>
      </c>
      <c r="AU196" s="201" t="s">
        <v>84</v>
      </c>
      <c r="AV196" s="13" t="s">
        <v>82</v>
      </c>
      <c r="AW196" s="13" t="s">
        <v>32</v>
      </c>
      <c r="AX196" s="13" t="s">
        <v>75</v>
      </c>
      <c r="AY196" s="201" t="s">
        <v>235</v>
      </c>
    </row>
    <row r="197" s="14" customFormat="1">
      <c r="A197" s="14"/>
      <c r="B197" s="207"/>
      <c r="C197" s="14"/>
      <c r="D197" s="195" t="s">
        <v>248</v>
      </c>
      <c r="E197" s="208" t="s">
        <v>1</v>
      </c>
      <c r="F197" s="209" t="s">
        <v>920</v>
      </c>
      <c r="G197" s="14"/>
      <c r="H197" s="210">
        <v>45.759999999999998</v>
      </c>
      <c r="I197" s="211"/>
      <c r="J197" s="14"/>
      <c r="K197" s="14"/>
      <c r="L197" s="207"/>
      <c r="M197" s="212"/>
      <c r="N197" s="213"/>
      <c r="O197" s="213"/>
      <c r="P197" s="213"/>
      <c r="Q197" s="213"/>
      <c r="R197" s="213"/>
      <c r="S197" s="213"/>
      <c r="T197" s="2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8" t="s">
        <v>248</v>
      </c>
      <c r="AU197" s="208" t="s">
        <v>84</v>
      </c>
      <c r="AV197" s="14" t="s">
        <v>84</v>
      </c>
      <c r="AW197" s="14" t="s">
        <v>32</v>
      </c>
      <c r="AX197" s="14" t="s">
        <v>82</v>
      </c>
      <c r="AY197" s="208" t="s">
        <v>235</v>
      </c>
    </row>
    <row r="198" s="2" customFormat="1" ht="16.5" customHeight="1">
      <c r="A198" s="38"/>
      <c r="B198" s="181"/>
      <c r="C198" s="182" t="s">
        <v>306</v>
      </c>
      <c r="D198" s="182" t="s">
        <v>237</v>
      </c>
      <c r="E198" s="183" t="s">
        <v>921</v>
      </c>
      <c r="F198" s="184" t="s">
        <v>922</v>
      </c>
      <c r="G198" s="185" t="s">
        <v>240</v>
      </c>
      <c r="H198" s="186">
        <v>45.759999999999998</v>
      </c>
      <c r="I198" s="187"/>
      <c r="J198" s="188">
        <f>ROUND(I198*H198,2)</f>
        <v>0</v>
      </c>
      <c r="K198" s="184" t="s">
        <v>246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96</v>
      </c>
      <c r="AT198" s="193" t="s">
        <v>237</v>
      </c>
      <c r="AU198" s="193" t="s">
        <v>84</v>
      </c>
      <c r="AY198" s="19" t="s">
        <v>235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96</v>
      </c>
      <c r="BM198" s="193" t="s">
        <v>923</v>
      </c>
    </row>
    <row r="199" s="2" customFormat="1">
      <c r="A199" s="38"/>
      <c r="B199" s="39"/>
      <c r="C199" s="38"/>
      <c r="D199" s="195" t="s">
        <v>242</v>
      </c>
      <c r="E199" s="38"/>
      <c r="F199" s="196" t="s">
        <v>924</v>
      </c>
      <c r="G199" s="38"/>
      <c r="H199" s="38"/>
      <c r="I199" s="197"/>
      <c r="J199" s="38"/>
      <c r="K199" s="38"/>
      <c r="L199" s="39"/>
      <c r="M199" s="198"/>
      <c r="N199" s="199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242</v>
      </c>
      <c r="AU199" s="19" t="s">
        <v>84</v>
      </c>
    </row>
    <row r="200" s="2" customFormat="1" ht="21.75" customHeight="1">
      <c r="A200" s="38"/>
      <c r="B200" s="181"/>
      <c r="C200" s="182" t="s">
        <v>7</v>
      </c>
      <c r="D200" s="182" t="s">
        <v>237</v>
      </c>
      <c r="E200" s="183" t="s">
        <v>386</v>
      </c>
      <c r="F200" s="184" t="s">
        <v>387</v>
      </c>
      <c r="G200" s="185" t="s">
        <v>240</v>
      </c>
      <c r="H200" s="186">
        <v>19.440000000000001</v>
      </c>
      <c r="I200" s="187"/>
      <c r="J200" s="188">
        <f>ROUND(I200*H200,2)</f>
        <v>0</v>
      </c>
      <c r="K200" s="184" t="s">
        <v>246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0.00059000000000000003</v>
      </c>
      <c r="R200" s="191">
        <f>Q200*H200</f>
        <v>0.011469600000000002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96</v>
      </c>
      <c r="AT200" s="193" t="s">
        <v>237</v>
      </c>
      <c r="AU200" s="193" t="s">
        <v>84</v>
      </c>
      <c r="AY200" s="19" t="s">
        <v>235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96</v>
      </c>
      <c r="BM200" s="193" t="s">
        <v>925</v>
      </c>
    </row>
    <row r="201" s="2" customFormat="1">
      <c r="A201" s="38"/>
      <c r="B201" s="39"/>
      <c r="C201" s="38"/>
      <c r="D201" s="195" t="s">
        <v>242</v>
      </c>
      <c r="E201" s="38"/>
      <c r="F201" s="196" t="s">
        <v>389</v>
      </c>
      <c r="G201" s="38"/>
      <c r="H201" s="38"/>
      <c r="I201" s="197"/>
      <c r="J201" s="38"/>
      <c r="K201" s="38"/>
      <c r="L201" s="39"/>
      <c r="M201" s="198"/>
      <c r="N201" s="199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242</v>
      </c>
      <c r="AU201" s="19" t="s">
        <v>84</v>
      </c>
    </row>
    <row r="202" s="2" customFormat="1">
      <c r="A202" s="38"/>
      <c r="B202" s="39"/>
      <c r="C202" s="38"/>
      <c r="D202" s="195" t="s">
        <v>262</v>
      </c>
      <c r="E202" s="38"/>
      <c r="F202" s="223" t="s">
        <v>296</v>
      </c>
      <c r="G202" s="38"/>
      <c r="H202" s="38"/>
      <c r="I202" s="197"/>
      <c r="J202" s="38"/>
      <c r="K202" s="38"/>
      <c r="L202" s="39"/>
      <c r="M202" s="198"/>
      <c r="N202" s="199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262</v>
      </c>
      <c r="AU202" s="19" t="s">
        <v>84</v>
      </c>
    </row>
    <row r="203" s="14" customFormat="1">
      <c r="A203" s="14"/>
      <c r="B203" s="207"/>
      <c r="C203" s="14"/>
      <c r="D203" s="195" t="s">
        <v>248</v>
      </c>
      <c r="E203" s="208" t="s">
        <v>1</v>
      </c>
      <c r="F203" s="209" t="s">
        <v>926</v>
      </c>
      <c r="G203" s="14"/>
      <c r="H203" s="210">
        <v>19.440000000000001</v>
      </c>
      <c r="I203" s="211"/>
      <c r="J203" s="14"/>
      <c r="K203" s="14"/>
      <c r="L203" s="207"/>
      <c r="M203" s="212"/>
      <c r="N203" s="213"/>
      <c r="O203" s="213"/>
      <c r="P203" s="213"/>
      <c r="Q203" s="213"/>
      <c r="R203" s="213"/>
      <c r="S203" s="213"/>
      <c r="T203" s="2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8" t="s">
        <v>248</v>
      </c>
      <c r="AU203" s="208" t="s">
        <v>84</v>
      </c>
      <c r="AV203" s="14" t="s">
        <v>84</v>
      </c>
      <c r="AW203" s="14" t="s">
        <v>32</v>
      </c>
      <c r="AX203" s="14" t="s">
        <v>82</v>
      </c>
      <c r="AY203" s="208" t="s">
        <v>235</v>
      </c>
    </row>
    <row r="204" s="2" customFormat="1" ht="21.75" customHeight="1">
      <c r="A204" s="38"/>
      <c r="B204" s="181"/>
      <c r="C204" s="182" t="s">
        <v>385</v>
      </c>
      <c r="D204" s="182" t="s">
        <v>237</v>
      </c>
      <c r="E204" s="183" t="s">
        <v>392</v>
      </c>
      <c r="F204" s="184" t="s">
        <v>393</v>
      </c>
      <c r="G204" s="185" t="s">
        <v>240</v>
      </c>
      <c r="H204" s="186">
        <v>19.440000000000001</v>
      </c>
      <c r="I204" s="187"/>
      <c r="J204" s="188">
        <f>ROUND(I204*H204,2)</f>
        <v>0</v>
      </c>
      <c r="K204" s="184" t="s">
        <v>246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96</v>
      </c>
      <c r="AT204" s="193" t="s">
        <v>237</v>
      </c>
      <c r="AU204" s="193" t="s">
        <v>84</v>
      </c>
      <c r="AY204" s="19" t="s">
        <v>235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96</v>
      </c>
      <c r="BM204" s="193" t="s">
        <v>927</v>
      </c>
    </row>
    <row r="205" s="2" customFormat="1">
      <c r="A205" s="38"/>
      <c r="B205" s="39"/>
      <c r="C205" s="38"/>
      <c r="D205" s="195" t="s">
        <v>242</v>
      </c>
      <c r="E205" s="38"/>
      <c r="F205" s="196" t="s">
        <v>395</v>
      </c>
      <c r="G205" s="38"/>
      <c r="H205" s="38"/>
      <c r="I205" s="197"/>
      <c r="J205" s="38"/>
      <c r="K205" s="38"/>
      <c r="L205" s="39"/>
      <c r="M205" s="198"/>
      <c r="N205" s="199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242</v>
      </c>
      <c r="AU205" s="19" t="s">
        <v>84</v>
      </c>
    </row>
    <row r="206" s="2" customFormat="1" ht="44.25" customHeight="1">
      <c r="A206" s="38"/>
      <c r="B206" s="181"/>
      <c r="C206" s="182" t="s">
        <v>391</v>
      </c>
      <c r="D206" s="182" t="s">
        <v>237</v>
      </c>
      <c r="E206" s="183" t="s">
        <v>397</v>
      </c>
      <c r="F206" s="184" t="s">
        <v>398</v>
      </c>
      <c r="G206" s="185" t="s">
        <v>358</v>
      </c>
      <c r="H206" s="186">
        <v>32.909999999999997</v>
      </c>
      <c r="I206" s="187"/>
      <c r="J206" s="188">
        <f>ROUND(I206*H206,2)</f>
        <v>0</v>
      </c>
      <c r="K206" s="184" t="s">
        <v>246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96</v>
      </c>
      <c r="AT206" s="193" t="s">
        <v>237</v>
      </c>
      <c r="AU206" s="193" t="s">
        <v>84</v>
      </c>
      <c r="AY206" s="19" t="s">
        <v>235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96</v>
      </c>
      <c r="BM206" s="193" t="s">
        <v>399</v>
      </c>
    </row>
    <row r="207" s="2" customFormat="1">
      <c r="A207" s="38"/>
      <c r="B207" s="39"/>
      <c r="C207" s="38"/>
      <c r="D207" s="195" t="s">
        <v>242</v>
      </c>
      <c r="E207" s="38"/>
      <c r="F207" s="196" t="s">
        <v>400</v>
      </c>
      <c r="G207" s="38"/>
      <c r="H207" s="38"/>
      <c r="I207" s="197"/>
      <c r="J207" s="38"/>
      <c r="K207" s="38"/>
      <c r="L207" s="39"/>
      <c r="M207" s="198"/>
      <c r="N207" s="199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242</v>
      </c>
      <c r="AU207" s="19" t="s">
        <v>84</v>
      </c>
    </row>
    <row r="208" s="13" customFormat="1">
      <c r="A208" s="13"/>
      <c r="B208" s="200"/>
      <c r="C208" s="13"/>
      <c r="D208" s="195" t="s">
        <v>248</v>
      </c>
      <c r="E208" s="201" t="s">
        <v>1</v>
      </c>
      <c r="F208" s="202" t="s">
        <v>928</v>
      </c>
      <c r="G208" s="13"/>
      <c r="H208" s="201" t="s">
        <v>1</v>
      </c>
      <c r="I208" s="203"/>
      <c r="J208" s="13"/>
      <c r="K208" s="13"/>
      <c r="L208" s="200"/>
      <c r="M208" s="204"/>
      <c r="N208" s="205"/>
      <c r="O208" s="205"/>
      <c r="P208" s="205"/>
      <c r="Q208" s="205"/>
      <c r="R208" s="205"/>
      <c r="S208" s="205"/>
      <c r="T208" s="206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1" t="s">
        <v>248</v>
      </c>
      <c r="AU208" s="201" t="s">
        <v>84</v>
      </c>
      <c r="AV208" s="13" t="s">
        <v>82</v>
      </c>
      <c r="AW208" s="13" t="s">
        <v>32</v>
      </c>
      <c r="AX208" s="13" t="s">
        <v>75</v>
      </c>
      <c r="AY208" s="201" t="s">
        <v>235</v>
      </c>
    </row>
    <row r="209" s="14" customFormat="1">
      <c r="A209" s="14"/>
      <c r="B209" s="207"/>
      <c r="C209" s="14"/>
      <c r="D209" s="195" t="s">
        <v>248</v>
      </c>
      <c r="E209" s="208" t="s">
        <v>1</v>
      </c>
      <c r="F209" s="209" t="s">
        <v>929</v>
      </c>
      <c r="G209" s="14"/>
      <c r="H209" s="210">
        <v>14.6</v>
      </c>
      <c r="I209" s="211"/>
      <c r="J209" s="14"/>
      <c r="K209" s="14"/>
      <c r="L209" s="207"/>
      <c r="M209" s="212"/>
      <c r="N209" s="213"/>
      <c r="O209" s="213"/>
      <c r="P209" s="213"/>
      <c r="Q209" s="213"/>
      <c r="R209" s="213"/>
      <c r="S209" s="213"/>
      <c r="T209" s="2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08" t="s">
        <v>248</v>
      </c>
      <c r="AU209" s="208" t="s">
        <v>84</v>
      </c>
      <c r="AV209" s="14" t="s">
        <v>84</v>
      </c>
      <c r="AW209" s="14" t="s">
        <v>32</v>
      </c>
      <c r="AX209" s="14" t="s">
        <v>75</v>
      </c>
      <c r="AY209" s="208" t="s">
        <v>235</v>
      </c>
    </row>
    <row r="210" s="13" customFormat="1">
      <c r="A210" s="13"/>
      <c r="B210" s="200"/>
      <c r="C210" s="13"/>
      <c r="D210" s="195" t="s">
        <v>248</v>
      </c>
      <c r="E210" s="201" t="s">
        <v>1</v>
      </c>
      <c r="F210" s="202" t="s">
        <v>930</v>
      </c>
      <c r="G210" s="13"/>
      <c r="H210" s="201" t="s">
        <v>1</v>
      </c>
      <c r="I210" s="203"/>
      <c r="J210" s="13"/>
      <c r="K210" s="13"/>
      <c r="L210" s="200"/>
      <c r="M210" s="204"/>
      <c r="N210" s="205"/>
      <c r="O210" s="205"/>
      <c r="P210" s="205"/>
      <c r="Q210" s="205"/>
      <c r="R210" s="205"/>
      <c r="S210" s="205"/>
      <c r="T210" s="206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1" t="s">
        <v>248</v>
      </c>
      <c r="AU210" s="201" t="s">
        <v>84</v>
      </c>
      <c r="AV210" s="13" t="s">
        <v>82</v>
      </c>
      <c r="AW210" s="13" t="s">
        <v>32</v>
      </c>
      <c r="AX210" s="13" t="s">
        <v>75</v>
      </c>
      <c r="AY210" s="201" t="s">
        <v>235</v>
      </c>
    </row>
    <row r="211" s="14" customFormat="1">
      <c r="A211" s="14"/>
      <c r="B211" s="207"/>
      <c r="C211" s="14"/>
      <c r="D211" s="195" t="s">
        <v>248</v>
      </c>
      <c r="E211" s="208" t="s">
        <v>1</v>
      </c>
      <c r="F211" s="209" t="s">
        <v>931</v>
      </c>
      <c r="G211" s="14"/>
      <c r="H211" s="210">
        <v>18.309999999999999</v>
      </c>
      <c r="I211" s="211"/>
      <c r="J211" s="14"/>
      <c r="K211" s="14"/>
      <c r="L211" s="207"/>
      <c r="M211" s="212"/>
      <c r="N211" s="213"/>
      <c r="O211" s="213"/>
      <c r="P211" s="213"/>
      <c r="Q211" s="213"/>
      <c r="R211" s="213"/>
      <c r="S211" s="213"/>
      <c r="T211" s="2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8" t="s">
        <v>248</v>
      </c>
      <c r="AU211" s="208" t="s">
        <v>84</v>
      </c>
      <c r="AV211" s="14" t="s">
        <v>84</v>
      </c>
      <c r="AW211" s="14" t="s">
        <v>32</v>
      </c>
      <c r="AX211" s="14" t="s">
        <v>75</v>
      </c>
      <c r="AY211" s="208" t="s">
        <v>235</v>
      </c>
    </row>
    <row r="212" s="15" customFormat="1">
      <c r="A212" s="15"/>
      <c r="B212" s="215"/>
      <c r="C212" s="15"/>
      <c r="D212" s="195" t="s">
        <v>248</v>
      </c>
      <c r="E212" s="216" t="s">
        <v>1</v>
      </c>
      <c r="F212" s="217" t="s">
        <v>253</v>
      </c>
      <c r="G212" s="15"/>
      <c r="H212" s="218">
        <v>32.909999999999997</v>
      </c>
      <c r="I212" s="219"/>
      <c r="J212" s="15"/>
      <c r="K212" s="15"/>
      <c r="L212" s="215"/>
      <c r="M212" s="220"/>
      <c r="N212" s="221"/>
      <c r="O212" s="221"/>
      <c r="P212" s="221"/>
      <c r="Q212" s="221"/>
      <c r="R212" s="221"/>
      <c r="S212" s="221"/>
      <c r="T212" s="222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16" t="s">
        <v>248</v>
      </c>
      <c r="AU212" s="216" t="s">
        <v>84</v>
      </c>
      <c r="AV212" s="15" t="s">
        <v>96</v>
      </c>
      <c r="AW212" s="15" t="s">
        <v>32</v>
      </c>
      <c r="AX212" s="15" t="s">
        <v>82</v>
      </c>
      <c r="AY212" s="216" t="s">
        <v>235</v>
      </c>
    </row>
    <row r="213" s="2" customFormat="1" ht="44.25" customHeight="1">
      <c r="A213" s="38"/>
      <c r="B213" s="181"/>
      <c r="C213" s="182" t="s">
        <v>396</v>
      </c>
      <c r="D213" s="182" t="s">
        <v>237</v>
      </c>
      <c r="E213" s="183" t="s">
        <v>410</v>
      </c>
      <c r="F213" s="184" t="s">
        <v>411</v>
      </c>
      <c r="G213" s="185" t="s">
        <v>358</v>
      </c>
      <c r="H213" s="186">
        <v>164.55000000000001</v>
      </c>
      <c r="I213" s="187"/>
      <c r="J213" s="188">
        <f>ROUND(I213*H213,2)</f>
        <v>0</v>
      </c>
      <c r="K213" s="184" t="s">
        <v>246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96</v>
      </c>
      <c r="AT213" s="193" t="s">
        <v>237</v>
      </c>
      <c r="AU213" s="193" t="s">
        <v>84</v>
      </c>
      <c r="AY213" s="19" t="s">
        <v>235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96</v>
      </c>
      <c r="BM213" s="193" t="s">
        <v>412</v>
      </c>
    </row>
    <row r="214" s="2" customFormat="1">
      <c r="A214" s="38"/>
      <c r="B214" s="39"/>
      <c r="C214" s="38"/>
      <c r="D214" s="195" t="s">
        <v>242</v>
      </c>
      <c r="E214" s="38"/>
      <c r="F214" s="196" t="s">
        <v>413</v>
      </c>
      <c r="G214" s="38"/>
      <c r="H214" s="38"/>
      <c r="I214" s="197"/>
      <c r="J214" s="38"/>
      <c r="K214" s="38"/>
      <c r="L214" s="39"/>
      <c r="M214" s="198"/>
      <c r="N214" s="199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242</v>
      </c>
      <c r="AU214" s="19" t="s">
        <v>84</v>
      </c>
    </row>
    <row r="215" s="14" customFormat="1">
      <c r="A215" s="14"/>
      <c r="B215" s="207"/>
      <c r="C215" s="14"/>
      <c r="D215" s="195" t="s">
        <v>248</v>
      </c>
      <c r="E215" s="14"/>
      <c r="F215" s="209" t="s">
        <v>932</v>
      </c>
      <c r="G215" s="14"/>
      <c r="H215" s="210">
        <v>164.55000000000001</v>
      </c>
      <c r="I215" s="211"/>
      <c r="J215" s="14"/>
      <c r="K215" s="14"/>
      <c r="L215" s="207"/>
      <c r="M215" s="212"/>
      <c r="N215" s="213"/>
      <c r="O215" s="213"/>
      <c r="P215" s="213"/>
      <c r="Q215" s="213"/>
      <c r="R215" s="213"/>
      <c r="S215" s="213"/>
      <c r="T215" s="2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8" t="s">
        <v>248</v>
      </c>
      <c r="AU215" s="208" t="s">
        <v>84</v>
      </c>
      <c r="AV215" s="14" t="s">
        <v>84</v>
      </c>
      <c r="AW215" s="14" t="s">
        <v>3</v>
      </c>
      <c r="AX215" s="14" t="s">
        <v>82</v>
      </c>
      <c r="AY215" s="208" t="s">
        <v>235</v>
      </c>
    </row>
    <row r="216" s="2" customFormat="1" ht="24.15" customHeight="1">
      <c r="A216" s="38"/>
      <c r="B216" s="181"/>
      <c r="C216" s="182" t="s">
        <v>405</v>
      </c>
      <c r="D216" s="182" t="s">
        <v>237</v>
      </c>
      <c r="E216" s="183" t="s">
        <v>429</v>
      </c>
      <c r="F216" s="184" t="s">
        <v>430</v>
      </c>
      <c r="G216" s="185" t="s">
        <v>240</v>
      </c>
      <c r="H216" s="186">
        <v>10.255000000000001</v>
      </c>
      <c r="I216" s="187"/>
      <c r="J216" s="188">
        <f>ROUND(I216*H216,2)</f>
        <v>0</v>
      </c>
      <c r="K216" s="184" t="s">
        <v>246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96</v>
      </c>
      <c r="AT216" s="193" t="s">
        <v>237</v>
      </c>
      <c r="AU216" s="193" t="s">
        <v>84</v>
      </c>
      <c r="AY216" s="19" t="s">
        <v>235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96</v>
      </c>
      <c r="BM216" s="193" t="s">
        <v>431</v>
      </c>
    </row>
    <row r="217" s="2" customFormat="1">
      <c r="A217" s="38"/>
      <c r="B217" s="39"/>
      <c r="C217" s="38"/>
      <c r="D217" s="195" t="s">
        <v>242</v>
      </c>
      <c r="E217" s="38"/>
      <c r="F217" s="196" t="s">
        <v>432</v>
      </c>
      <c r="G217" s="38"/>
      <c r="H217" s="38"/>
      <c r="I217" s="197"/>
      <c r="J217" s="38"/>
      <c r="K217" s="38"/>
      <c r="L217" s="39"/>
      <c r="M217" s="198"/>
      <c r="N217" s="199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242</v>
      </c>
      <c r="AU217" s="19" t="s">
        <v>84</v>
      </c>
    </row>
    <row r="218" s="2" customFormat="1">
      <c r="A218" s="38"/>
      <c r="B218" s="39"/>
      <c r="C218" s="38"/>
      <c r="D218" s="195" t="s">
        <v>262</v>
      </c>
      <c r="E218" s="38"/>
      <c r="F218" s="223" t="s">
        <v>296</v>
      </c>
      <c r="G218" s="38"/>
      <c r="H218" s="38"/>
      <c r="I218" s="197"/>
      <c r="J218" s="38"/>
      <c r="K218" s="38"/>
      <c r="L218" s="39"/>
      <c r="M218" s="198"/>
      <c r="N218" s="199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262</v>
      </c>
      <c r="AU218" s="19" t="s">
        <v>84</v>
      </c>
    </row>
    <row r="219" s="14" customFormat="1">
      <c r="A219" s="14"/>
      <c r="B219" s="207"/>
      <c r="C219" s="14"/>
      <c r="D219" s="195" t="s">
        <v>248</v>
      </c>
      <c r="E219" s="208" t="s">
        <v>1</v>
      </c>
      <c r="F219" s="209" t="s">
        <v>933</v>
      </c>
      <c r="G219" s="14"/>
      <c r="H219" s="210">
        <v>5.7999999999999998</v>
      </c>
      <c r="I219" s="211"/>
      <c r="J219" s="14"/>
      <c r="K219" s="14"/>
      <c r="L219" s="207"/>
      <c r="M219" s="212"/>
      <c r="N219" s="213"/>
      <c r="O219" s="213"/>
      <c r="P219" s="213"/>
      <c r="Q219" s="213"/>
      <c r="R219" s="213"/>
      <c r="S219" s="213"/>
      <c r="T219" s="2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08" t="s">
        <v>248</v>
      </c>
      <c r="AU219" s="208" t="s">
        <v>84</v>
      </c>
      <c r="AV219" s="14" t="s">
        <v>84</v>
      </c>
      <c r="AW219" s="14" t="s">
        <v>32</v>
      </c>
      <c r="AX219" s="14" t="s">
        <v>75</v>
      </c>
      <c r="AY219" s="208" t="s">
        <v>235</v>
      </c>
    </row>
    <row r="220" s="14" customFormat="1">
      <c r="A220" s="14"/>
      <c r="B220" s="207"/>
      <c r="C220" s="14"/>
      <c r="D220" s="195" t="s">
        <v>248</v>
      </c>
      <c r="E220" s="208" t="s">
        <v>1</v>
      </c>
      <c r="F220" s="209" t="s">
        <v>879</v>
      </c>
      <c r="G220" s="14"/>
      <c r="H220" s="210">
        <v>4.4550000000000001</v>
      </c>
      <c r="I220" s="211"/>
      <c r="J220" s="14"/>
      <c r="K220" s="14"/>
      <c r="L220" s="207"/>
      <c r="M220" s="212"/>
      <c r="N220" s="213"/>
      <c r="O220" s="213"/>
      <c r="P220" s="213"/>
      <c r="Q220" s="213"/>
      <c r="R220" s="213"/>
      <c r="S220" s="213"/>
      <c r="T220" s="2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8" t="s">
        <v>248</v>
      </c>
      <c r="AU220" s="208" t="s">
        <v>84</v>
      </c>
      <c r="AV220" s="14" t="s">
        <v>84</v>
      </c>
      <c r="AW220" s="14" t="s">
        <v>32</v>
      </c>
      <c r="AX220" s="14" t="s">
        <v>75</v>
      </c>
      <c r="AY220" s="208" t="s">
        <v>235</v>
      </c>
    </row>
    <row r="221" s="15" customFormat="1">
      <c r="A221" s="15"/>
      <c r="B221" s="215"/>
      <c r="C221" s="15"/>
      <c r="D221" s="195" t="s">
        <v>248</v>
      </c>
      <c r="E221" s="216" t="s">
        <v>1</v>
      </c>
      <c r="F221" s="217" t="s">
        <v>253</v>
      </c>
      <c r="G221" s="15"/>
      <c r="H221" s="218">
        <v>10.255000000000001</v>
      </c>
      <c r="I221" s="219"/>
      <c r="J221" s="15"/>
      <c r="K221" s="15"/>
      <c r="L221" s="215"/>
      <c r="M221" s="220"/>
      <c r="N221" s="221"/>
      <c r="O221" s="221"/>
      <c r="P221" s="221"/>
      <c r="Q221" s="221"/>
      <c r="R221" s="221"/>
      <c r="S221" s="221"/>
      <c r="T221" s="222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16" t="s">
        <v>248</v>
      </c>
      <c r="AU221" s="216" t="s">
        <v>84</v>
      </c>
      <c r="AV221" s="15" t="s">
        <v>96</v>
      </c>
      <c r="AW221" s="15" t="s">
        <v>32</v>
      </c>
      <c r="AX221" s="15" t="s">
        <v>82</v>
      </c>
      <c r="AY221" s="216" t="s">
        <v>235</v>
      </c>
    </row>
    <row r="222" s="2" customFormat="1" ht="33" customHeight="1">
      <c r="A222" s="38"/>
      <c r="B222" s="181"/>
      <c r="C222" s="182" t="s">
        <v>409</v>
      </c>
      <c r="D222" s="182" t="s">
        <v>237</v>
      </c>
      <c r="E222" s="183" t="s">
        <v>436</v>
      </c>
      <c r="F222" s="184" t="s">
        <v>437</v>
      </c>
      <c r="G222" s="185" t="s">
        <v>438</v>
      </c>
      <c r="H222" s="186">
        <v>59.238</v>
      </c>
      <c r="I222" s="187"/>
      <c r="J222" s="188">
        <f>ROUND(I222*H222,2)</f>
        <v>0</v>
      </c>
      <c r="K222" s="184" t="s">
        <v>246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96</v>
      </c>
      <c r="AT222" s="193" t="s">
        <v>237</v>
      </c>
      <c r="AU222" s="193" t="s">
        <v>84</v>
      </c>
      <c r="AY222" s="19" t="s">
        <v>235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96</v>
      </c>
      <c r="BM222" s="193" t="s">
        <v>439</v>
      </c>
    </row>
    <row r="223" s="2" customFormat="1">
      <c r="A223" s="38"/>
      <c r="B223" s="39"/>
      <c r="C223" s="38"/>
      <c r="D223" s="195" t="s">
        <v>242</v>
      </c>
      <c r="E223" s="38"/>
      <c r="F223" s="196" t="s">
        <v>440</v>
      </c>
      <c r="G223" s="38"/>
      <c r="H223" s="38"/>
      <c r="I223" s="197"/>
      <c r="J223" s="38"/>
      <c r="K223" s="38"/>
      <c r="L223" s="39"/>
      <c r="M223" s="198"/>
      <c r="N223" s="199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242</v>
      </c>
      <c r="AU223" s="19" t="s">
        <v>84</v>
      </c>
    </row>
    <row r="224" s="14" customFormat="1">
      <c r="A224" s="14"/>
      <c r="B224" s="207"/>
      <c r="C224" s="14"/>
      <c r="D224" s="195" t="s">
        <v>248</v>
      </c>
      <c r="E224" s="14"/>
      <c r="F224" s="209" t="s">
        <v>934</v>
      </c>
      <c r="G224" s="14"/>
      <c r="H224" s="210">
        <v>59.238</v>
      </c>
      <c r="I224" s="211"/>
      <c r="J224" s="14"/>
      <c r="K224" s="14"/>
      <c r="L224" s="207"/>
      <c r="M224" s="212"/>
      <c r="N224" s="213"/>
      <c r="O224" s="213"/>
      <c r="P224" s="213"/>
      <c r="Q224" s="213"/>
      <c r="R224" s="213"/>
      <c r="S224" s="213"/>
      <c r="T224" s="2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8" t="s">
        <v>248</v>
      </c>
      <c r="AU224" s="208" t="s">
        <v>84</v>
      </c>
      <c r="AV224" s="14" t="s">
        <v>84</v>
      </c>
      <c r="AW224" s="14" t="s">
        <v>3</v>
      </c>
      <c r="AX224" s="14" t="s">
        <v>82</v>
      </c>
      <c r="AY224" s="208" t="s">
        <v>235</v>
      </c>
    </row>
    <row r="225" s="2" customFormat="1" ht="24.15" customHeight="1">
      <c r="A225" s="38"/>
      <c r="B225" s="181"/>
      <c r="C225" s="182" t="s">
        <v>415</v>
      </c>
      <c r="D225" s="182" t="s">
        <v>237</v>
      </c>
      <c r="E225" s="183" t="s">
        <v>447</v>
      </c>
      <c r="F225" s="184" t="s">
        <v>448</v>
      </c>
      <c r="G225" s="185" t="s">
        <v>358</v>
      </c>
      <c r="H225" s="186">
        <v>31.945</v>
      </c>
      <c r="I225" s="187"/>
      <c r="J225" s="188">
        <f>ROUND(I225*H225,2)</f>
        <v>0</v>
      </c>
      <c r="K225" s="184" t="s">
        <v>246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96</v>
      </c>
      <c r="AT225" s="193" t="s">
        <v>237</v>
      </c>
      <c r="AU225" s="193" t="s">
        <v>84</v>
      </c>
      <c r="AY225" s="19" t="s">
        <v>235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96</v>
      </c>
      <c r="BM225" s="193" t="s">
        <v>449</v>
      </c>
    </row>
    <row r="226" s="2" customFormat="1">
      <c r="A226" s="38"/>
      <c r="B226" s="39"/>
      <c r="C226" s="38"/>
      <c r="D226" s="195" t="s">
        <v>242</v>
      </c>
      <c r="E226" s="38"/>
      <c r="F226" s="196" t="s">
        <v>450</v>
      </c>
      <c r="G226" s="38"/>
      <c r="H226" s="38"/>
      <c r="I226" s="197"/>
      <c r="J226" s="38"/>
      <c r="K226" s="38"/>
      <c r="L226" s="39"/>
      <c r="M226" s="198"/>
      <c r="N226" s="199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242</v>
      </c>
      <c r="AU226" s="19" t="s">
        <v>84</v>
      </c>
    </row>
    <row r="227" s="13" customFormat="1">
      <c r="A227" s="13"/>
      <c r="B227" s="200"/>
      <c r="C227" s="13"/>
      <c r="D227" s="195" t="s">
        <v>248</v>
      </c>
      <c r="E227" s="201" t="s">
        <v>1</v>
      </c>
      <c r="F227" s="202" t="s">
        <v>935</v>
      </c>
      <c r="G227" s="13"/>
      <c r="H227" s="201" t="s">
        <v>1</v>
      </c>
      <c r="I227" s="203"/>
      <c r="J227" s="13"/>
      <c r="K227" s="13"/>
      <c r="L227" s="200"/>
      <c r="M227" s="204"/>
      <c r="N227" s="205"/>
      <c r="O227" s="205"/>
      <c r="P227" s="205"/>
      <c r="Q227" s="205"/>
      <c r="R227" s="205"/>
      <c r="S227" s="205"/>
      <c r="T227" s="206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01" t="s">
        <v>248</v>
      </c>
      <c r="AU227" s="201" t="s">
        <v>84</v>
      </c>
      <c r="AV227" s="13" t="s">
        <v>82</v>
      </c>
      <c r="AW227" s="13" t="s">
        <v>32</v>
      </c>
      <c r="AX227" s="13" t="s">
        <v>75</v>
      </c>
      <c r="AY227" s="201" t="s">
        <v>235</v>
      </c>
    </row>
    <row r="228" s="14" customFormat="1">
      <c r="A228" s="14"/>
      <c r="B228" s="207"/>
      <c r="C228" s="14"/>
      <c r="D228" s="195" t="s">
        <v>248</v>
      </c>
      <c r="E228" s="208" t="s">
        <v>1</v>
      </c>
      <c r="F228" s="209" t="s">
        <v>929</v>
      </c>
      <c r="G228" s="14"/>
      <c r="H228" s="210">
        <v>14.6</v>
      </c>
      <c r="I228" s="211"/>
      <c r="J228" s="14"/>
      <c r="K228" s="14"/>
      <c r="L228" s="207"/>
      <c r="M228" s="212"/>
      <c r="N228" s="213"/>
      <c r="O228" s="213"/>
      <c r="P228" s="213"/>
      <c r="Q228" s="213"/>
      <c r="R228" s="213"/>
      <c r="S228" s="213"/>
      <c r="T228" s="2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8" t="s">
        <v>248</v>
      </c>
      <c r="AU228" s="208" t="s">
        <v>84</v>
      </c>
      <c r="AV228" s="14" t="s">
        <v>84</v>
      </c>
      <c r="AW228" s="14" t="s">
        <v>32</v>
      </c>
      <c r="AX228" s="14" t="s">
        <v>75</v>
      </c>
      <c r="AY228" s="208" t="s">
        <v>235</v>
      </c>
    </row>
    <row r="229" s="13" customFormat="1">
      <c r="A229" s="13"/>
      <c r="B229" s="200"/>
      <c r="C229" s="13"/>
      <c r="D229" s="195" t="s">
        <v>248</v>
      </c>
      <c r="E229" s="201" t="s">
        <v>1</v>
      </c>
      <c r="F229" s="202" t="s">
        <v>930</v>
      </c>
      <c r="G229" s="13"/>
      <c r="H229" s="201" t="s">
        <v>1</v>
      </c>
      <c r="I229" s="203"/>
      <c r="J229" s="13"/>
      <c r="K229" s="13"/>
      <c r="L229" s="200"/>
      <c r="M229" s="204"/>
      <c r="N229" s="205"/>
      <c r="O229" s="205"/>
      <c r="P229" s="205"/>
      <c r="Q229" s="205"/>
      <c r="R229" s="205"/>
      <c r="S229" s="205"/>
      <c r="T229" s="206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1" t="s">
        <v>248</v>
      </c>
      <c r="AU229" s="201" t="s">
        <v>84</v>
      </c>
      <c r="AV229" s="13" t="s">
        <v>82</v>
      </c>
      <c r="AW229" s="13" t="s">
        <v>32</v>
      </c>
      <c r="AX229" s="13" t="s">
        <v>75</v>
      </c>
      <c r="AY229" s="201" t="s">
        <v>235</v>
      </c>
    </row>
    <row r="230" s="14" customFormat="1">
      <c r="A230" s="14"/>
      <c r="B230" s="207"/>
      <c r="C230" s="14"/>
      <c r="D230" s="195" t="s">
        <v>248</v>
      </c>
      <c r="E230" s="208" t="s">
        <v>1</v>
      </c>
      <c r="F230" s="209" t="s">
        <v>931</v>
      </c>
      <c r="G230" s="14"/>
      <c r="H230" s="210">
        <v>18.309999999999999</v>
      </c>
      <c r="I230" s="211"/>
      <c r="J230" s="14"/>
      <c r="K230" s="14"/>
      <c r="L230" s="207"/>
      <c r="M230" s="212"/>
      <c r="N230" s="213"/>
      <c r="O230" s="213"/>
      <c r="P230" s="213"/>
      <c r="Q230" s="213"/>
      <c r="R230" s="213"/>
      <c r="S230" s="213"/>
      <c r="T230" s="2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08" t="s">
        <v>248</v>
      </c>
      <c r="AU230" s="208" t="s">
        <v>84</v>
      </c>
      <c r="AV230" s="14" t="s">
        <v>84</v>
      </c>
      <c r="AW230" s="14" t="s">
        <v>32</v>
      </c>
      <c r="AX230" s="14" t="s">
        <v>75</v>
      </c>
      <c r="AY230" s="208" t="s">
        <v>235</v>
      </c>
    </row>
    <row r="231" s="13" customFormat="1">
      <c r="A231" s="13"/>
      <c r="B231" s="200"/>
      <c r="C231" s="13"/>
      <c r="D231" s="195" t="s">
        <v>248</v>
      </c>
      <c r="E231" s="201" t="s">
        <v>1</v>
      </c>
      <c r="F231" s="202" t="s">
        <v>454</v>
      </c>
      <c r="G231" s="13"/>
      <c r="H231" s="201" t="s">
        <v>1</v>
      </c>
      <c r="I231" s="203"/>
      <c r="J231" s="13"/>
      <c r="K231" s="13"/>
      <c r="L231" s="200"/>
      <c r="M231" s="204"/>
      <c r="N231" s="205"/>
      <c r="O231" s="205"/>
      <c r="P231" s="205"/>
      <c r="Q231" s="205"/>
      <c r="R231" s="205"/>
      <c r="S231" s="205"/>
      <c r="T231" s="206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1" t="s">
        <v>248</v>
      </c>
      <c r="AU231" s="201" t="s">
        <v>84</v>
      </c>
      <c r="AV231" s="13" t="s">
        <v>82</v>
      </c>
      <c r="AW231" s="13" t="s">
        <v>32</v>
      </c>
      <c r="AX231" s="13" t="s">
        <v>75</v>
      </c>
      <c r="AY231" s="201" t="s">
        <v>235</v>
      </c>
    </row>
    <row r="232" s="14" customFormat="1">
      <c r="A232" s="14"/>
      <c r="B232" s="207"/>
      <c r="C232" s="14"/>
      <c r="D232" s="195" t="s">
        <v>248</v>
      </c>
      <c r="E232" s="208" t="s">
        <v>1</v>
      </c>
      <c r="F232" s="209" t="s">
        <v>936</v>
      </c>
      <c r="G232" s="14"/>
      <c r="H232" s="210">
        <v>-0.625</v>
      </c>
      <c r="I232" s="211"/>
      <c r="J232" s="14"/>
      <c r="K232" s="14"/>
      <c r="L232" s="207"/>
      <c r="M232" s="212"/>
      <c r="N232" s="213"/>
      <c r="O232" s="213"/>
      <c r="P232" s="213"/>
      <c r="Q232" s="213"/>
      <c r="R232" s="213"/>
      <c r="S232" s="213"/>
      <c r="T232" s="2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8" t="s">
        <v>248</v>
      </c>
      <c r="AU232" s="208" t="s">
        <v>84</v>
      </c>
      <c r="AV232" s="14" t="s">
        <v>84</v>
      </c>
      <c r="AW232" s="14" t="s">
        <v>32</v>
      </c>
      <c r="AX232" s="14" t="s">
        <v>75</v>
      </c>
      <c r="AY232" s="208" t="s">
        <v>235</v>
      </c>
    </row>
    <row r="233" s="13" customFormat="1">
      <c r="A233" s="13"/>
      <c r="B233" s="200"/>
      <c r="C233" s="13"/>
      <c r="D233" s="195" t="s">
        <v>248</v>
      </c>
      <c r="E233" s="201" t="s">
        <v>1</v>
      </c>
      <c r="F233" s="202" t="s">
        <v>456</v>
      </c>
      <c r="G233" s="13"/>
      <c r="H233" s="201" t="s">
        <v>1</v>
      </c>
      <c r="I233" s="203"/>
      <c r="J233" s="13"/>
      <c r="K233" s="13"/>
      <c r="L233" s="200"/>
      <c r="M233" s="204"/>
      <c r="N233" s="205"/>
      <c r="O233" s="205"/>
      <c r="P233" s="205"/>
      <c r="Q233" s="205"/>
      <c r="R233" s="205"/>
      <c r="S233" s="205"/>
      <c r="T233" s="206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1" t="s">
        <v>248</v>
      </c>
      <c r="AU233" s="201" t="s">
        <v>84</v>
      </c>
      <c r="AV233" s="13" t="s">
        <v>82</v>
      </c>
      <c r="AW233" s="13" t="s">
        <v>32</v>
      </c>
      <c r="AX233" s="13" t="s">
        <v>75</v>
      </c>
      <c r="AY233" s="201" t="s">
        <v>235</v>
      </c>
    </row>
    <row r="234" s="14" customFormat="1">
      <c r="A234" s="14"/>
      <c r="B234" s="207"/>
      <c r="C234" s="14"/>
      <c r="D234" s="195" t="s">
        <v>248</v>
      </c>
      <c r="E234" s="208" t="s">
        <v>1</v>
      </c>
      <c r="F234" s="209" t="s">
        <v>937</v>
      </c>
      <c r="G234" s="14"/>
      <c r="H234" s="210">
        <v>-0.33800000000000002</v>
      </c>
      <c r="I234" s="211"/>
      <c r="J234" s="14"/>
      <c r="K234" s="14"/>
      <c r="L234" s="207"/>
      <c r="M234" s="212"/>
      <c r="N234" s="213"/>
      <c r="O234" s="213"/>
      <c r="P234" s="213"/>
      <c r="Q234" s="213"/>
      <c r="R234" s="213"/>
      <c r="S234" s="213"/>
      <c r="T234" s="2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8" t="s">
        <v>248</v>
      </c>
      <c r="AU234" s="208" t="s">
        <v>84</v>
      </c>
      <c r="AV234" s="14" t="s">
        <v>84</v>
      </c>
      <c r="AW234" s="14" t="s">
        <v>32</v>
      </c>
      <c r="AX234" s="14" t="s">
        <v>75</v>
      </c>
      <c r="AY234" s="208" t="s">
        <v>235</v>
      </c>
    </row>
    <row r="235" s="14" customFormat="1">
      <c r="A235" s="14"/>
      <c r="B235" s="207"/>
      <c r="C235" s="14"/>
      <c r="D235" s="195" t="s">
        <v>248</v>
      </c>
      <c r="E235" s="208" t="s">
        <v>1</v>
      </c>
      <c r="F235" s="209" t="s">
        <v>938</v>
      </c>
      <c r="G235" s="14"/>
      <c r="H235" s="210">
        <v>-4.1040000000000001</v>
      </c>
      <c r="I235" s="211"/>
      <c r="J235" s="14"/>
      <c r="K235" s="14"/>
      <c r="L235" s="207"/>
      <c r="M235" s="212"/>
      <c r="N235" s="213"/>
      <c r="O235" s="213"/>
      <c r="P235" s="213"/>
      <c r="Q235" s="213"/>
      <c r="R235" s="213"/>
      <c r="S235" s="213"/>
      <c r="T235" s="2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8" t="s">
        <v>248</v>
      </c>
      <c r="AU235" s="208" t="s">
        <v>84</v>
      </c>
      <c r="AV235" s="14" t="s">
        <v>84</v>
      </c>
      <c r="AW235" s="14" t="s">
        <v>32</v>
      </c>
      <c r="AX235" s="14" t="s">
        <v>75</v>
      </c>
      <c r="AY235" s="208" t="s">
        <v>235</v>
      </c>
    </row>
    <row r="236" s="13" customFormat="1">
      <c r="A236" s="13"/>
      <c r="B236" s="200"/>
      <c r="C236" s="13"/>
      <c r="D236" s="195" t="s">
        <v>248</v>
      </c>
      <c r="E236" s="201" t="s">
        <v>1</v>
      </c>
      <c r="F236" s="202" t="s">
        <v>939</v>
      </c>
      <c r="G236" s="13"/>
      <c r="H236" s="201" t="s">
        <v>1</v>
      </c>
      <c r="I236" s="203"/>
      <c r="J236" s="13"/>
      <c r="K236" s="13"/>
      <c r="L236" s="200"/>
      <c r="M236" s="204"/>
      <c r="N236" s="205"/>
      <c r="O236" s="205"/>
      <c r="P236" s="205"/>
      <c r="Q236" s="205"/>
      <c r="R236" s="205"/>
      <c r="S236" s="205"/>
      <c r="T236" s="206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1" t="s">
        <v>248</v>
      </c>
      <c r="AU236" s="201" t="s">
        <v>84</v>
      </c>
      <c r="AV236" s="13" t="s">
        <v>82</v>
      </c>
      <c r="AW236" s="13" t="s">
        <v>32</v>
      </c>
      <c r="AX236" s="13" t="s">
        <v>75</v>
      </c>
      <c r="AY236" s="201" t="s">
        <v>235</v>
      </c>
    </row>
    <row r="237" s="14" customFormat="1">
      <c r="A237" s="14"/>
      <c r="B237" s="207"/>
      <c r="C237" s="14"/>
      <c r="D237" s="195" t="s">
        <v>248</v>
      </c>
      <c r="E237" s="208" t="s">
        <v>1</v>
      </c>
      <c r="F237" s="209" t="s">
        <v>940</v>
      </c>
      <c r="G237" s="14"/>
      <c r="H237" s="210">
        <v>4.1020000000000003</v>
      </c>
      <c r="I237" s="211"/>
      <c r="J237" s="14"/>
      <c r="K237" s="14"/>
      <c r="L237" s="207"/>
      <c r="M237" s="212"/>
      <c r="N237" s="213"/>
      <c r="O237" s="213"/>
      <c r="P237" s="213"/>
      <c r="Q237" s="213"/>
      <c r="R237" s="213"/>
      <c r="S237" s="213"/>
      <c r="T237" s="2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08" t="s">
        <v>248</v>
      </c>
      <c r="AU237" s="208" t="s">
        <v>84</v>
      </c>
      <c r="AV237" s="14" t="s">
        <v>84</v>
      </c>
      <c r="AW237" s="14" t="s">
        <v>32</v>
      </c>
      <c r="AX237" s="14" t="s">
        <v>75</v>
      </c>
      <c r="AY237" s="208" t="s">
        <v>235</v>
      </c>
    </row>
    <row r="238" s="15" customFormat="1">
      <c r="A238" s="15"/>
      <c r="B238" s="215"/>
      <c r="C238" s="15"/>
      <c r="D238" s="195" t="s">
        <v>248</v>
      </c>
      <c r="E238" s="216" t="s">
        <v>1</v>
      </c>
      <c r="F238" s="217" t="s">
        <v>253</v>
      </c>
      <c r="G238" s="15"/>
      <c r="H238" s="218">
        <v>31.944999999999997</v>
      </c>
      <c r="I238" s="219"/>
      <c r="J238" s="15"/>
      <c r="K238" s="15"/>
      <c r="L238" s="215"/>
      <c r="M238" s="220"/>
      <c r="N238" s="221"/>
      <c r="O238" s="221"/>
      <c r="P238" s="221"/>
      <c r="Q238" s="221"/>
      <c r="R238" s="221"/>
      <c r="S238" s="221"/>
      <c r="T238" s="222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16" t="s">
        <v>248</v>
      </c>
      <c r="AU238" s="216" t="s">
        <v>84</v>
      </c>
      <c r="AV238" s="15" t="s">
        <v>96</v>
      </c>
      <c r="AW238" s="15" t="s">
        <v>32</v>
      </c>
      <c r="AX238" s="15" t="s">
        <v>82</v>
      </c>
      <c r="AY238" s="216" t="s">
        <v>235</v>
      </c>
    </row>
    <row r="239" s="2" customFormat="1" ht="21.75" customHeight="1">
      <c r="A239" s="38"/>
      <c r="B239" s="181"/>
      <c r="C239" s="232" t="s">
        <v>420</v>
      </c>
      <c r="D239" s="232" t="s">
        <v>465</v>
      </c>
      <c r="E239" s="233" t="s">
        <v>466</v>
      </c>
      <c r="F239" s="234" t="s">
        <v>467</v>
      </c>
      <c r="G239" s="235" t="s">
        <v>438</v>
      </c>
      <c r="H239" s="236">
        <v>63.890000000000001</v>
      </c>
      <c r="I239" s="237"/>
      <c r="J239" s="238">
        <f>ROUND(I239*H239,2)</f>
        <v>0</v>
      </c>
      <c r="K239" s="234" t="s">
        <v>246</v>
      </c>
      <c r="L239" s="239"/>
      <c r="M239" s="240" t="s">
        <v>1</v>
      </c>
      <c r="N239" s="241" t="s">
        <v>40</v>
      </c>
      <c r="O239" s="77"/>
      <c r="P239" s="191">
        <f>O239*H239</f>
        <v>0</v>
      </c>
      <c r="Q239" s="191">
        <v>1</v>
      </c>
      <c r="R239" s="191">
        <f>Q239*H239</f>
        <v>63.890000000000001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291</v>
      </c>
      <c r="AT239" s="193" t="s">
        <v>465</v>
      </c>
      <c r="AU239" s="193" t="s">
        <v>84</v>
      </c>
      <c r="AY239" s="19" t="s">
        <v>235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96</v>
      </c>
      <c r="BM239" s="193" t="s">
        <v>468</v>
      </c>
    </row>
    <row r="240" s="2" customFormat="1">
      <c r="A240" s="38"/>
      <c r="B240" s="39"/>
      <c r="C240" s="38"/>
      <c r="D240" s="195" t="s">
        <v>242</v>
      </c>
      <c r="E240" s="38"/>
      <c r="F240" s="196" t="s">
        <v>467</v>
      </c>
      <c r="G240" s="38"/>
      <c r="H240" s="38"/>
      <c r="I240" s="197"/>
      <c r="J240" s="38"/>
      <c r="K240" s="38"/>
      <c r="L240" s="39"/>
      <c r="M240" s="198"/>
      <c r="N240" s="199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242</v>
      </c>
      <c r="AU240" s="19" t="s">
        <v>84</v>
      </c>
    </row>
    <row r="241" s="2" customFormat="1">
      <c r="A241" s="38"/>
      <c r="B241" s="39"/>
      <c r="C241" s="38"/>
      <c r="D241" s="195" t="s">
        <v>262</v>
      </c>
      <c r="E241" s="38"/>
      <c r="F241" s="223" t="s">
        <v>469</v>
      </c>
      <c r="G241" s="38"/>
      <c r="H241" s="38"/>
      <c r="I241" s="197"/>
      <c r="J241" s="38"/>
      <c r="K241" s="38"/>
      <c r="L241" s="39"/>
      <c r="M241" s="198"/>
      <c r="N241" s="199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262</v>
      </c>
      <c r="AU241" s="19" t="s">
        <v>84</v>
      </c>
    </row>
    <row r="242" s="14" customFormat="1">
      <c r="A242" s="14"/>
      <c r="B242" s="207"/>
      <c r="C242" s="14"/>
      <c r="D242" s="195" t="s">
        <v>248</v>
      </c>
      <c r="E242" s="14"/>
      <c r="F242" s="209" t="s">
        <v>941</v>
      </c>
      <c r="G242" s="14"/>
      <c r="H242" s="210">
        <v>63.890000000000001</v>
      </c>
      <c r="I242" s="211"/>
      <c r="J242" s="14"/>
      <c r="K242" s="14"/>
      <c r="L242" s="207"/>
      <c r="M242" s="212"/>
      <c r="N242" s="213"/>
      <c r="O242" s="213"/>
      <c r="P242" s="213"/>
      <c r="Q242" s="213"/>
      <c r="R242" s="213"/>
      <c r="S242" s="213"/>
      <c r="T242" s="2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08" t="s">
        <v>248</v>
      </c>
      <c r="AU242" s="208" t="s">
        <v>84</v>
      </c>
      <c r="AV242" s="14" t="s">
        <v>84</v>
      </c>
      <c r="AW242" s="14" t="s">
        <v>3</v>
      </c>
      <c r="AX242" s="14" t="s">
        <v>82</v>
      </c>
      <c r="AY242" s="208" t="s">
        <v>235</v>
      </c>
    </row>
    <row r="243" s="2" customFormat="1" ht="33" customHeight="1">
      <c r="A243" s="38"/>
      <c r="B243" s="181"/>
      <c r="C243" s="182" t="s">
        <v>446</v>
      </c>
      <c r="D243" s="182" t="s">
        <v>237</v>
      </c>
      <c r="E243" s="183" t="s">
        <v>496</v>
      </c>
      <c r="F243" s="184" t="s">
        <v>497</v>
      </c>
      <c r="G243" s="185" t="s">
        <v>438</v>
      </c>
      <c r="H243" s="186">
        <v>63.890000000000001</v>
      </c>
      <c r="I243" s="187"/>
      <c r="J243" s="188">
        <f>ROUND(I243*H243,2)</f>
        <v>0</v>
      </c>
      <c r="K243" s="184" t="s">
        <v>246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96</v>
      </c>
      <c r="AT243" s="193" t="s">
        <v>237</v>
      </c>
      <c r="AU243" s="193" t="s">
        <v>84</v>
      </c>
      <c r="AY243" s="19" t="s">
        <v>235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96</v>
      </c>
      <c r="BM243" s="193" t="s">
        <v>498</v>
      </c>
    </row>
    <row r="244" s="2" customFormat="1">
      <c r="A244" s="38"/>
      <c r="B244" s="39"/>
      <c r="C244" s="38"/>
      <c r="D244" s="195" t="s">
        <v>242</v>
      </c>
      <c r="E244" s="38"/>
      <c r="F244" s="196" t="s">
        <v>499</v>
      </c>
      <c r="G244" s="38"/>
      <c r="H244" s="38"/>
      <c r="I244" s="197"/>
      <c r="J244" s="38"/>
      <c r="K244" s="38"/>
      <c r="L244" s="39"/>
      <c r="M244" s="198"/>
      <c r="N244" s="199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242</v>
      </c>
      <c r="AU244" s="19" t="s">
        <v>84</v>
      </c>
    </row>
    <row r="245" s="14" customFormat="1">
      <c r="A245" s="14"/>
      <c r="B245" s="207"/>
      <c r="C245" s="14"/>
      <c r="D245" s="195" t="s">
        <v>248</v>
      </c>
      <c r="E245" s="208" t="s">
        <v>1</v>
      </c>
      <c r="F245" s="209" t="s">
        <v>942</v>
      </c>
      <c r="G245" s="14"/>
      <c r="H245" s="210">
        <v>63.890000000000001</v>
      </c>
      <c r="I245" s="211"/>
      <c r="J245" s="14"/>
      <c r="K245" s="14"/>
      <c r="L245" s="207"/>
      <c r="M245" s="212"/>
      <c r="N245" s="213"/>
      <c r="O245" s="213"/>
      <c r="P245" s="213"/>
      <c r="Q245" s="213"/>
      <c r="R245" s="213"/>
      <c r="S245" s="213"/>
      <c r="T245" s="2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8" t="s">
        <v>248</v>
      </c>
      <c r="AU245" s="208" t="s">
        <v>84</v>
      </c>
      <c r="AV245" s="14" t="s">
        <v>84</v>
      </c>
      <c r="AW245" s="14" t="s">
        <v>32</v>
      </c>
      <c r="AX245" s="14" t="s">
        <v>82</v>
      </c>
      <c r="AY245" s="208" t="s">
        <v>235</v>
      </c>
    </row>
    <row r="246" s="12" customFormat="1" ht="22.8" customHeight="1">
      <c r="A246" s="12"/>
      <c r="B246" s="168"/>
      <c r="C246" s="12"/>
      <c r="D246" s="169" t="s">
        <v>74</v>
      </c>
      <c r="E246" s="179" t="s">
        <v>84</v>
      </c>
      <c r="F246" s="179" t="s">
        <v>501</v>
      </c>
      <c r="G246" s="12"/>
      <c r="H246" s="12"/>
      <c r="I246" s="171"/>
      <c r="J246" s="180">
        <f>BK246</f>
        <v>0</v>
      </c>
      <c r="K246" s="12"/>
      <c r="L246" s="168"/>
      <c r="M246" s="173"/>
      <c r="N246" s="174"/>
      <c r="O246" s="174"/>
      <c r="P246" s="175">
        <f>SUM(P247:P289)</f>
        <v>0</v>
      </c>
      <c r="Q246" s="174"/>
      <c r="R246" s="175">
        <f>SUM(R247:R289)</f>
        <v>16.911389100000001</v>
      </c>
      <c r="S246" s="174"/>
      <c r="T246" s="176">
        <f>SUM(T247:T289)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169" t="s">
        <v>82</v>
      </c>
      <c r="AT246" s="177" t="s">
        <v>74</v>
      </c>
      <c r="AU246" s="177" t="s">
        <v>82</v>
      </c>
      <c r="AY246" s="169" t="s">
        <v>235</v>
      </c>
      <c r="BK246" s="178">
        <f>SUM(BK247:BK289)</f>
        <v>0</v>
      </c>
    </row>
    <row r="247" s="2" customFormat="1" ht="21.75" customHeight="1">
      <c r="A247" s="38"/>
      <c r="B247" s="181"/>
      <c r="C247" s="182" t="s">
        <v>474</v>
      </c>
      <c r="D247" s="182" t="s">
        <v>237</v>
      </c>
      <c r="E247" s="183" t="s">
        <v>943</v>
      </c>
      <c r="F247" s="184" t="s">
        <v>944</v>
      </c>
      <c r="G247" s="185" t="s">
        <v>358</v>
      </c>
      <c r="H247" s="186">
        <v>1</v>
      </c>
      <c r="I247" s="187"/>
      <c r="J247" s="188">
        <f>ROUND(I247*H247,2)</f>
        <v>0</v>
      </c>
      <c r="K247" s="184" t="s">
        <v>246</v>
      </c>
      <c r="L247" s="39"/>
      <c r="M247" s="189" t="s">
        <v>1</v>
      </c>
      <c r="N247" s="190" t="s">
        <v>40</v>
      </c>
      <c r="O247" s="77"/>
      <c r="P247" s="191">
        <f>O247*H247</f>
        <v>0</v>
      </c>
      <c r="Q247" s="191">
        <v>2.2563399999999998</v>
      </c>
      <c r="R247" s="191">
        <f>Q247*H247</f>
        <v>2.2563399999999998</v>
      </c>
      <c r="S247" s="191">
        <v>0</v>
      </c>
      <c r="T247" s="19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96</v>
      </c>
      <c r="AT247" s="193" t="s">
        <v>237</v>
      </c>
      <c r="AU247" s="193" t="s">
        <v>84</v>
      </c>
      <c r="AY247" s="19" t="s">
        <v>235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96</v>
      </c>
      <c r="BM247" s="193" t="s">
        <v>945</v>
      </c>
    </row>
    <row r="248" s="2" customFormat="1">
      <c r="A248" s="38"/>
      <c r="B248" s="39"/>
      <c r="C248" s="38"/>
      <c r="D248" s="195" t="s">
        <v>242</v>
      </c>
      <c r="E248" s="38"/>
      <c r="F248" s="196" t="s">
        <v>946</v>
      </c>
      <c r="G248" s="38"/>
      <c r="H248" s="38"/>
      <c r="I248" s="197"/>
      <c r="J248" s="38"/>
      <c r="K248" s="38"/>
      <c r="L248" s="39"/>
      <c r="M248" s="198"/>
      <c r="N248" s="199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242</v>
      </c>
      <c r="AU248" s="19" t="s">
        <v>84</v>
      </c>
    </row>
    <row r="249" s="2" customFormat="1">
      <c r="A249" s="38"/>
      <c r="B249" s="39"/>
      <c r="C249" s="38"/>
      <c r="D249" s="195" t="s">
        <v>262</v>
      </c>
      <c r="E249" s="38"/>
      <c r="F249" s="223" t="s">
        <v>296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262</v>
      </c>
      <c r="AU249" s="19" t="s">
        <v>84</v>
      </c>
    </row>
    <row r="250" s="13" customFormat="1">
      <c r="A250" s="13"/>
      <c r="B250" s="200"/>
      <c r="C250" s="13"/>
      <c r="D250" s="195" t="s">
        <v>248</v>
      </c>
      <c r="E250" s="201" t="s">
        <v>1</v>
      </c>
      <c r="F250" s="202" t="s">
        <v>888</v>
      </c>
      <c r="G250" s="13"/>
      <c r="H250" s="201" t="s">
        <v>1</v>
      </c>
      <c r="I250" s="203"/>
      <c r="J250" s="13"/>
      <c r="K250" s="13"/>
      <c r="L250" s="200"/>
      <c r="M250" s="204"/>
      <c r="N250" s="205"/>
      <c r="O250" s="205"/>
      <c r="P250" s="205"/>
      <c r="Q250" s="205"/>
      <c r="R250" s="205"/>
      <c r="S250" s="205"/>
      <c r="T250" s="206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1" t="s">
        <v>248</v>
      </c>
      <c r="AU250" s="201" t="s">
        <v>84</v>
      </c>
      <c r="AV250" s="13" t="s">
        <v>82</v>
      </c>
      <c r="AW250" s="13" t="s">
        <v>32</v>
      </c>
      <c r="AX250" s="13" t="s">
        <v>75</v>
      </c>
      <c r="AY250" s="201" t="s">
        <v>235</v>
      </c>
    </row>
    <row r="251" s="14" customFormat="1">
      <c r="A251" s="14"/>
      <c r="B251" s="207"/>
      <c r="C251" s="14"/>
      <c r="D251" s="195" t="s">
        <v>248</v>
      </c>
      <c r="E251" s="208" t="s">
        <v>1</v>
      </c>
      <c r="F251" s="209" t="s">
        <v>947</v>
      </c>
      <c r="G251" s="14"/>
      <c r="H251" s="210">
        <v>1</v>
      </c>
      <c r="I251" s="211"/>
      <c r="J251" s="14"/>
      <c r="K251" s="14"/>
      <c r="L251" s="207"/>
      <c r="M251" s="212"/>
      <c r="N251" s="213"/>
      <c r="O251" s="213"/>
      <c r="P251" s="213"/>
      <c r="Q251" s="213"/>
      <c r="R251" s="213"/>
      <c r="S251" s="213"/>
      <c r="T251" s="2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08" t="s">
        <v>248</v>
      </c>
      <c r="AU251" s="208" t="s">
        <v>84</v>
      </c>
      <c r="AV251" s="14" t="s">
        <v>84</v>
      </c>
      <c r="AW251" s="14" t="s">
        <v>32</v>
      </c>
      <c r="AX251" s="14" t="s">
        <v>82</v>
      </c>
      <c r="AY251" s="208" t="s">
        <v>235</v>
      </c>
    </row>
    <row r="252" s="2" customFormat="1" ht="24.15" customHeight="1">
      <c r="A252" s="38"/>
      <c r="B252" s="181"/>
      <c r="C252" s="182" t="s">
        <v>481</v>
      </c>
      <c r="D252" s="182" t="s">
        <v>237</v>
      </c>
      <c r="E252" s="183" t="s">
        <v>948</v>
      </c>
      <c r="F252" s="184" t="s">
        <v>949</v>
      </c>
      <c r="G252" s="185" t="s">
        <v>358</v>
      </c>
      <c r="H252" s="186">
        <v>3.2000000000000002</v>
      </c>
      <c r="I252" s="187"/>
      <c r="J252" s="188">
        <f>ROUND(I252*H252,2)</f>
        <v>0</v>
      </c>
      <c r="K252" s="184" t="s">
        <v>246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2.2563399999999998</v>
      </c>
      <c r="R252" s="191">
        <f>Q252*H252</f>
        <v>7.220288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96</v>
      </c>
      <c r="AT252" s="193" t="s">
        <v>237</v>
      </c>
      <c r="AU252" s="193" t="s">
        <v>84</v>
      </c>
      <c r="AY252" s="19" t="s">
        <v>235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96</v>
      </c>
      <c r="BM252" s="193" t="s">
        <v>950</v>
      </c>
    </row>
    <row r="253" s="2" customFormat="1">
      <c r="A253" s="38"/>
      <c r="B253" s="39"/>
      <c r="C253" s="38"/>
      <c r="D253" s="195" t="s">
        <v>242</v>
      </c>
      <c r="E253" s="38"/>
      <c r="F253" s="196" t="s">
        <v>951</v>
      </c>
      <c r="G253" s="38"/>
      <c r="H253" s="38"/>
      <c r="I253" s="197"/>
      <c r="J253" s="38"/>
      <c r="K253" s="38"/>
      <c r="L253" s="39"/>
      <c r="M253" s="198"/>
      <c r="N253" s="199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242</v>
      </c>
      <c r="AU253" s="19" t="s">
        <v>84</v>
      </c>
    </row>
    <row r="254" s="2" customFormat="1">
      <c r="A254" s="38"/>
      <c r="B254" s="39"/>
      <c r="C254" s="38"/>
      <c r="D254" s="195" t="s">
        <v>262</v>
      </c>
      <c r="E254" s="38"/>
      <c r="F254" s="223" t="s">
        <v>296</v>
      </c>
      <c r="G254" s="38"/>
      <c r="H254" s="38"/>
      <c r="I254" s="197"/>
      <c r="J254" s="38"/>
      <c r="K254" s="38"/>
      <c r="L254" s="39"/>
      <c r="M254" s="198"/>
      <c r="N254" s="199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262</v>
      </c>
      <c r="AU254" s="19" t="s">
        <v>84</v>
      </c>
    </row>
    <row r="255" s="13" customFormat="1">
      <c r="A255" s="13"/>
      <c r="B255" s="200"/>
      <c r="C255" s="13"/>
      <c r="D255" s="195" t="s">
        <v>248</v>
      </c>
      <c r="E255" s="201" t="s">
        <v>1</v>
      </c>
      <c r="F255" s="202" t="s">
        <v>888</v>
      </c>
      <c r="G255" s="13"/>
      <c r="H255" s="201" t="s">
        <v>1</v>
      </c>
      <c r="I255" s="203"/>
      <c r="J255" s="13"/>
      <c r="K255" s="13"/>
      <c r="L255" s="200"/>
      <c r="M255" s="204"/>
      <c r="N255" s="205"/>
      <c r="O255" s="205"/>
      <c r="P255" s="205"/>
      <c r="Q255" s="205"/>
      <c r="R255" s="205"/>
      <c r="S255" s="205"/>
      <c r="T255" s="206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1" t="s">
        <v>248</v>
      </c>
      <c r="AU255" s="201" t="s">
        <v>84</v>
      </c>
      <c r="AV255" s="13" t="s">
        <v>82</v>
      </c>
      <c r="AW255" s="13" t="s">
        <v>32</v>
      </c>
      <c r="AX255" s="13" t="s">
        <v>75</v>
      </c>
      <c r="AY255" s="201" t="s">
        <v>235</v>
      </c>
    </row>
    <row r="256" s="14" customFormat="1">
      <c r="A256" s="14"/>
      <c r="B256" s="207"/>
      <c r="C256" s="14"/>
      <c r="D256" s="195" t="s">
        <v>248</v>
      </c>
      <c r="E256" s="208" t="s">
        <v>1</v>
      </c>
      <c r="F256" s="209" t="s">
        <v>952</v>
      </c>
      <c r="G256" s="14"/>
      <c r="H256" s="210">
        <v>3.2000000000000002</v>
      </c>
      <c r="I256" s="211"/>
      <c r="J256" s="14"/>
      <c r="K256" s="14"/>
      <c r="L256" s="207"/>
      <c r="M256" s="212"/>
      <c r="N256" s="213"/>
      <c r="O256" s="213"/>
      <c r="P256" s="213"/>
      <c r="Q256" s="213"/>
      <c r="R256" s="213"/>
      <c r="S256" s="213"/>
      <c r="T256" s="2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8" t="s">
        <v>248</v>
      </c>
      <c r="AU256" s="208" t="s">
        <v>84</v>
      </c>
      <c r="AV256" s="14" t="s">
        <v>84</v>
      </c>
      <c r="AW256" s="14" t="s">
        <v>32</v>
      </c>
      <c r="AX256" s="14" t="s">
        <v>82</v>
      </c>
      <c r="AY256" s="208" t="s">
        <v>235</v>
      </c>
    </row>
    <row r="257" s="2" customFormat="1" ht="24.15" customHeight="1">
      <c r="A257" s="38"/>
      <c r="B257" s="181"/>
      <c r="C257" s="182" t="s">
        <v>486</v>
      </c>
      <c r="D257" s="182" t="s">
        <v>237</v>
      </c>
      <c r="E257" s="183" t="s">
        <v>953</v>
      </c>
      <c r="F257" s="184" t="s">
        <v>954</v>
      </c>
      <c r="G257" s="185" t="s">
        <v>240</v>
      </c>
      <c r="H257" s="186">
        <v>7.1399999999999997</v>
      </c>
      <c r="I257" s="187"/>
      <c r="J257" s="188">
        <f>ROUND(I257*H257,2)</f>
        <v>0</v>
      </c>
      <c r="K257" s="184" t="s">
        <v>246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0.0026900000000000001</v>
      </c>
      <c r="R257" s="191">
        <f>Q257*H257</f>
        <v>0.019206600000000001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96</v>
      </c>
      <c r="AT257" s="193" t="s">
        <v>237</v>
      </c>
      <c r="AU257" s="193" t="s">
        <v>84</v>
      </c>
      <c r="AY257" s="19" t="s">
        <v>235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96</v>
      </c>
      <c r="BM257" s="193" t="s">
        <v>955</v>
      </c>
    </row>
    <row r="258" s="2" customFormat="1">
      <c r="A258" s="38"/>
      <c r="B258" s="39"/>
      <c r="C258" s="38"/>
      <c r="D258" s="195" t="s">
        <v>242</v>
      </c>
      <c r="E258" s="38"/>
      <c r="F258" s="196" t="s">
        <v>956</v>
      </c>
      <c r="G258" s="38"/>
      <c r="H258" s="38"/>
      <c r="I258" s="197"/>
      <c r="J258" s="38"/>
      <c r="K258" s="38"/>
      <c r="L258" s="39"/>
      <c r="M258" s="198"/>
      <c r="N258" s="199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242</v>
      </c>
      <c r="AU258" s="19" t="s">
        <v>84</v>
      </c>
    </row>
    <row r="259" s="2" customFormat="1">
      <c r="A259" s="38"/>
      <c r="B259" s="39"/>
      <c r="C259" s="38"/>
      <c r="D259" s="195" t="s">
        <v>262</v>
      </c>
      <c r="E259" s="38"/>
      <c r="F259" s="223" t="s">
        <v>296</v>
      </c>
      <c r="G259" s="38"/>
      <c r="H259" s="38"/>
      <c r="I259" s="197"/>
      <c r="J259" s="38"/>
      <c r="K259" s="38"/>
      <c r="L259" s="39"/>
      <c r="M259" s="198"/>
      <c r="N259" s="199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262</v>
      </c>
      <c r="AU259" s="19" t="s">
        <v>84</v>
      </c>
    </row>
    <row r="260" s="13" customFormat="1">
      <c r="A260" s="13"/>
      <c r="B260" s="200"/>
      <c r="C260" s="13"/>
      <c r="D260" s="195" t="s">
        <v>248</v>
      </c>
      <c r="E260" s="201" t="s">
        <v>1</v>
      </c>
      <c r="F260" s="202" t="s">
        <v>888</v>
      </c>
      <c r="G260" s="13"/>
      <c r="H260" s="201" t="s">
        <v>1</v>
      </c>
      <c r="I260" s="203"/>
      <c r="J260" s="13"/>
      <c r="K260" s="13"/>
      <c r="L260" s="200"/>
      <c r="M260" s="204"/>
      <c r="N260" s="205"/>
      <c r="O260" s="205"/>
      <c r="P260" s="205"/>
      <c r="Q260" s="205"/>
      <c r="R260" s="205"/>
      <c r="S260" s="205"/>
      <c r="T260" s="206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1" t="s">
        <v>248</v>
      </c>
      <c r="AU260" s="201" t="s">
        <v>84</v>
      </c>
      <c r="AV260" s="13" t="s">
        <v>82</v>
      </c>
      <c r="AW260" s="13" t="s">
        <v>32</v>
      </c>
      <c r="AX260" s="13" t="s">
        <v>75</v>
      </c>
      <c r="AY260" s="201" t="s">
        <v>235</v>
      </c>
    </row>
    <row r="261" s="14" customFormat="1">
      <c r="A261" s="14"/>
      <c r="B261" s="207"/>
      <c r="C261" s="14"/>
      <c r="D261" s="195" t="s">
        <v>248</v>
      </c>
      <c r="E261" s="208" t="s">
        <v>1</v>
      </c>
      <c r="F261" s="209" t="s">
        <v>957</v>
      </c>
      <c r="G261" s="14"/>
      <c r="H261" s="210">
        <v>7.1399999999999997</v>
      </c>
      <c r="I261" s="211"/>
      <c r="J261" s="14"/>
      <c r="K261" s="14"/>
      <c r="L261" s="207"/>
      <c r="M261" s="212"/>
      <c r="N261" s="213"/>
      <c r="O261" s="213"/>
      <c r="P261" s="213"/>
      <c r="Q261" s="213"/>
      <c r="R261" s="213"/>
      <c r="S261" s="213"/>
      <c r="T261" s="2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08" t="s">
        <v>248</v>
      </c>
      <c r="AU261" s="208" t="s">
        <v>84</v>
      </c>
      <c r="AV261" s="14" t="s">
        <v>84</v>
      </c>
      <c r="AW261" s="14" t="s">
        <v>32</v>
      </c>
      <c r="AX261" s="14" t="s">
        <v>82</v>
      </c>
      <c r="AY261" s="208" t="s">
        <v>235</v>
      </c>
    </row>
    <row r="262" s="2" customFormat="1" ht="16.5" customHeight="1">
      <c r="A262" s="38"/>
      <c r="B262" s="181"/>
      <c r="C262" s="182" t="s">
        <v>490</v>
      </c>
      <c r="D262" s="182" t="s">
        <v>237</v>
      </c>
      <c r="E262" s="183" t="s">
        <v>958</v>
      </c>
      <c r="F262" s="184" t="s">
        <v>959</v>
      </c>
      <c r="G262" s="185" t="s">
        <v>240</v>
      </c>
      <c r="H262" s="186">
        <v>7.1399999999999997</v>
      </c>
      <c r="I262" s="187"/>
      <c r="J262" s="188">
        <f>ROUND(I262*H262,2)</f>
        <v>0</v>
      </c>
      <c r="K262" s="184" t="s">
        <v>246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96</v>
      </c>
      <c r="AT262" s="193" t="s">
        <v>237</v>
      </c>
      <c r="AU262" s="193" t="s">
        <v>84</v>
      </c>
      <c r="AY262" s="19" t="s">
        <v>235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96</v>
      </c>
      <c r="BM262" s="193" t="s">
        <v>960</v>
      </c>
    </row>
    <row r="263" s="2" customFormat="1">
      <c r="A263" s="38"/>
      <c r="B263" s="39"/>
      <c r="C263" s="38"/>
      <c r="D263" s="195" t="s">
        <v>242</v>
      </c>
      <c r="E263" s="38"/>
      <c r="F263" s="196" t="s">
        <v>961</v>
      </c>
      <c r="G263" s="38"/>
      <c r="H263" s="38"/>
      <c r="I263" s="197"/>
      <c r="J263" s="38"/>
      <c r="K263" s="38"/>
      <c r="L263" s="39"/>
      <c r="M263" s="198"/>
      <c r="N263" s="199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242</v>
      </c>
      <c r="AU263" s="19" t="s">
        <v>84</v>
      </c>
    </row>
    <row r="264" s="2" customFormat="1" ht="24.15" customHeight="1">
      <c r="A264" s="38"/>
      <c r="B264" s="181"/>
      <c r="C264" s="182" t="s">
        <v>495</v>
      </c>
      <c r="D264" s="182" t="s">
        <v>237</v>
      </c>
      <c r="E264" s="183" t="s">
        <v>962</v>
      </c>
      <c r="F264" s="184" t="s">
        <v>963</v>
      </c>
      <c r="G264" s="185" t="s">
        <v>294</v>
      </c>
      <c r="H264" s="186">
        <v>2</v>
      </c>
      <c r="I264" s="187"/>
      <c r="J264" s="188">
        <f>ROUND(I264*H264,2)</f>
        <v>0</v>
      </c>
      <c r="K264" s="184" t="s">
        <v>1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0.108</v>
      </c>
      <c r="R264" s="191">
        <f>Q264*H264</f>
        <v>0.216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96</v>
      </c>
      <c r="AT264" s="193" t="s">
        <v>237</v>
      </c>
      <c r="AU264" s="193" t="s">
        <v>84</v>
      </c>
      <c r="AY264" s="19" t="s">
        <v>235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96</v>
      </c>
      <c r="BM264" s="193" t="s">
        <v>964</v>
      </c>
    </row>
    <row r="265" s="2" customFormat="1">
      <c r="A265" s="38"/>
      <c r="B265" s="39"/>
      <c r="C265" s="38"/>
      <c r="D265" s="195" t="s">
        <v>242</v>
      </c>
      <c r="E265" s="38"/>
      <c r="F265" s="196" t="s">
        <v>963</v>
      </c>
      <c r="G265" s="38"/>
      <c r="H265" s="38"/>
      <c r="I265" s="197"/>
      <c r="J265" s="38"/>
      <c r="K265" s="38"/>
      <c r="L265" s="39"/>
      <c r="M265" s="198"/>
      <c r="N265" s="199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242</v>
      </c>
      <c r="AU265" s="19" t="s">
        <v>84</v>
      </c>
    </row>
    <row r="266" s="2" customFormat="1">
      <c r="A266" s="38"/>
      <c r="B266" s="39"/>
      <c r="C266" s="38"/>
      <c r="D266" s="195" t="s">
        <v>262</v>
      </c>
      <c r="E266" s="38"/>
      <c r="F266" s="223" t="s">
        <v>296</v>
      </c>
      <c r="G266" s="38"/>
      <c r="H266" s="38"/>
      <c r="I266" s="197"/>
      <c r="J266" s="38"/>
      <c r="K266" s="38"/>
      <c r="L266" s="39"/>
      <c r="M266" s="198"/>
      <c r="N266" s="199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262</v>
      </c>
      <c r="AU266" s="19" t="s">
        <v>84</v>
      </c>
    </row>
    <row r="267" s="13" customFormat="1">
      <c r="A267" s="13"/>
      <c r="B267" s="200"/>
      <c r="C267" s="13"/>
      <c r="D267" s="195" t="s">
        <v>248</v>
      </c>
      <c r="E267" s="201" t="s">
        <v>1</v>
      </c>
      <c r="F267" s="202" t="s">
        <v>965</v>
      </c>
      <c r="G267" s="13"/>
      <c r="H267" s="201" t="s">
        <v>1</v>
      </c>
      <c r="I267" s="203"/>
      <c r="J267" s="13"/>
      <c r="K267" s="13"/>
      <c r="L267" s="200"/>
      <c r="M267" s="204"/>
      <c r="N267" s="205"/>
      <c r="O267" s="205"/>
      <c r="P267" s="205"/>
      <c r="Q267" s="205"/>
      <c r="R267" s="205"/>
      <c r="S267" s="205"/>
      <c r="T267" s="206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1" t="s">
        <v>248</v>
      </c>
      <c r="AU267" s="201" t="s">
        <v>84</v>
      </c>
      <c r="AV267" s="13" t="s">
        <v>82</v>
      </c>
      <c r="AW267" s="13" t="s">
        <v>32</v>
      </c>
      <c r="AX267" s="13" t="s">
        <v>75</v>
      </c>
      <c r="AY267" s="201" t="s">
        <v>235</v>
      </c>
    </row>
    <row r="268" s="14" customFormat="1">
      <c r="A268" s="14"/>
      <c r="B268" s="207"/>
      <c r="C268" s="14"/>
      <c r="D268" s="195" t="s">
        <v>248</v>
      </c>
      <c r="E268" s="208" t="s">
        <v>1</v>
      </c>
      <c r="F268" s="209" t="s">
        <v>84</v>
      </c>
      <c r="G268" s="14"/>
      <c r="H268" s="210">
        <v>2</v>
      </c>
      <c r="I268" s="211"/>
      <c r="J268" s="14"/>
      <c r="K268" s="14"/>
      <c r="L268" s="207"/>
      <c r="M268" s="212"/>
      <c r="N268" s="213"/>
      <c r="O268" s="213"/>
      <c r="P268" s="213"/>
      <c r="Q268" s="213"/>
      <c r="R268" s="213"/>
      <c r="S268" s="213"/>
      <c r="T268" s="2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8" t="s">
        <v>248</v>
      </c>
      <c r="AU268" s="208" t="s">
        <v>84</v>
      </c>
      <c r="AV268" s="14" t="s">
        <v>84</v>
      </c>
      <c r="AW268" s="14" t="s">
        <v>32</v>
      </c>
      <c r="AX268" s="14" t="s">
        <v>82</v>
      </c>
      <c r="AY268" s="208" t="s">
        <v>235</v>
      </c>
    </row>
    <row r="269" s="2" customFormat="1" ht="16.5" customHeight="1">
      <c r="A269" s="38"/>
      <c r="B269" s="181"/>
      <c r="C269" s="232" t="s">
        <v>502</v>
      </c>
      <c r="D269" s="232" t="s">
        <v>465</v>
      </c>
      <c r="E269" s="233" t="s">
        <v>966</v>
      </c>
      <c r="F269" s="234" t="s">
        <v>967</v>
      </c>
      <c r="G269" s="235" t="s">
        <v>527</v>
      </c>
      <c r="H269" s="236">
        <v>2</v>
      </c>
      <c r="I269" s="237"/>
      <c r="J269" s="238">
        <f>ROUND(I269*H269,2)</f>
        <v>0</v>
      </c>
      <c r="K269" s="234" t="s">
        <v>246</v>
      </c>
      <c r="L269" s="239"/>
      <c r="M269" s="240" t="s">
        <v>1</v>
      </c>
      <c r="N269" s="241" t="s">
        <v>40</v>
      </c>
      <c r="O269" s="77"/>
      <c r="P269" s="191">
        <f>O269*H269</f>
        <v>0</v>
      </c>
      <c r="Q269" s="191">
        <v>1.1200000000000001</v>
      </c>
      <c r="R269" s="191">
        <f>Q269*H269</f>
        <v>2.2400000000000002</v>
      </c>
      <c r="S269" s="191">
        <v>0</v>
      </c>
      <c r="T269" s="192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291</v>
      </c>
      <c r="AT269" s="193" t="s">
        <v>465</v>
      </c>
      <c r="AU269" s="193" t="s">
        <v>84</v>
      </c>
      <c r="AY269" s="19" t="s">
        <v>235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96</v>
      </c>
      <c r="BM269" s="193" t="s">
        <v>968</v>
      </c>
    </row>
    <row r="270" s="2" customFormat="1">
      <c r="A270" s="38"/>
      <c r="B270" s="39"/>
      <c r="C270" s="38"/>
      <c r="D270" s="195" t="s">
        <v>242</v>
      </c>
      <c r="E270" s="38"/>
      <c r="F270" s="196" t="s">
        <v>967</v>
      </c>
      <c r="G270" s="38"/>
      <c r="H270" s="38"/>
      <c r="I270" s="197"/>
      <c r="J270" s="38"/>
      <c r="K270" s="38"/>
      <c r="L270" s="39"/>
      <c r="M270" s="198"/>
      <c r="N270" s="199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242</v>
      </c>
      <c r="AU270" s="19" t="s">
        <v>84</v>
      </c>
    </row>
    <row r="271" s="2" customFormat="1" ht="24.15" customHeight="1">
      <c r="A271" s="38"/>
      <c r="B271" s="181"/>
      <c r="C271" s="182" t="s">
        <v>509</v>
      </c>
      <c r="D271" s="182" t="s">
        <v>237</v>
      </c>
      <c r="E271" s="183" t="s">
        <v>969</v>
      </c>
      <c r="F271" s="184" t="s">
        <v>970</v>
      </c>
      <c r="G271" s="185" t="s">
        <v>294</v>
      </c>
      <c r="H271" s="186">
        <v>2</v>
      </c>
      <c r="I271" s="187"/>
      <c r="J271" s="188">
        <f>ROUND(I271*H271,2)</f>
        <v>0</v>
      </c>
      <c r="K271" s="184" t="s">
        <v>1</v>
      </c>
      <c r="L271" s="39"/>
      <c r="M271" s="189" t="s">
        <v>1</v>
      </c>
      <c r="N271" s="190" t="s">
        <v>40</v>
      </c>
      <c r="O271" s="77"/>
      <c r="P271" s="191">
        <f>O271*H271</f>
        <v>0</v>
      </c>
      <c r="Q271" s="191">
        <v>0.108</v>
      </c>
      <c r="R271" s="191">
        <f>Q271*H271</f>
        <v>0.216</v>
      </c>
      <c r="S271" s="191">
        <v>0</v>
      </c>
      <c r="T271" s="19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3" t="s">
        <v>96</v>
      </c>
      <c r="AT271" s="193" t="s">
        <v>237</v>
      </c>
      <c r="AU271" s="193" t="s">
        <v>84</v>
      </c>
      <c r="AY271" s="19" t="s">
        <v>235</v>
      </c>
      <c r="BE271" s="194">
        <f>IF(N271="základní",J271,0)</f>
        <v>0</v>
      </c>
      <c r="BF271" s="194">
        <f>IF(N271="snížená",J271,0)</f>
        <v>0</v>
      </c>
      <c r="BG271" s="194">
        <f>IF(N271="zákl. přenesená",J271,0)</f>
        <v>0</v>
      </c>
      <c r="BH271" s="194">
        <f>IF(N271="sníž. přenesená",J271,0)</f>
        <v>0</v>
      </c>
      <c r="BI271" s="194">
        <f>IF(N271="nulová",J271,0)</f>
        <v>0</v>
      </c>
      <c r="BJ271" s="19" t="s">
        <v>82</v>
      </c>
      <c r="BK271" s="194">
        <f>ROUND(I271*H271,2)</f>
        <v>0</v>
      </c>
      <c r="BL271" s="19" t="s">
        <v>96</v>
      </c>
      <c r="BM271" s="193" t="s">
        <v>971</v>
      </c>
    </row>
    <row r="272" s="2" customFormat="1">
      <c r="A272" s="38"/>
      <c r="B272" s="39"/>
      <c r="C272" s="38"/>
      <c r="D272" s="195" t="s">
        <v>242</v>
      </c>
      <c r="E272" s="38"/>
      <c r="F272" s="196" t="s">
        <v>970</v>
      </c>
      <c r="G272" s="38"/>
      <c r="H272" s="38"/>
      <c r="I272" s="197"/>
      <c r="J272" s="38"/>
      <c r="K272" s="38"/>
      <c r="L272" s="39"/>
      <c r="M272" s="198"/>
      <c r="N272" s="199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242</v>
      </c>
      <c r="AU272" s="19" t="s">
        <v>84</v>
      </c>
    </row>
    <row r="273" s="2" customFormat="1">
      <c r="A273" s="38"/>
      <c r="B273" s="39"/>
      <c r="C273" s="38"/>
      <c r="D273" s="195" t="s">
        <v>262</v>
      </c>
      <c r="E273" s="38"/>
      <c r="F273" s="223" t="s">
        <v>296</v>
      </c>
      <c r="G273" s="38"/>
      <c r="H273" s="38"/>
      <c r="I273" s="197"/>
      <c r="J273" s="38"/>
      <c r="K273" s="38"/>
      <c r="L273" s="39"/>
      <c r="M273" s="198"/>
      <c r="N273" s="199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262</v>
      </c>
      <c r="AU273" s="19" t="s">
        <v>84</v>
      </c>
    </row>
    <row r="274" s="13" customFormat="1">
      <c r="A274" s="13"/>
      <c r="B274" s="200"/>
      <c r="C274" s="13"/>
      <c r="D274" s="195" t="s">
        <v>248</v>
      </c>
      <c r="E274" s="201" t="s">
        <v>1</v>
      </c>
      <c r="F274" s="202" t="s">
        <v>972</v>
      </c>
      <c r="G274" s="13"/>
      <c r="H274" s="201" t="s">
        <v>1</v>
      </c>
      <c r="I274" s="203"/>
      <c r="J274" s="13"/>
      <c r="K274" s="13"/>
      <c r="L274" s="200"/>
      <c r="M274" s="204"/>
      <c r="N274" s="205"/>
      <c r="O274" s="205"/>
      <c r="P274" s="205"/>
      <c r="Q274" s="205"/>
      <c r="R274" s="205"/>
      <c r="S274" s="205"/>
      <c r="T274" s="206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1" t="s">
        <v>248</v>
      </c>
      <c r="AU274" s="201" t="s">
        <v>84</v>
      </c>
      <c r="AV274" s="13" t="s">
        <v>82</v>
      </c>
      <c r="AW274" s="13" t="s">
        <v>32</v>
      </c>
      <c r="AX274" s="13" t="s">
        <v>75</v>
      </c>
      <c r="AY274" s="201" t="s">
        <v>235</v>
      </c>
    </row>
    <row r="275" s="14" customFormat="1">
      <c r="A275" s="14"/>
      <c r="B275" s="207"/>
      <c r="C275" s="14"/>
      <c r="D275" s="195" t="s">
        <v>248</v>
      </c>
      <c r="E275" s="208" t="s">
        <v>1</v>
      </c>
      <c r="F275" s="209" t="s">
        <v>84</v>
      </c>
      <c r="G275" s="14"/>
      <c r="H275" s="210">
        <v>2</v>
      </c>
      <c r="I275" s="211"/>
      <c r="J275" s="14"/>
      <c r="K275" s="14"/>
      <c r="L275" s="207"/>
      <c r="M275" s="212"/>
      <c r="N275" s="213"/>
      <c r="O275" s="213"/>
      <c r="P275" s="213"/>
      <c r="Q275" s="213"/>
      <c r="R275" s="213"/>
      <c r="S275" s="213"/>
      <c r="T275" s="2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08" t="s">
        <v>248</v>
      </c>
      <c r="AU275" s="208" t="s">
        <v>84</v>
      </c>
      <c r="AV275" s="14" t="s">
        <v>84</v>
      </c>
      <c r="AW275" s="14" t="s">
        <v>32</v>
      </c>
      <c r="AX275" s="14" t="s">
        <v>82</v>
      </c>
      <c r="AY275" s="208" t="s">
        <v>235</v>
      </c>
    </row>
    <row r="276" s="2" customFormat="1" ht="16.5" customHeight="1">
      <c r="A276" s="38"/>
      <c r="B276" s="181"/>
      <c r="C276" s="232" t="s">
        <v>516</v>
      </c>
      <c r="D276" s="232" t="s">
        <v>465</v>
      </c>
      <c r="E276" s="233" t="s">
        <v>973</v>
      </c>
      <c r="F276" s="234" t="s">
        <v>974</v>
      </c>
      <c r="G276" s="235" t="s">
        <v>527</v>
      </c>
      <c r="H276" s="236">
        <v>2</v>
      </c>
      <c r="I276" s="237"/>
      <c r="J276" s="238">
        <f>ROUND(I276*H276,2)</f>
        <v>0</v>
      </c>
      <c r="K276" s="234" t="s">
        <v>246</v>
      </c>
      <c r="L276" s="239"/>
      <c r="M276" s="240" t="s">
        <v>1</v>
      </c>
      <c r="N276" s="241" t="s">
        <v>40</v>
      </c>
      <c r="O276" s="77"/>
      <c r="P276" s="191">
        <f>O276*H276</f>
        <v>0</v>
      </c>
      <c r="Q276" s="191">
        <v>0.75</v>
      </c>
      <c r="R276" s="191">
        <f>Q276*H276</f>
        <v>1.5</v>
      </c>
      <c r="S276" s="191">
        <v>0</v>
      </c>
      <c r="T276" s="19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3" t="s">
        <v>291</v>
      </c>
      <c r="AT276" s="193" t="s">
        <v>465</v>
      </c>
      <c r="AU276" s="193" t="s">
        <v>84</v>
      </c>
      <c r="AY276" s="19" t="s">
        <v>235</v>
      </c>
      <c r="BE276" s="194">
        <f>IF(N276="základní",J276,0)</f>
        <v>0</v>
      </c>
      <c r="BF276" s="194">
        <f>IF(N276="snížená",J276,0)</f>
        <v>0</v>
      </c>
      <c r="BG276" s="194">
        <f>IF(N276="zákl. přenesená",J276,0)</f>
        <v>0</v>
      </c>
      <c r="BH276" s="194">
        <f>IF(N276="sníž. přenesená",J276,0)</f>
        <v>0</v>
      </c>
      <c r="BI276" s="194">
        <f>IF(N276="nulová",J276,0)</f>
        <v>0</v>
      </c>
      <c r="BJ276" s="19" t="s">
        <v>82</v>
      </c>
      <c r="BK276" s="194">
        <f>ROUND(I276*H276,2)</f>
        <v>0</v>
      </c>
      <c r="BL276" s="19" t="s">
        <v>96</v>
      </c>
      <c r="BM276" s="193" t="s">
        <v>975</v>
      </c>
    </row>
    <row r="277" s="2" customFormat="1">
      <c r="A277" s="38"/>
      <c r="B277" s="39"/>
      <c r="C277" s="38"/>
      <c r="D277" s="195" t="s">
        <v>242</v>
      </c>
      <c r="E277" s="38"/>
      <c r="F277" s="196" t="s">
        <v>974</v>
      </c>
      <c r="G277" s="38"/>
      <c r="H277" s="38"/>
      <c r="I277" s="197"/>
      <c r="J277" s="38"/>
      <c r="K277" s="38"/>
      <c r="L277" s="39"/>
      <c r="M277" s="198"/>
      <c r="N277" s="199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242</v>
      </c>
      <c r="AU277" s="19" t="s">
        <v>84</v>
      </c>
    </row>
    <row r="278" s="2" customFormat="1" ht="16.5" customHeight="1">
      <c r="A278" s="38"/>
      <c r="B278" s="181"/>
      <c r="C278" s="182" t="s">
        <v>524</v>
      </c>
      <c r="D278" s="182" t="s">
        <v>237</v>
      </c>
      <c r="E278" s="183" t="s">
        <v>976</v>
      </c>
      <c r="F278" s="184" t="s">
        <v>977</v>
      </c>
      <c r="G278" s="185" t="s">
        <v>294</v>
      </c>
      <c r="H278" s="186">
        <v>4</v>
      </c>
      <c r="I278" s="187"/>
      <c r="J278" s="188">
        <f>ROUND(I278*H278,2)</f>
        <v>0</v>
      </c>
      <c r="K278" s="184" t="s">
        <v>246</v>
      </c>
      <c r="L278" s="39"/>
      <c r="M278" s="189" t="s">
        <v>1</v>
      </c>
      <c r="N278" s="190" t="s">
        <v>40</v>
      </c>
      <c r="O278" s="77"/>
      <c r="P278" s="191">
        <f>O278*H278</f>
        <v>0</v>
      </c>
      <c r="Q278" s="191">
        <v>0</v>
      </c>
      <c r="R278" s="191">
        <f>Q278*H278</f>
        <v>0</v>
      </c>
      <c r="S278" s="191">
        <v>0</v>
      </c>
      <c r="T278" s="192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3" t="s">
        <v>96</v>
      </c>
      <c r="AT278" s="193" t="s">
        <v>237</v>
      </c>
      <c r="AU278" s="193" t="s">
        <v>84</v>
      </c>
      <c r="AY278" s="19" t="s">
        <v>235</v>
      </c>
      <c r="BE278" s="194">
        <f>IF(N278="základní",J278,0)</f>
        <v>0</v>
      </c>
      <c r="BF278" s="194">
        <f>IF(N278="snížená",J278,0)</f>
        <v>0</v>
      </c>
      <c r="BG278" s="194">
        <f>IF(N278="zákl. přenesená",J278,0)</f>
        <v>0</v>
      </c>
      <c r="BH278" s="194">
        <f>IF(N278="sníž. přenesená",J278,0)</f>
        <v>0</v>
      </c>
      <c r="BI278" s="194">
        <f>IF(N278="nulová",J278,0)</f>
        <v>0</v>
      </c>
      <c r="BJ278" s="19" t="s">
        <v>82</v>
      </c>
      <c r="BK278" s="194">
        <f>ROUND(I278*H278,2)</f>
        <v>0</v>
      </c>
      <c r="BL278" s="19" t="s">
        <v>96</v>
      </c>
      <c r="BM278" s="193" t="s">
        <v>978</v>
      </c>
    </row>
    <row r="279" s="2" customFormat="1">
      <c r="A279" s="38"/>
      <c r="B279" s="39"/>
      <c r="C279" s="38"/>
      <c r="D279" s="195" t="s">
        <v>242</v>
      </c>
      <c r="E279" s="38"/>
      <c r="F279" s="196" t="s">
        <v>977</v>
      </c>
      <c r="G279" s="38"/>
      <c r="H279" s="38"/>
      <c r="I279" s="197"/>
      <c r="J279" s="38"/>
      <c r="K279" s="38"/>
      <c r="L279" s="39"/>
      <c r="M279" s="198"/>
      <c r="N279" s="199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242</v>
      </c>
      <c r="AU279" s="19" t="s">
        <v>84</v>
      </c>
    </row>
    <row r="280" s="14" customFormat="1">
      <c r="A280" s="14"/>
      <c r="B280" s="207"/>
      <c r="C280" s="14"/>
      <c r="D280" s="195" t="s">
        <v>248</v>
      </c>
      <c r="E280" s="208" t="s">
        <v>1</v>
      </c>
      <c r="F280" s="209" t="s">
        <v>979</v>
      </c>
      <c r="G280" s="14"/>
      <c r="H280" s="210">
        <v>4</v>
      </c>
      <c r="I280" s="211"/>
      <c r="J280" s="14"/>
      <c r="K280" s="14"/>
      <c r="L280" s="207"/>
      <c r="M280" s="212"/>
      <c r="N280" s="213"/>
      <c r="O280" s="213"/>
      <c r="P280" s="213"/>
      <c r="Q280" s="213"/>
      <c r="R280" s="213"/>
      <c r="S280" s="213"/>
      <c r="T280" s="2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8" t="s">
        <v>248</v>
      </c>
      <c r="AU280" s="208" t="s">
        <v>84</v>
      </c>
      <c r="AV280" s="14" t="s">
        <v>84</v>
      </c>
      <c r="AW280" s="14" t="s">
        <v>32</v>
      </c>
      <c r="AX280" s="14" t="s">
        <v>82</v>
      </c>
      <c r="AY280" s="208" t="s">
        <v>235</v>
      </c>
    </row>
    <row r="281" s="2" customFormat="1" ht="24.15" customHeight="1">
      <c r="A281" s="38"/>
      <c r="B281" s="181"/>
      <c r="C281" s="182" t="s">
        <v>531</v>
      </c>
      <c r="D281" s="182" t="s">
        <v>237</v>
      </c>
      <c r="E281" s="183" t="s">
        <v>980</v>
      </c>
      <c r="F281" s="184" t="s">
        <v>981</v>
      </c>
      <c r="G281" s="185" t="s">
        <v>438</v>
      </c>
      <c r="H281" s="186">
        <v>2.9500000000000002</v>
      </c>
      <c r="I281" s="187"/>
      <c r="J281" s="188">
        <f>ROUND(I281*H281,2)</f>
        <v>0</v>
      </c>
      <c r="K281" s="184" t="s">
        <v>246</v>
      </c>
      <c r="L281" s="39"/>
      <c r="M281" s="189" t="s">
        <v>1</v>
      </c>
      <c r="N281" s="190" t="s">
        <v>40</v>
      </c>
      <c r="O281" s="77"/>
      <c r="P281" s="191">
        <f>O281*H281</f>
        <v>0</v>
      </c>
      <c r="Q281" s="191">
        <v>0.099510000000000001</v>
      </c>
      <c r="R281" s="191">
        <f>Q281*H281</f>
        <v>0.2935545</v>
      </c>
      <c r="S281" s="191">
        <v>0</v>
      </c>
      <c r="T281" s="19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3" t="s">
        <v>96</v>
      </c>
      <c r="AT281" s="193" t="s">
        <v>237</v>
      </c>
      <c r="AU281" s="193" t="s">
        <v>84</v>
      </c>
      <c r="AY281" s="19" t="s">
        <v>235</v>
      </c>
      <c r="BE281" s="194">
        <f>IF(N281="základní",J281,0)</f>
        <v>0</v>
      </c>
      <c r="BF281" s="194">
        <f>IF(N281="snížená",J281,0)</f>
        <v>0</v>
      </c>
      <c r="BG281" s="194">
        <f>IF(N281="zákl. přenesená",J281,0)</f>
        <v>0</v>
      </c>
      <c r="BH281" s="194">
        <f>IF(N281="sníž. přenesená",J281,0)</f>
        <v>0</v>
      </c>
      <c r="BI281" s="194">
        <f>IF(N281="nulová",J281,0)</f>
        <v>0</v>
      </c>
      <c r="BJ281" s="19" t="s">
        <v>82</v>
      </c>
      <c r="BK281" s="194">
        <f>ROUND(I281*H281,2)</f>
        <v>0</v>
      </c>
      <c r="BL281" s="19" t="s">
        <v>96</v>
      </c>
      <c r="BM281" s="193" t="s">
        <v>982</v>
      </c>
    </row>
    <row r="282" s="2" customFormat="1">
      <c r="A282" s="38"/>
      <c r="B282" s="39"/>
      <c r="C282" s="38"/>
      <c r="D282" s="195" t="s">
        <v>242</v>
      </c>
      <c r="E282" s="38"/>
      <c r="F282" s="196" t="s">
        <v>983</v>
      </c>
      <c r="G282" s="38"/>
      <c r="H282" s="38"/>
      <c r="I282" s="197"/>
      <c r="J282" s="38"/>
      <c r="K282" s="38"/>
      <c r="L282" s="39"/>
      <c r="M282" s="198"/>
      <c r="N282" s="199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242</v>
      </c>
      <c r="AU282" s="19" t="s">
        <v>84</v>
      </c>
    </row>
    <row r="283" s="2" customFormat="1">
      <c r="A283" s="38"/>
      <c r="B283" s="39"/>
      <c r="C283" s="38"/>
      <c r="D283" s="195" t="s">
        <v>262</v>
      </c>
      <c r="E283" s="38"/>
      <c r="F283" s="223" t="s">
        <v>296</v>
      </c>
      <c r="G283" s="38"/>
      <c r="H283" s="38"/>
      <c r="I283" s="197"/>
      <c r="J283" s="38"/>
      <c r="K283" s="38"/>
      <c r="L283" s="39"/>
      <c r="M283" s="198"/>
      <c r="N283" s="199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262</v>
      </c>
      <c r="AU283" s="19" t="s">
        <v>84</v>
      </c>
    </row>
    <row r="284" s="13" customFormat="1">
      <c r="A284" s="13"/>
      <c r="B284" s="200"/>
      <c r="C284" s="13"/>
      <c r="D284" s="195" t="s">
        <v>248</v>
      </c>
      <c r="E284" s="201" t="s">
        <v>1</v>
      </c>
      <c r="F284" s="202" t="s">
        <v>888</v>
      </c>
      <c r="G284" s="13"/>
      <c r="H284" s="201" t="s">
        <v>1</v>
      </c>
      <c r="I284" s="203"/>
      <c r="J284" s="13"/>
      <c r="K284" s="13"/>
      <c r="L284" s="200"/>
      <c r="M284" s="204"/>
      <c r="N284" s="205"/>
      <c r="O284" s="205"/>
      <c r="P284" s="205"/>
      <c r="Q284" s="205"/>
      <c r="R284" s="205"/>
      <c r="S284" s="205"/>
      <c r="T284" s="206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1" t="s">
        <v>248</v>
      </c>
      <c r="AU284" s="201" t="s">
        <v>84</v>
      </c>
      <c r="AV284" s="13" t="s">
        <v>82</v>
      </c>
      <c r="AW284" s="13" t="s">
        <v>32</v>
      </c>
      <c r="AX284" s="13" t="s">
        <v>75</v>
      </c>
      <c r="AY284" s="201" t="s">
        <v>235</v>
      </c>
    </row>
    <row r="285" s="14" customFormat="1">
      <c r="A285" s="14"/>
      <c r="B285" s="207"/>
      <c r="C285" s="14"/>
      <c r="D285" s="195" t="s">
        <v>248</v>
      </c>
      <c r="E285" s="208" t="s">
        <v>1</v>
      </c>
      <c r="F285" s="209" t="s">
        <v>984</v>
      </c>
      <c r="G285" s="14"/>
      <c r="H285" s="210">
        <v>2.9500000000000002</v>
      </c>
      <c r="I285" s="211"/>
      <c r="J285" s="14"/>
      <c r="K285" s="14"/>
      <c r="L285" s="207"/>
      <c r="M285" s="212"/>
      <c r="N285" s="213"/>
      <c r="O285" s="213"/>
      <c r="P285" s="213"/>
      <c r="Q285" s="213"/>
      <c r="R285" s="213"/>
      <c r="S285" s="213"/>
      <c r="T285" s="2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8" t="s">
        <v>248</v>
      </c>
      <c r="AU285" s="208" t="s">
        <v>84</v>
      </c>
      <c r="AV285" s="14" t="s">
        <v>84</v>
      </c>
      <c r="AW285" s="14" t="s">
        <v>32</v>
      </c>
      <c r="AX285" s="14" t="s">
        <v>82</v>
      </c>
      <c r="AY285" s="208" t="s">
        <v>235</v>
      </c>
    </row>
    <row r="286" s="2" customFormat="1" ht="16.5" customHeight="1">
      <c r="A286" s="38"/>
      <c r="B286" s="181"/>
      <c r="C286" s="232" t="s">
        <v>535</v>
      </c>
      <c r="D286" s="232" t="s">
        <v>465</v>
      </c>
      <c r="E286" s="233" t="s">
        <v>985</v>
      </c>
      <c r="F286" s="234" t="s">
        <v>986</v>
      </c>
      <c r="G286" s="235" t="s">
        <v>438</v>
      </c>
      <c r="H286" s="236">
        <v>2.9500000000000002</v>
      </c>
      <c r="I286" s="237"/>
      <c r="J286" s="238">
        <f>ROUND(I286*H286,2)</f>
        <v>0</v>
      </c>
      <c r="K286" s="234" t="s">
        <v>246</v>
      </c>
      <c r="L286" s="239"/>
      <c r="M286" s="240" t="s">
        <v>1</v>
      </c>
      <c r="N286" s="241" t="s">
        <v>40</v>
      </c>
      <c r="O286" s="77"/>
      <c r="P286" s="191">
        <f>O286*H286</f>
        <v>0</v>
      </c>
      <c r="Q286" s="191">
        <v>1</v>
      </c>
      <c r="R286" s="191">
        <f>Q286*H286</f>
        <v>2.9500000000000002</v>
      </c>
      <c r="S286" s="191">
        <v>0</v>
      </c>
      <c r="T286" s="19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3" t="s">
        <v>291</v>
      </c>
      <c r="AT286" s="193" t="s">
        <v>465</v>
      </c>
      <c r="AU286" s="193" t="s">
        <v>84</v>
      </c>
      <c r="AY286" s="19" t="s">
        <v>235</v>
      </c>
      <c r="BE286" s="194">
        <f>IF(N286="základní",J286,0)</f>
        <v>0</v>
      </c>
      <c r="BF286" s="194">
        <f>IF(N286="snížená",J286,0)</f>
        <v>0</v>
      </c>
      <c r="BG286" s="194">
        <f>IF(N286="zákl. přenesená",J286,0)</f>
        <v>0</v>
      </c>
      <c r="BH286" s="194">
        <f>IF(N286="sníž. přenesená",J286,0)</f>
        <v>0</v>
      </c>
      <c r="BI286" s="194">
        <f>IF(N286="nulová",J286,0)</f>
        <v>0</v>
      </c>
      <c r="BJ286" s="19" t="s">
        <v>82</v>
      </c>
      <c r="BK286" s="194">
        <f>ROUND(I286*H286,2)</f>
        <v>0</v>
      </c>
      <c r="BL286" s="19" t="s">
        <v>96</v>
      </c>
      <c r="BM286" s="193" t="s">
        <v>987</v>
      </c>
    </row>
    <row r="287" s="2" customFormat="1">
      <c r="A287" s="38"/>
      <c r="B287" s="39"/>
      <c r="C287" s="38"/>
      <c r="D287" s="195" t="s">
        <v>242</v>
      </c>
      <c r="E287" s="38"/>
      <c r="F287" s="196" t="s">
        <v>986</v>
      </c>
      <c r="G287" s="38"/>
      <c r="H287" s="38"/>
      <c r="I287" s="197"/>
      <c r="J287" s="38"/>
      <c r="K287" s="38"/>
      <c r="L287" s="39"/>
      <c r="M287" s="198"/>
      <c r="N287" s="199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242</v>
      </c>
      <c r="AU287" s="19" t="s">
        <v>84</v>
      </c>
    </row>
    <row r="288" s="2" customFormat="1" ht="24.15" customHeight="1">
      <c r="A288" s="38"/>
      <c r="B288" s="181"/>
      <c r="C288" s="182" t="s">
        <v>539</v>
      </c>
      <c r="D288" s="182" t="s">
        <v>237</v>
      </c>
      <c r="E288" s="183" t="s">
        <v>988</v>
      </c>
      <c r="F288" s="184" t="s">
        <v>989</v>
      </c>
      <c r="G288" s="185" t="s">
        <v>438</v>
      </c>
      <c r="H288" s="186">
        <v>2.9500000000000002</v>
      </c>
      <c r="I288" s="187"/>
      <c r="J288" s="188">
        <f>ROUND(I288*H288,2)</f>
        <v>0</v>
      </c>
      <c r="K288" s="184" t="s">
        <v>246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96</v>
      </c>
      <c r="AT288" s="193" t="s">
        <v>237</v>
      </c>
      <c r="AU288" s="193" t="s">
        <v>84</v>
      </c>
      <c r="AY288" s="19" t="s">
        <v>235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96</v>
      </c>
      <c r="BM288" s="193" t="s">
        <v>990</v>
      </c>
    </row>
    <row r="289" s="2" customFormat="1">
      <c r="A289" s="38"/>
      <c r="B289" s="39"/>
      <c r="C289" s="38"/>
      <c r="D289" s="195" t="s">
        <v>242</v>
      </c>
      <c r="E289" s="38"/>
      <c r="F289" s="196" t="s">
        <v>991</v>
      </c>
      <c r="G289" s="38"/>
      <c r="H289" s="38"/>
      <c r="I289" s="197"/>
      <c r="J289" s="38"/>
      <c r="K289" s="38"/>
      <c r="L289" s="39"/>
      <c r="M289" s="198"/>
      <c r="N289" s="199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242</v>
      </c>
      <c r="AU289" s="19" t="s">
        <v>84</v>
      </c>
    </row>
    <row r="290" s="12" customFormat="1" ht="22.8" customHeight="1">
      <c r="A290" s="12"/>
      <c r="B290" s="168"/>
      <c r="C290" s="12"/>
      <c r="D290" s="169" t="s">
        <v>74</v>
      </c>
      <c r="E290" s="179" t="s">
        <v>96</v>
      </c>
      <c r="F290" s="179" t="s">
        <v>508</v>
      </c>
      <c r="G290" s="12"/>
      <c r="H290" s="12"/>
      <c r="I290" s="171"/>
      <c r="J290" s="180">
        <f>BK290</f>
        <v>0</v>
      </c>
      <c r="K290" s="12"/>
      <c r="L290" s="168"/>
      <c r="M290" s="173"/>
      <c r="N290" s="174"/>
      <c r="O290" s="174"/>
      <c r="P290" s="175">
        <f>SUM(P291:P306)</f>
        <v>0</v>
      </c>
      <c r="Q290" s="174"/>
      <c r="R290" s="175">
        <f>SUM(R291:R306)</f>
        <v>0.1492</v>
      </c>
      <c r="S290" s="174"/>
      <c r="T290" s="176">
        <f>SUM(T291:T306)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169" t="s">
        <v>82</v>
      </c>
      <c r="AT290" s="177" t="s">
        <v>74</v>
      </c>
      <c r="AU290" s="177" t="s">
        <v>82</v>
      </c>
      <c r="AY290" s="169" t="s">
        <v>235</v>
      </c>
      <c r="BK290" s="178">
        <f>SUM(BK291:BK306)</f>
        <v>0</v>
      </c>
    </row>
    <row r="291" s="2" customFormat="1" ht="16.5" customHeight="1">
      <c r="A291" s="38"/>
      <c r="B291" s="181"/>
      <c r="C291" s="182" t="s">
        <v>547</v>
      </c>
      <c r="D291" s="182" t="s">
        <v>237</v>
      </c>
      <c r="E291" s="183" t="s">
        <v>517</v>
      </c>
      <c r="F291" s="184" t="s">
        <v>518</v>
      </c>
      <c r="G291" s="185" t="s">
        <v>358</v>
      </c>
      <c r="H291" s="186">
        <v>0.625</v>
      </c>
      <c r="I291" s="187"/>
      <c r="J291" s="188">
        <f>ROUND(I291*H291,2)</f>
        <v>0</v>
      </c>
      <c r="K291" s="184" t="s">
        <v>1</v>
      </c>
      <c r="L291" s="39"/>
      <c r="M291" s="189" t="s">
        <v>1</v>
      </c>
      <c r="N291" s="190" t="s">
        <v>40</v>
      </c>
      <c r="O291" s="77"/>
      <c r="P291" s="191">
        <f>O291*H291</f>
        <v>0</v>
      </c>
      <c r="Q291" s="191">
        <v>0</v>
      </c>
      <c r="R291" s="191">
        <f>Q291*H291</f>
        <v>0</v>
      </c>
      <c r="S291" s="191">
        <v>0</v>
      </c>
      <c r="T291" s="192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93" t="s">
        <v>96</v>
      </c>
      <c r="AT291" s="193" t="s">
        <v>237</v>
      </c>
      <c r="AU291" s="193" t="s">
        <v>84</v>
      </c>
      <c r="AY291" s="19" t="s">
        <v>235</v>
      </c>
      <c r="BE291" s="194">
        <f>IF(N291="základní",J291,0)</f>
        <v>0</v>
      </c>
      <c r="BF291" s="194">
        <f>IF(N291="snížená",J291,0)</f>
        <v>0</v>
      </c>
      <c r="BG291" s="194">
        <f>IF(N291="zákl. přenesená",J291,0)</f>
        <v>0</v>
      </c>
      <c r="BH291" s="194">
        <f>IF(N291="sníž. přenesená",J291,0)</f>
        <v>0</v>
      </c>
      <c r="BI291" s="194">
        <f>IF(N291="nulová",J291,0)</f>
        <v>0</v>
      </c>
      <c r="BJ291" s="19" t="s">
        <v>82</v>
      </c>
      <c r="BK291" s="194">
        <f>ROUND(I291*H291,2)</f>
        <v>0</v>
      </c>
      <c r="BL291" s="19" t="s">
        <v>96</v>
      </c>
      <c r="BM291" s="193" t="s">
        <v>519</v>
      </c>
    </row>
    <row r="292" s="2" customFormat="1">
      <c r="A292" s="38"/>
      <c r="B292" s="39"/>
      <c r="C292" s="38"/>
      <c r="D292" s="195" t="s">
        <v>242</v>
      </c>
      <c r="E292" s="38"/>
      <c r="F292" s="196" t="s">
        <v>513</v>
      </c>
      <c r="G292" s="38"/>
      <c r="H292" s="38"/>
      <c r="I292" s="197"/>
      <c r="J292" s="38"/>
      <c r="K292" s="38"/>
      <c r="L292" s="39"/>
      <c r="M292" s="198"/>
      <c r="N292" s="199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242</v>
      </c>
      <c r="AU292" s="19" t="s">
        <v>84</v>
      </c>
    </row>
    <row r="293" s="2" customFormat="1">
      <c r="A293" s="38"/>
      <c r="B293" s="39"/>
      <c r="C293" s="38"/>
      <c r="D293" s="195" t="s">
        <v>262</v>
      </c>
      <c r="E293" s="38"/>
      <c r="F293" s="223" t="s">
        <v>296</v>
      </c>
      <c r="G293" s="38"/>
      <c r="H293" s="38"/>
      <c r="I293" s="197"/>
      <c r="J293" s="38"/>
      <c r="K293" s="38"/>
      <c r="L293" s="39"/>
      <c r="M293" s="198"/>
      <c r="N293" s="199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262</v>
      </c>
      <c r="AU293" s="19" t="s">
        <v>84</v>
      </c>
    </row>
    <row r="294" s="13" customFormat="1">
      <c r="A294" s="13"/>
      <c r="B294" s="200"/>
      <c r="C294" s="13"/>
      <c r="D294" s="195" t="s">
        <v>248</v>
      </c>
      <c r="E294" s="201" t="s">
        <v>1</v>
      </c>
      <c r="F294" s="202" t="s">
        <v>992</v>
      </c>
      <c r="G294" s="13"/>
      <c r="H294" s="201" t="s">
        <v>1</v>
      </c>
      <c r="I294" s="203"/>
      <c r="J294" s="13"/>
      <c r="K294" s="13"/>
      <c r="L294" s="200"/>
      <c r="M294" s="204"/>
      <c r="N294" s="205"/>
      <c r="O294" s="205"/>
      <c r="P294" s="205"/>
      <c r="Q294" s="205"/>
      <c r="R294" s="205"/>
      <c r="S294" s="205"/>
      <c r="T294" s="206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01" t="s">
        <v>248</v>
      </c>
      <c r="AU294" s="201" t="s">
        <v>84</v>
      </c>
      <c r="AV294" s="13" t="s">
        <v>82</v>
      </c>
      <c r="AW294" s="13" t="s">
        <v>32</v>
      </c>
      <c r="AX294" s="13" t="s">
        <v>75</v>
      </c>
      <c r="AY294" s="201" t="s">
        <v>235</v>
      </c>
    </row>
    <row r="295" s="14" customFormat="1">
      <c r="A295" s="14"/>
      <c r="B295" s="207"/>
      <c r="C295" s="14"/>
      <c r="D295" s="195" t="s">
        <v>248</v>
      </c>
      <c r="E295" s="208" t="s">
        <v>1</v>
      </c>
      <c r="F295" s="209" t="s">
        <v>993</v>
      </c>
      <c r="G295" s="14"/>
      <c r="H295" s="210">
        <v>0.625</v>
      </c>
      <c r="I295" s="211"/>
      <c r="J295" s="14"/>
      <c r="K295" s="14"/>
      <c r="L295" s="207"/>
      <c r="M295" s="212"/>
      <c r="N295" s="213"/>
      <c r="O295" s="213"/>
      <c r="P295" s="213"/>
      <c r="Q295" s="213"/>
      <c r="R295" s="213"/>
      <c r="S295" s="213"/>
      <c r="T295" s="2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08" t="s">
        <v>248</v>
      </c>
      <c r="AU295" s="208" t="s">
        <v>84</v>
      </c>
      <c r="AV295" s="14" t="s">
        <v>84</v>
      </c>
      <c r="AW295" s="14" t="s">
        <v>32</v>
      </c>
      <c r="AX295" s="14" t="s">
        <v>82</v>
      </c>
      <c r="AY295" s="208" t="s">
        <v>235</v>
      </c>
    </row>
    <row r="296" s="2" customFormat="1" ht="21.75" customHeight="1">
      <c r="A296" s="38"/>
      <c r="B296" s="181"/>
      <c r="C296" s="182" t="s">
        <v>552</v>
      </c>
      <c r="D296" s="182" t="s">
        <v>237</v>
      </c>
      <c r="E296" s="183" t="s">
        <v>525</v>
      </c>
      <c r="F296" s="184" t="s">
        <v>526</v>
      </c>
      <c r="G296" s="185" t="s">
        <v>527</v>
      </c>
      <c r="H296" s="186">
        <v>2</v>
      </c>
      <c r="I296" s="187"/>
      <c r="J296" s="188">
        <f>ROUND(I296*H296,2)</f>
        <v>0</v>
      </c>
      <c r="K296" s="184" t="s">
        <v>246</v>
      </c>
      <c r="L296" s="39"/>
      <c r="M296" s="189" t="s">
        <v>1</v>
      </c>
      <c r="N296" s="190" t="s">
        <v>40</v>
      </c>
      <c r="O296" s="77"/>
      <c r="P296" s="191">
        <f>O296*H296</f>
        <v>0</v>
      </c>
      <c r="Q296" s="191">
        <v>0.0066</v>
      </c>
      <c r="R296" s="191">
        <f>Q296*H296</f>
        <v>0.0132</v>
      </c>
      <c r="S296" s="191">
        <v>0</v>
      </c>
      <c r="T296" s="19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3" t="s">
        <v>96</v>
      </c>
      <c r="AT296" s="193" t="s">
        <v>237</v>
      </c>
      <c r="AU296" s="193" t="s">
        <v>84</v>
      </c>
      <c r="AY296" s="19" t="s">
        <v>235</v>
      </c>
      <c r="BE296" s="194">
        <f>IF(N296="základní",J296,0)</f>
        <v>0</v>
      </c>
      <c r="BF296" s="194">
        <f>IF(N296="snížená",J296,0)</f>
        <v>0</v>
      </c>
      <c r="BG296" s="194">
        <f>IF(N296="zákl. přenesená",J296,0)</f>
        <v>0</v>
      </c>
      <c r="BH296" s="194">
        <f>IF(N296="sníž. přenesená",J296,0)</f>
        <v>0</v>
      </c>
      <c r="BI296" s="194">
        <f>IF(N296="nulová",J296,0)</f>
        <v>0</v>
      </c>
      <c r="BJ296" s="19" t="s">
        <v>82</v>
      </c>
      <c r="BK296" s="194">
        <f>ROUND(I296*H296,2)</f>
        <v>0</v>
      </c>
      <c r="BL296" s="19" t="s">
        <v>96</v>
      </c>
      <c r="BM296" s="193" t="s">
        <v>528</v>
      </c>
    </row>
    <row r="297" s="2" customFormat="1">
      <c r="A297" s="38"/>
      <c r="B297" s="39"/>
      <c r="C297" s="38"/>
      <c r="D297" s="195" t="s">
        <v>242</v>
      </c>
      <c r="E297" s="38"/>
      <c r="F297" s="196" t="s">
        <v>529</v>
      </c>
      <c r="G297" s="38"/>
      <c r="H297" s="38"/>
      <c r="I297" s="197"/>
      <c r="J297" s="38"/>
      <c r="K297" s="38"/>
      <c r="L297" s="39"/>
      <c r="M297" s="198"/>
      <c r="N297" s="199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242</v>
      </c>
      <c r="AU297" s="19" t="s">
        <v>84</v>
      </c>
    </row>
    <row r="298" s="2" customFormat="1">
      <c r="A298" s="38"/>
      <c r="B298" s="39"/>
      <c r="C298" s="38"/>
      <c r="D298" s="195" t="s">
        <v>262</v>
      </c>
      <c r="E298" s="38"/>
      <c r="F298" s="223" t="s">
        <v>296</v>
      </c>
      <c r="G298" s="38"/>
      <c r="H298" s="38"/>
      <c r="I298" s="197"/>
      <c r="J298" s="38"/>
      <c r="K298" s="38"/>
      <c r="L298" s="39"/>
      <c r="M298" s="198"/>
      <c r="N298" s="199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262</v>
      </c>
      <c r="AU298" s="19" t="s">
        <v>84</v>
      </c>
    </row>
    <row r="299" s="14" customFormat="1">
      <c r="A299" s="14"/>
      <c r="B299" s="207"/>
      <c r="C299" s="14"/>
      <c r="D299" s="195" t="s">
        <v>248</v>
      </c>
      <c r="E299" s="208" t="s">
        <v>1</v>
      </c>
      <c r="F299" s="209" t="s">
        <v>84</v>
      </c>
      <c r="G299" s="14"/>
      <c r="H299" s="210">
        <v>2</v>
      </c>
      <c r="I299" s="211"/>
      <c r="J299" s="14"/>
      <c r="K299" s="14"/>
      <c r="L299" s="207"/>
      <c r="M299" s="212"/>
      <c r="N299" s="213"/>
      <c r="O299" s="213"/>
      <c r="P299" s="213"/>
      <c r="Q299" s="213"/>
      <c r="R299" s="213"/>
      <c r="S299" s="213"/>
      <c r="T299" s="2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08" t="s">
        <v>248</v>
      </c>
      <c r="AU299" s="208" t="s">
        <v>84</v>
      </c>
      <c r="AV299" s="14" t="s">
        <v>84</v>
      </c>
      <c r="AW299" s="14" t="s">
        <v>32</v>
      </c>
      <c r="AX299" s="14" t="s">
        <v>82</v>
      </c>
      <c r="AY299" s="208" t="s">
        <v>235</v>
      </c>
    </row>
    <row r="300" s="2" customFormat="1" ht="24.15" customHeight="1">
      <c r="A300" s="38"/>
      <c r="B300" s="181"/>
      <c r="C300" s="232" t="s">
        <v>563</v>
      </c>
      <c r="D300" s="232" t="s">
        <v>465</v>
      </c>
      <c r="E300" s="233" t="s">
        <v>544</v>
      </c>
      <c r="F300" s="234" t="s">
        <v>545</v>
      </c>
      <c r="G300" s="235" t="s">
        <v>527</v>
      </c>
      <c r="H300" s="236">
        <v>2</v>
      </c>
      <c r="I300" s="237"/>
      <c r="J300" s="238">
        <f>ROUND(I300*H300,2)</f>
        <v>0</v>
      </c>
      <c r="K300" s="234" t="s">
        <v>246</v>
      </c>
      <c r="L300" s="239"/>
      <c r="M300" s="240" t="s">
        <v>1</v>
      </c>
      <c r="N300" s="241" t="s">
        <v>40</v>
      </c>
      <c r="O300" s="77"/>
      <c r="P300" s="191">
        <f>O300*H300</f>
        <v>0</v>
      </c>
      <c r="Q300" s="191">
        <v>0.068000000000000005</v>
      </c>
      <c r="R300" s="191">
        <f>Q300*H300</f>
        <v>0.13600000000000001</v>
      </c>
      <c r="S300" s="191">
        <v>0</v>
      </c>
      <c r="T300" s="1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3" t="s">
        <v>291</v>
      </c>
      <c r="AT300" s="193" t="s">
        <v>465</v>
      </c>
      <c r="AU300" s="193" t="s">
        <v>84</v>
      </c>
      <c r="AY300" s="19" t="s">
        <v>235</v>
      </c>
      <c r="BE300" s="194">
        <f>IF(N300="základní",J300,0)</f>
        <v>0</v>
      </c>
      <c r="BF300" s="194">
        <f>IF(N300="snížená",J300,0)</f>
        <v>0</v>
      </c>
      <c r="BG300" s="194">
        <f>IF(N300="zákl. přenesená",J300,0)</f>
        <v>0</v>
      </c>
      <c r="BH300" s="194">
        <f>IF(N300="sníž. přenesená",J300,0)</f>
        <v>0</v>
      </c>
      <c r="BI300" s="194">
        <f>IF(N300="nulová",J300,0)</f>
        <v>0</v>
      </c>
      <c r="BJ300" s="19" t="s">
        <v>82</v>
      </c>
      <c r="BK300" s="194">
        <f>ROUND(I300*H300,2)</f>
        <v>0</v>
      </c>
      <c r="BL300" s="19" t="s">
        <v>96</v>
      </c>
      <c r="BM300" s="193" t="s">
        <v>546</v>
      </c>
    </row>
    <row r="301" s="2" customFormat="1">
      <c r="A301" s="38"/>
      <c r="B301" s="39"/>
      <c r="C301" s="38"/>
      <c r="D301" s="195" t="s">
        <v>242</v>
      </c>
      <c r="E301" s="38"/>
      <c r="F301" s="196" t="s">
        <v>545</v>
      </c>
      <c r="G301" s="38"/>
      <c r="H301" s="38"/>
      <c r="I301" s="197"/>
      <c r="J301" s="38"/>
      <c r="K301" s="38"/>
      <c r="L301" s="39"/>
      <c r="M301" s="198"/>
      <c r="N301" s="199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242</v>
      </c>
      <c r="AU301" s="19" t="s">
        <v>84</v>
      </c>
    </row>
    <row r="302" s="2" customFormat="1" ht="24.15" customHeight="1">
      <c r="A302" s="38"/>
      <c r="B302" s="181"/>
      <c r="C302" s="182" t="s">
        <v>578</v>
      </c>
      <c r="D302" s="182" t="s">
        <v>237</v>
      </c>
      <c r="E302" s="183" t="s">
        <v>557</v>
      </c>
      <c r="F302" s="184" t="s">
        <v>558</v>
      </c>
      <c r="G302" s="185" t="s">
        <v>358</v>
      </c>
      <c r="H302" s="186">
        <v>0.33800000000000002</v>
      </c>
      <c r="I302" s="187"/>
      <c r="J302" s="188">
        <f>ROUND(I302*H302,2)</f>
        <v>0</v>
      </c>
      <c r="K302" s="184" t="s">
        <v>246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</v>
      </c>
      <c r="R302" s="191">
        <f>Q302*H302</f>
        <v>0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96</v>
      </c>
      <c r="AT302" s="193" t="s">
        <v>237</v>
      </c>
      <c r="AU302" s="193" t="s">
        <v>84</v>
      </c>
      <c r="AY302" s="19" t="s">
        <v>235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96</v>
      </c>
      <c r="BM302" s="193" t="s">
        <v>559</v>
      </c>
    </row>
    <row r="303" s="2" customFormat="1">
      <c r="A303" s="38"/>
      <c r="B303" s="39"/>
      <c r="C303" s="38"/>
      <c r="D303" s="195" t="s">
        <v>242</v>
      </c>
      <c r="E303" s="38"/>
      <c r="F303" s="196" t="s">
        <v>560</v>
      </c>
      <c r="G303" s="38"/>
      <c r="H303" s="38"/>
      <c r="I303" s="197"/>
      <c r="J303" s="38"/>
      <c r="K303" s="38"/>
      <c r="L303" s="39"/>
      <c r="M303" s="198"/>
      <c r="N303" s="199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242</v>
      </c>
      <c r="AU303" s="19" t="s">
        <v>84</v>
      </c>
    </row>
    <row r="304" s="2" customFormat="1">
      <c r="A304" s="38"/>
      <c r="B304" s="39"/>
      <c r="C304" s="38"/>
      <c r="D304" s="195" t="s">
        <v>262</v>
      </c>
      <c r="E304" s="38"/>
      <c r="F304" s="223" t="s">
        <v>296</v>
      </c>
      <c r="G304" s="38"/>
      <c r="H304" s="38"/>
      <c r="I304" s="197"/>
      <c r="J304" s="38"/>
      <c r="K304" s="38"/>
      <c r="L304" s="39"/>
      <c r="M304" s="198"/>
      <c r="N304" s="199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262</v>
      </c>
      <c r="AU304" s="19" t="s">
        <v>84</v>
      </c>
    </row>
    <row r="305" s="13" customFormat="1">
      <c r="A305" s="13"/>
      <c r="B305" s="200"/>
      <c r="C305" s="13"/>
      <c r="D305" s="195" t="s">
        <v>248</v>
      </c>
      <c r="E305" s="201" t="s">
        <v>1</v>
      </c>
      <c r="F305" s="202" t="s">
        <v>992</v>
      </c>
      <c r="G305" s="13"/>
      <c r="H305" s="201" t="s">
        <v>1</v>
      </c>
      <c r="I305" s="203"/>
      <c r="J305" s="13"/>
      <c r="K305" s="13"/>
      <c r="L305" s="200"/>
      <c r="M305" s="204"/>
      <c r="N305" s="205"/>
      <c r="O305" s="205"/>
      <c r="P305" s="205"/>
      <c r="Q305" s="205"/>
      <c r="R305" s="205"/>
      <c r="S305" s="205"/>
      <c r="T305" s="206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1" t="s">
        <v>248</v>
      </c>
      <c r="AU305" s="201" t="s">
        <v>84</v>
      </c>
      <c r="AV305" s="13" t="s">
        <v>82</v>
      </c>
      <c r="AW305" s="13" t="s">
        <v>32</v>
      </c>
      <c r="AX305" s="13" t="s">
        <v>75</v>
      </c>
      <c r="AY305" s="201" t="s">
        <v>235</v>
      </c>
    </row>
    <row r="306" s="14" customFormat="1">
      <c r="A306" s="14"/>
      <c r="B306" s="207"/>
      <c r="C306" s="14"/>
      <c r="D306" s="195" t="s">
        <v>248</v>
      </c>
      <c r="E306" s="208" t="s">
        <v>1</v>
      </c>
      <c r="F306" s="209" t="s">
        <v>994</v>
      </c>
      <c r="G306" s="14"/>
      <c r="H306" s="210">
        <v>0.33800000000000002</v>
      </c>
      <c r="I306" s="211"/>
      <c r="J306" s="14"/>
      <c r="K306" s="14"/>
      <c r="L306" s="207"/>
      <c r="M306" s="212"/>
      <c r="N306" s="213"/>
      <c r="O306" s="213"/>
      <c r="P306" s="213"/>
      <c r="Q306" s="213"/>
      <c r="R306" s="213"/>
      <c r="S306" s="213"/>
      <c r="T306" s="2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08" t="s">
        <v>248</v>
      </c>
      <c r="AU306" s="208" t="s">
        <v>84</v>
      </c>
      <c r="AV306" s="14" t="s">
        <v>84</v>
      </c>
      <c r="AW306" s="14" t="s">
        <v>32</v>
      </c>
      <c r="AX306" s="14" t="s">
        <v>82</v>
      </c>
      <c r="AY306" s="208" t="s">
        <v>235</v>
      </c>
    </row>
    <row r="307" s="12" customFormat="1" ht="22.8" customHeight="1">
      <c r="A307" s="12"/>
      <c r="B307" s="168"/>
      <c r="C307" s="12"/>
      <c r="D307" s="169" t="s">
        <v>74</v>
      </c>
      <c r="E307" s="179" t="s">
        <v>269</v>
      </c>
      <c r="F307" s="179" t="s">
        <v>562</v>
      </c>
      <c r="G307" s="12"/>
      <c r="H307" s="12"/>
      <c r="I307" s="171"/>
      <c r="J307" s="180">
        <f>BK307</f>
        <v>0</v>
      </c>
      <c r="K307" s="12"/>
      <c r="L307" s="168"/>
      <c r="M307" s="173"/>
      <c r="N307" s="174"/>
      <c r="O307" s="174"/>
      <c r="P307" s="175">
        <f>SUM(P308:P325)</f>
        <v>0</v>
      </c>
      <c r="Q307" s="174"/>
      <c r="R307" s="175">
        <f>SUM(R308:R325)</f>
        <v>0</v>
      </c>
      <c r="S307" s="174"/>
      <c r="T307" s="176">
        <f>SUM(T308:T325)</f>
        <v>0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169" t="s">
        <v>82</v>
      </c>
      <c r="AT307" s="177" t="s">
        <v>74</v>
      </c>
      <c r="AU307" s="177" t="s">
        <v>82</v>
      </c>
      <c r="AY307" s="169" t="s">
        <v>235</v>
      </c>
      <c r="BK307" s="178">
        <f>SUM(BK308:BK325)</f>
        <v>0</v>
      </c>
    </row>
    <row r="308" s="2" customFormat="1" ht="24.15" customHeight="1">
      <c r="A308" s="38"/>
      <c r="B308" s="181"/>
      <c r="C308" s="182" t="s">
        <v>584</v>
      </c>
      <c r="D308" s="182" t="s">
        <v>237</v>
      </c>
      <c r="E308" s="183" t="s">
        <v>605</v>
      </c>
      <c r="F308" s="184" t="s">
        <v>606</v>
      </c>
      <c r="G308" s="185" t="s">
        <v>240</v>
      </c>
      <c r="H308" s="186">
        <v>10.255000000000001</v>
      </c>
      <c r="I308" s="187"/>
      <c r="J308" s="188">
        <f>ROUND(I308*H308,2)</f>
        <v>0</v>
      </c>
      <c r="K308" s="184" t="s">
        <v>246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96</v>
      </c>
      <c r="AT308" s="193" t="s">
        <v>237</v>
      </c>
      <c r="AU308" s="193" t="s">
        <v>84</v>
      </c>
      <c r="AY308" s="19" t="s">
        <v>235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96</v>
      </c>
      <c r="BM308" s="193" t="s">
        <v>607</v>
      </c>
    </row>
    <row r="309" s="2" customFormat="1">
      <c r="A309" s="38"/>
      <c r="B309" s="39"/>
      <c r="C309" s="38"/>
      <c r="D309" s="195" t="s">
        <v>242</v>
      </c>
      <c r="E309" s="38"/>
      <c r="F309" s="196" t="s">
        <v>608</v>
      </c>
      <c r="G309" s="38"/>
      <c r="H309" s="38"/>
      <c r="I309" s="197"/>
      <c r="J309" s="38"/>
      <c r="K309" s="38"/>
      <c r="L309" s="39"/>
      <c r="M309" s="198"/>
      <c r="N309" s="199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242</v>
      </c>
      <c r="AU309" s="19" t="s">
        <v>84</v>
      </c>
    </row>
    <row r="310" s="2" customFormat="1" ht="21.75" customHeight="1">
      <c r="A310" s="38"/>
      <c r="B310" s="181"/>
      <c r="C310" s="182" t="s">
        <v>589</v>
      </c>
      <c r="D310" s="182" t="s">
        <v>237</v>
      </c>
      <c r="E310" s="183" t="s">
        <v>610</v>
      </c>
      <c r="F310" s="184" t="s">
        <v>570</v>
      </c>
      <c r="G310" s="185" t="s">
        <v>240</v>
      </c>
      <c r="H310" s="186">
        <v>10.255000000000001</v>
      </c>
      <c r="I310" s="187"/>
      <c r="J310" s="188">
        <f>ROUND(I310*H310,2)</f>
        <v>0</v>
      </c>
      <c r="K310" s="184" t="s">
        <v>246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96</v>
      </c>
      <c r="AT310" s="193" t="s">
        <v>237</v>
      </c>
      <c r="AU310" s="193" t="s">
        <v>84</v>
      </c>
      <c r="AY310" s="19" t="s">
        <v>235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96</v>
      </c>
      <c r="BM310" s="193" t="s">
        <v>611</v>
      </c>
    </row>
    <row r="311" s="2" customFormat="1">
      <c r="A311" s="38"/>
      <c r="B311" s="39"/>
      <c r="C311" s="38"/>
      <c r="D311" s="195" t="s">
        <v>242</v>
      </c>
      <c r="E311" s="38"/>
      <c r="F311" s="196" t="s">
        <v>572</v>
      </c>
      <c r="G311" s="38"/>
      <c r="H311" s="38"/>
      <c r="I311" s="197"/>
      <c r="J311" s="38"/>
      <c r="K311" s="38"/>
      <c r="L311" s="39"/>
      <c r="M311" s="198"/>
      <c r="N311" s="199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242</v>
      </c>
      <c r="AU311" s="19" t="s">
        <v>84</v>
      </c>
    </row>
    <row r="312" s="2" customFormat="1" ht="24.15" customHeight="1">
      <c r="A312" s="38"/>
      <c r="B312" s="181"/>
      <c r="C312" s="182" t="s">
        <v>594</v>
      </c>
      <c r="D312" s="182" t="s">
        <v>237</v>
      </c>
      <c r="E312" s="183" t="s">
        <v>613</v>
      </c>
      <c r="F312" s="184" t="s">
        <v>575</v>
      </c>
      <c r="G312" s="185" t="s">
        <v>240</v>
      </c>
      <c r="H312" s="186">
        <v>10.255000000000001</v>
      </c>
      <c r="I312" s="187"/>
      <c r="J312" s="188">
        <f>ROUND(I312*H312,2)</f>
        <v>0</v>
      </c>
      <c r="K312" s="184" t="s">
        <v>246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96</v>
      </c>
      <c r="AT312" s="193" t="s">
        <v>237</v>
      </c>
      <c r="AU312" s="193" t="s">
        <v>84</v>
      </c>
      <c r="AY312" s="19" t="s">
        <v>235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96</v>
      </c>
      <c r="BM312" s="193" t="s">
        <v>614</v>
      </c>
    </row>
    <row r="313" s="2" customFormat="1">
      <c r="A313" s="38"/>
      <c r="B313" s="39"/>
      <c r="C313" s="38"/>
      <c r="D313" s="195" t="s">
        <v>242</v>
      </c>
      <c r="E313" s="38"/>
      <c r="F313" s="196" t="s">
        <v>577</v>
      </c>
      <c r="G313" s="38"/>
      <c r="H313" s="38"/>
      <c r="I313" s="197"/>
      <c r="J313" s="38"/>
      <c r="K313" s="38"/>
      <c r="L313" s="39"/>
      <c r="M313" s="198"/>
      <c r="N313" s="199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242</v>
      </c>
      <c r="AU313" s="19" t="s">
        <v>84</v>
      </c>
    </row>
    <row r="314" s="2" customFormat="1" ht="33" customHeight="1">
      <c r="A314" s="38"/>
      <c r="B314" s="181"/>
      <c r="C314" s="182" t="s">
        <v>597</v>
      </c>
      <c r="D314" s="182" t="s">
        <v>237</v>
      </c>
      <c r="E314" s="183" t="s">
        <v>616</v>
      </c>
      <c r="F314" s="184" t="s">
        <v>995</v>
      </c>
      <c r="G314" s="185" t="s">
        <v>240</v>
      </c>
      <c r="H314" s="186">
        <v>10.255000000000001</v>
      </c>
      <c r="I314" s="187"/>
      <c r="J314" s="188">
        <f>ROUND(I314*H314,2)</f>
        <v>0</v>
      </c>
      <c r="K314" s="184" t="s">
        <v>246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96</v>
      </c>
      <c r="AT314" s="193" t="s">
        <v>237</v>
      </c>
      <c r="AU314" s="193" t="s">
        <v>84</v>
      </c>
      <c r="AY314" s="19" t="s">
        <v>235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96</v>
      </c>
      <c r="BM314" s="193" t="s">
        <v>618</v>
      </c>
    </row>
    <row r="315" s="2" customFormat="1">
      <c r="A315" s="38"/>
      <c r="B315" s="39"/>
      <c r="C315" s="38"/>
      <c r="D315" s="195" t="s">
        <v>242</v>
      </c>
      <c r="E315" s="38"/>
      <c r="F315" s="196" t="s">
        <v>619</v>
      </c>
      <c r="G315" s="38"/>
      <c r="H315" s="38"/>
      <c r="I315" s="197"/>
      <c r="J315" s="38"/>
      <c r="K315" s="38"/>
      <c r="L315" s="39"/>
      <c r="M315" s="198"/>
      <c r="N315" s="199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242</v>
      </c>
      <c r="AU315" s="19" t="s">
        <v>84</v>
      </c>
    </row>
    <row r="316" s="2" customFormat="1">
      <c r="A316" s="38"/>
      <c r="B316" s="39"/>
      <c r="C316" s="38"/>
      <c r="D316" s="195" t="s">
        <v>262</v>
      </c>
      <c r="E316" s="38"/>
      <c r="F316" s="223" t="s">
        <v>878</v>
      </c>
      <c r="G316" s="38"/>
      <c r="H316" s="38"/>
      <c r="I316" s="197"/>
      <c r="J316" s="38"/>
      <c r="K316" s="38"/>
      <c r="L316" s="39"/>
      <c r="M316" s="198"/>
      <c r="N316" s="199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262</v>
      </c>
      <c r="AU316" s="19" t="s">
        <v>84</v>
      </c>
    </row>
    <row r="317" s="13" customFormat="1">
      <c r="A317" s="13"/>
      <c r="B317" s="200"/>
      <c r="C317" s="13"/>
      <c r="D317" s="195" t="s">
        <v>248</v>
      </c>
      <c r="E317" s="201" t="s">
        <v>1</v>
      </c>
      <c r="F317" s="202" t="s">
        <v>996</v>
      </c>
      <c r="G317" s="13"/>
      <c r="H317" s="201" t="s">
        <v>1</v>
      </c>
      <c r="I317" s="203"/>
      <c r="J317" s="13"/>
      <c r="K317" s="13"/>
      <c r="L317" s="200"/>
      <c r="M317" s="204"/>
      <c r="N317" s="205"/>
      <c r="O317" s="205"/>
      <c r="P317" s="205"/>
      <c r="Q317" s="205"/>
      <c r="R317" s="205"/>
      <c r="S317" s="205"/>
      <c r="T317" s="206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01" t="s">
        <v>248</v>
      </c>
      <c r="AU317" s="201" t="s">
        <v>84</v>
      </c>
      <c r="AV317" s="13" t="s">
        <v>82</v>
      </c>
      <c r="AW317" s="13" t="s">
        <v>32</v>
      </c>
      <c r="AX317" s="13" t="s">
        <v>75</v>
      </c>
      <c r="AY317" s="201" t="s">
        <v>235</v>
      </c>
    </row>
    <row r="318" s="14" customFormat="1">
      <c r="A318" s="14"/>
      <c r="B318" s="207"/>
      <c r="C318" s="14"/>
      <c r="D318" s="195" t="s">
        <v>248</v>
      </c>
      <c r="E318" s="208" t="s">
        <v>1</v>
      </c>
      <c r="F318" s="209" t="s">
        <v>997</v>
      </c>
      <c r="G318" s="14"/>
      <c r="H318" s="210">
        <v>10.255000000000001</v>
      </c>
      <c r="I318" s="211"/>
      <c r="J318" s="14"/>
      <c r="K318" s="14"/>
      <c r="L318" s="207"/>
      <c r="M318" s="212"/>
      <c r="N318" s="213"/>
      <c r="O318" s="213"/>
      <c r="P318" s="213"/>
      <c r="Q318" s="213"/>
      <c r="R318" s="213"/>
      <c r="S318" s="213"/>
      <c r="T318" s="2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08" t="s">
        <v>248</v>
      </c>
      <c r="AU318" s="208" t="s">
        <v>84</v>
      </c>
      <c r="AV318" s="14" t="s">
        <v>84</v>
      </c>
      <c r="AW318" s="14" t="s">
        <v>32</v>
      </c>
      <c r="AX318" s="14" t="s">
        <v>82</v>
      </c>
      <c r="AY318" s="208" t="s">
        <v>235</v>
      </c>
    </row>
    <row r="319" s="2" customFormat="1" ht="21.75" customHeight="1">
      <c r="A319" s="38"/>
      <c r="B319" s="181"/>
      <c r="C319" s="182" t="s">
        <v>604</v>
      </c>
      <c r="D319" s="182" t="s">
        <v>237</v>
      </c>
      <c r="E319" s="183" t="s">
        <v>622</v>
      </c>
      <c r="F319" s="184" t="s">
        <v>586</v>
      </c>
      <c r="G319" s="185" t="s">
        <v>240</v>
      </c>
      <c r="H319" s="186">
        <v>12.15</v>
      </c>
      <c r="I319" s="187"/>
      <c r="J319" s="188">
        <f>ROUND(I319*H319,2)</f>
        <v>0</v>
      </c>
      <c r="K319" s="184" t="s">
        <v>246</v>
      </c>
      <c r="L319" s="39"/>
      <c r="M319" s="189" t="s">
        <v>1</v>
      </c>
      <c r="N319" s="190" t="s">
        <v>40</v>
      </c>
      <c r="O319" s="77"/>
      <c r="P319" s="191">
        <f>O319*H319</f>
        <v>0</v>
      </c>
      <c r="Q319" s="191">
        <v>0</v>
      </c>
      <c r="R319" s="191">
        <f>Q319*H319</f>
        <v>0</v>
      </c>
      <c r="S319" s="191">
        <v>0</v>
      </c>
      <c r="T319" s="192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93" t="s">
        <v>96</v>
      </c>
      <c r="AT319" s="193" t="s">
        <v>237</v>
      </c>
      <c r="AU319" s="193" t="s">
        <v>84</v>
      </c>
      <c r="AY319" s="19" t="s">
        <v>235</v>
      </c>
      <c r="BE319" s="194">
        <f>IF(N319="základní",J319,0)</f>
        <v>0</v>
      </c>
      <c r="BF319" s="194">
        <f>IF(N319="snížená",J319,0)</f>
        <v>0</v>
      </c>
      <c r="BG319" s="194">
        <f>IF(N319="zákl. přenesená",J319,0)</f>
        <v>0</v>
      </c>
      <c r="BH319" s="194">
        <f>IF(N319="sníž. přenesená",J319,0)</f>
        <v>0</v>
      </c>
      <c r="BI319" s="194">
        <f>IF(N319="nulová",J319,0)</f>
        <v>0</v>
      </c>
      <c r="BJ319" s="19" t="s">
        <v>82</v>
      </c>
      <c r="BK319" s="194">
        <f>ROUND(I319*H319,2)</f>
        <v>0</v>
      </c>
      <c r="BL319" s="19" t="s">
        <v>96</v>
      </c>
      <c r="BM319" s="193" t="s">
        <v>623</v>
      </c>
    </row>
    <row r="320" s="2" customFormat="1">
      <c r="A320" s="38"/>
      <c r="B320" s="39"/>
      <c r="C320" s="38"/>
      <c r="D320" s="195" t="s">
        <v>242</v>
      </c>
      <c r="E320" s="38"/>
      <c r="F320" s="196" t="s">
        <v>588</v>
      </c>
      <c r="G320" s="38"/>
      <c r="H320" s="38"/>
      <c r="I320" s="197"/>
      <c r="J320" s="38"/>
      <c r="K320" s="38"/>
      <c r="L320" s="39"/>
      <c r="M320" s="198"/>
      <c r="N320" s="199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242</v>
      </c>
      <c r="AU320" s="19" t="s">
        <v>84</v>
      </c>
    </row>
    <row r="321" s="2" customFormat="1" ht="33" customHeight="1">
      <c r="A321" s="38"/>
      <c r="B321" s="181"/>
      <c r="C321" s="182" t="s">
        <v>609</v>
      </c>
      <c r="D321" s="182" t="s">
        <v>237</v>
      </c>
      <c r="E321" s="183" t="s">
        <v>625</v>
      </c>
      <c r="F321" s="184" t="s">
        <v>998</v>
      </c>
      <c r="G321" s="185" t="s">
        <v>240</v>
      </c>
      <c r="H321" s="186">
        <v>12.15</v>
      </c>
      <c r="I321" s="187"/>
      <c r="J321" s="188">
        <f>ROUND(I321*H321,2)</f>
        <v>0</v>
      </c>
      <c r="K321" s="184" t="s">
        <v>246</v>
      </c>
      <c r="L321" s="39"/>
      <c r="M321" s="189" t="s">
        <v>1</v>
      </c>
      <c r="N321" s="190" t="s">
        <v>40</v>
      </c>
      <c r="O321" s="77"/>
      <c r="P321" s="191">
        <f>O321*H321</f>
        <v>0</v>
      </c>
      <c r="Q321" s="191">
        <v>0</v>
      </c>
      <c r="R321" s="191">
        <f>Q321*H321</f>
        <v>0</v>
      </c>
      <c r="S321" s="191">
        <v>0</v>
      </c>
      <c r="T321" s="192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3" t="s">
        <v>96</v>
      </c>
      <c r="AT321" s="193" t="s">
        <v>237</v>
      </c>
      <c r="AU321" s="193" t="s">
        <v>84</v>
      </c>
      <c r="AY321" s="19" t="s">
        <v>235</v>
      </c>
      <c r="BE321" s="194">
        <f>IF(N321="základní",J321,0)</f>
        <v>0</v>
      </c>
      <c r="BF321" s="194">
        <f>IF(N321="snížená",J321,0)</f>
        <v>0</v>
      </c>
      <c r="BG321" s="194">
        <f>IF(N321="zákl. přenesená",J321,0)</f>
        <v>0</v>
      </c>
      <c r="BH321" s="194">
        <f>IF(N321="sníž. přenesená",J321,0)</f>
        <v>0</v>
      </c>
      <c r="BI321" s="194">
        <f>IF(N321="nulová",J321,0)</f>
        <v>0</v>
      </c>
      <c r="BJ321" s="19" t="s">
        <v>82</v>
      </c>
      <c r="BK321" s="194">
        <f>ROUND(I321*H321,2)</f>
        <v>0</v>
      </c>
      <c r="BL321" s="19" t="s">
        <v>96</v>
      </c>
      <c r="BM321" s="193" t="s">
        <v>627</v>
      </c>
    </row>
    <row r="322" s="2" customFormat="1">
      <c r="A322" s="38"/>
      <c r="B322" s="39"/>
      <c r="C322" s="38"/>
      <c r="D322" s="195" t="s">
        <v>242</v>
      </c>
      <c r="E322" s="38"/>
      <c r="F322" s="196" t="s">
        <v>601</v>
      </c>
      <c r="G322" s="38"/>
      <c r="H322" s="38"/>
      <c r="I322" s="197"/>
      <c r="J322" s="38"/>
      <c r="K322" s="38"/>
      <c r="L322" s="39"/>
      <c r="M322" s="198"/>
      <c r="N322" s="199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242</v>
      </c>
      <c r="AU322" s="19" t="s">
        <v>84</v>
      </c>
    </row>
    <row r="323" s="2" customFormat="1">
      <c r="A323" s="38"/>
      <c r="B323" s="39"/>
      <c r="C323" s="38"/>
      <c r="D323" s="195" t="s">
        <v>262</v>
      </c>
      <c r="E323" s="38"/>
      <c r="F323" s="223" t="s">
        <v>878</v>
      </c>
      <c r="G323" s="38"/>
      <c r="H323" s="38"/>
      <c r="I323" s="197"/>
      <c r="J323" s="38"/>
      <c r="K323" s="38"/>
      <c r="L323" s="39"/>
      <c r="M323" s="198"/>
      <c r="N323" s="199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262</v>
      </c>
      <c r="AU323" s="19" t="s">
        <v>84</v>
      </c>
    </row>
    <row r="324" s="13" customFormat="1">
      <c r="A324" s="13"/>
      <c r="B324" s="200"/>
      <c r="C324" s="13"/>
      <c r="D324" s="195" t="s">
        <v>248</v>
      </c>
      <c r="E324" s="201" t="s">
        <v>1</v>
      </c>
      <c r="F324" s="202" t="s">
        <v>602</v>
      </c>
      <c r="G324" s="13"/>
      <c r="H324" s="201" t="s">
        <v>1</v>
      </c>
      <c r="I324" s="203"/>
      <c r="J324" s="13"/>
      <c r="K324" s="13"/>
      <c r="L324" s="200"/>
      <c r="M324" s="204"/>
      <c r="N324" s="205"/>
      <c r="O324" s="205"/>
      <c r="P324" s="205"/>
      <c r="Q324" s="205"/>
      <c r="R324" s="205"/>
      <c r="S324" s="205"/>
      <c r="T324" s="206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01" t="s">
        <v>248</v>
      </c>
      <c r="AU324" s="201" t="s">
        <v>84</v>
      </c>
      <c r="AV324" s="13" t="s">
        <v>82</v>
      </c>
      <c r="AW324" s="13" t="s">
        <v>32</v>
      </c>
      <c r="AX324" s="13" t="s">
        <v>75</v>
      </c>
      <c r="AY324" s="201" t="s">
        <v>235</v>
      </c>
    </row>
    <row r="325" s="14" customFormat="1">
      <c r="A325" s="14"/>
      <c r="B325" s="207"/>
      <c r="C325" s="14"/>
      <c r="D325" s="195" t="s">
        <v>248</v>
      </c>
      <c r="E325" s="208" t="s">
        <v>1</v>
      </c>
      <c r="F325" s="209" t="s">
        <v>999</v>
      </c>
      <c r="G325" s="14"/>
      <c r="H325" s="210">
        <v>12.15</v>
      </c>
      <c r="I325" s="211"/>
      <c r="J325" s="14"/>
      <c r="K325" s="14"/>
      <c r="L325" s="207"/>
      <c r="M325" s="212"/>
      <c r="N325" s="213"/>
      <c r="O325" s="213"/>
      <c r="P325" s="213"/>
      <c r="Q325" s="213"/>
      <c r="R325" s="213"/>
      <c r="S325" s="213"/>
      <c r="T325" s="2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08" t="s">
        <v>248</v>
      </c>
      <c r="AU325" s="208" t="s">
        <v>84</v>
      </c>
      <c r="AV325" s="14" t="s">
        <v>84</v>
      </c>
      <c r="AW325" s="14" t="s">
        <v>32</v>
      </c>
      <c r="AX325" s="14" t="s">
        <v>82</v>
      </c>
      <c r="AY325" s="208" t="s">
        <v>235</v>
      </c>
    </row>
    <row r="326" s="12" customFormat="1" ht="22.8" customHeight="1">
      <c r="A326" s="12"/>
      <c r="B326" s="168"/>
      <c r="C326" s="12"/>
      <c r="D326" s="169" t="s">
        <v>74</v>
      </c>
      <c r="E326" s="179" t="s">
        <v>291</v>
      </c>
      <c r="F326" s="179" t="s">
        <v>629</v>
      </c>
      <c r="G326" s="12"/>
      <c r="H326" s="12"/>
      <c r="I326" s="171"/>
      <c r="J326" s="180">
        <f>BK326</f>
        <v>0</v>
      </c>
      <c r="K326" s="12"/>
      <c r="L326" s="168"/>
      <c r="M326" s="173"/>
      <c r="N326" s="174"/>
      <c r="O326" s="174"/>
      <c r="P326" s="175">
        <f>SUM(P327:P394)</f>
        <v>0</v>
      </c>
      <c r="Q326" s="174"/>
      <c r="R326" s="175">
        <f>SUM(R327:R394)</f>
        <v>12.201055200000001</v>
      </c>
      <c r="S326" s="174"/>
      <c r="T326" s="176">
        <f>SUM(T327:T394)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169" t="s">
        <v>82</v>
      </c>
      <c r="AT326" s="177" t="s">
        <v>74</v>
      </c>
      <c r="AU326" s="177" t="s">
        <v>82</v>
      </c>
      <c r="AY326" s="169" t="s">
        <v>235</v>
      </c>
      <c r="BK326" s="178">
        <f>SUM(BK327:BK394)</f>
        <v>0</v>
      </c>
    </row>
    <row r="327" s="2" customFormat="1" ht="24.15" customHeight="1">
      <c r="A327" s="38"/>
      <c r="B327" s="181"/>
      <c r="C327" s="182" t="s">
        <v>612</v>
      </c>
      <c r="D327" s="182" t="s">
        <v>237</v>
      </c>
      <c r="E327" s="183" t="s">
        <v>642</v>
      </c>
      <c r="F327" s="184" t="s">
        <v>643</v>
      </c>
      <c r="G327" s="185" t="s">
        <v>323</v>
      </c>
      <c r="H327" s="186">
        <v>6.5</v>
      </c>
      <c r="I327" s="187"/>
      <c r="J327" s="188">
        <f>ROUND(I327*H327,2)</f>
        <v>0</v>
      </c>
      <c r="K327" s="184" t="s">
        <v>246</v>
      </c>
      <c r="L327" s="39"/>
      <c r="M327" s="189" t="s">
        <v>1</v>
      </c>
      <c r="N327" s="190" t="s">
        <v>40</v>
      </c>
      <c r="O327" s="77"/>
      <c r="P327" s="191">
        <f>O327*H327</f>
        <v>0</v>
      </c>
      <c r="Q327" s="191">
        <v>0.01323</v>
      </c>
      <c r="R327" s="191">
        <f>Q327*H327</f>
        <v>0.085995000000000002</v>
      </c>
      <c r="S327" s="191">
        <v>0</v>
      </c>
      <c r="T327" s="192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93" t="s">
        <v>96</v>
      </c>
      <c r="AT327" s="193" t="s">
        <v>237</v>
      </c>
      <c r="AU327" s="193" t="s">
        <v>84</v>
      </c>
      <c r="AY327" s="19" t="s">
        <v>235</v>
      </c>
      <c r="BE327" s="194">
        <f>IF(N327="základní",J327,0)</f>
        <v>0</v>
      </c>
      <c r="BF327" s="194">
        <f>IF(N327="snížená",J327,0)</f>
        <v>0</v>
      </c>
      <c r="BG327" s="194">
        <f>IF(N327="zákl. přenesená",J327,0)</f>
        <v>0</v>
      </c>
      <c r="BH327" s="194">
        <f>IF(N327="sníž. přenesená",J327,0)</f>
        <v>0</v>
      </c>
      <c r="BI327" s="194">
        <f>IF(N327="nulová",J327,0)</f>
        <v>0</v>
      </c>
      <c r="BJ327" s="19" t="s">
        <v>82</v>
      </c>
      <c r="BK327" s="194">
        <f>ROUND(I327*H327,2)</f>
        <v>0</v>
      </c>
      <c r="BL327" s="19" t="s">
        <v>96</v>
      </c>
      <c r="BM327" s="193" t="s">
        <v>644</v>
      </c>
    </row>
    <row r="328" s="2" customFormat="1">
      <c r="A328" s="38"/>
      <c r="B328" s="39"/>
      <c r="C328" s="38"/>
      <c r="D328" s="195" t="s">
        <v>242</v>
      </c>
      <c r="E328" s="38"/>
      <c r="F328" s="196" t="s">
        <v>645</v>
      </c>
      <c r="G328" s="38"/>
      <c r="H328" s="38"/>
      <c r="I328" s="197"/>
      <c r="J328" s="38"/>
      <c r="K328" s="38"/>
      <c r="L328" s="39"/>
      <c r="M328" s="198"/>
      <c r="N328" s="199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242</v>
      </c>
      <c r="AU328" s="19" t="s">
        <v>84</v>
      </c>
    </row>
    <row r="329" s="2" customFormat="1">
      <c r="A329" s="38"/>
      <c r="B329" s="39"/>
      <c r="C329" s="38"/>
      <c r="D329" s="195" t="s">
        <v>262</v>
      </c>
      <c r="E329" s="38"/>
      <c r="F329" s="223" t="s">
        <v>878</v>
      </c>
      <c r="G329" s="38"/>
      <c r="H329" s="38"/>
      <c r="I329" s="197"/>
      <c r="J329" s="38"/>
      <c r="K329" s="38"/>
      <c r="L329" s="39"/>
      <c r="M329" s="198"/>
      <c r="N329" s="199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262</v>
      </c>
      <c r="AU329" s="19" t="s">
        <v>84</v>
      </c>
    </row>
    <row r="330" s="14" customFormat="1">
      <c r="A330" s="14"/>
      <c r="B330" s="207"/>
      <c r="C330" s="14"/>
      <c r="D330" s="195" t="s">
        <v>248</v>
      </c>
      <c r="E330" s="208" t="s">
        <v>1</v>
      </c>
      <c r="F330" s="209" t="s">
        <v>1000</v>
      </c>
      <c r="G330" s="14"/>
      <c r="H330" s="210">
        <v>6.5</v>
      </c>
      <c r="I330" s="211"/>
      <c r="J330" s="14"/>
      <c r="K330" s="14"/>
      <c r="L330" s="207"/>
      <c r="M330" s="212"/>
      <c r="N330" s="213"/>
      <c r="O330" s="213"/>
      <c r="P330" s="213"/>
      <c r="Q330" s="213"/>
      <c r="R330" s="213"/>
      <c r="S330" s="213"/>
      <c r="T330" s="2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8" t="s">
        <v>248</v>
      </c>
      <c r="AU330" s="208" t="s">
        <v>84</v>
      </c>
      <c r="AV330" s="14" t="s">
        <v>84</v>
      </c>
      <c r="AW330" s="14" t="s">
        <v>32</v>
      </c>
      <c r="AX330" s="14" t="s">
        <v>82</v>
      </c>
      <c r="AY330" s="208" t="s">
        <v>235</v>
      </c>
    </row>
    <row r="331" s="2" customFormat="1" ht="24.15" customHeight="1">
      <c r="A331" s="38"/>
      <c r="B331" s="181"/>
      <c r="C331" s="182" t="s">
        <v>624</v>
      </c>
      <c r="D331" s="182" t="s">
        <v>237</v>
      </c>
      <c r="E331" s="183" t="s">
        <v>658</v>
      </c>
      <c r="F331" s="184" t="s">
        <v>659</v>
      </c>
      <c r="G331" s="185" t="s">
        <v>323</v>
      </c>
      <c r="H331" s="186">
        <v>6.5</v>
      </c>
      <c r="I331" s="187"/>
      <c r="J331" s="188">
        <f>ROUND(I331*H331,2)</f>
        <v>0</v>
      </c>
      <c r="K331" s="184" t="s">
        <v>1</v>
      </c>
      <c r="L331" s="39"/>
      <c r="M331" s="189" t="s">
        <v>1</v>
      </c>
      <c r="N331" s="190" t="s">
        <v>40</v>
      </c>
      <c r="O331" s="77"/>
      <c r="P331" s="191">
        <f>O331*H331</f>
        <v>0</v>
      </c>
      <c r="Q331" s="191">
        <v>0</v>
      </c>
      <c r="R331" s="191">
        <f>Q331*H331</f>
        <v>0</v>
      </c>
      <c r="S331" s="191">
        <v>0</v>
      </c>
      <c r="T331" s="192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93" t="s">
        <v>96</v>
      </c>
      <c r="AT331" s="193" t="s">
        <v>237</v>
      </c>
      <c r="AU331" s="193" t="s">
        <v>84</v>
      </c>
      <c r="AY331" s="19" t="s">
        <v>235</v>
      </c>
      <c r="BE331" s="194">
        <f>IF(N331="základní",J331,0)</f>
        <v>0</v>
      </c>
      <c r="BF331" s="194">
        <f>IF(N331="snížená",J331,0)</f>
        <v>0</v>
      </c>
      <c r="BG331" s="194">
        <f>IF(N331="zákl. přenesená",J331,0)</f>
        <v>0</v>
      </c>
      <c r="BH331" s="194">
        <f>IF(N331="sníž. přenesená",J331,0)</f>
        <v>0</v>
      </c>
      <c r="BI331" s="194">
        <f>IF(N331="nulová",J331,0)</f>
        <v>0</v>
      </c>
      <c r="BJ331" s="19" t="s">
        <v>82</v>
      </c>
      <c r="BK331" s="194">
        <f>ROUND(I331*H331,2)</f>
        <v>0</v>
      </c>
      <c r="BL331" s="19" t="s">
        <v>96</v>
      </c>
      <c r="BM331" s="193" t="s">
        <v>660</v>
      </c>
    </row>
    <row r="332" s="2" customFormat="1">
      <c r="A332" s="38"/>
      <c r="B332" s="39"/>
      <c r="C332" s="38"/>
      <c r="D332" s="195" t="s">
        <v>242</v>
      </c>
      <c r="E332" s="38"/>
      <c r="F332" s="196" t="s">
        <v>659</v>
      </c>
      <c r="G332" s="38"/>
      <c r="H332" s="38"/>
      <c r="I332" s="197"/>
      <c r="J332" s="38"/>
      <c r="K332" s="38"/>
      <c r="L332" s="39"/>
      <c r="M332" s="198"/>
      <c r="N332" s="199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242</v>
      </c>
      <c r="AU332" s="19" t="s">
        <v>84</v>
      </c>
    </row>
    <row r="333" s="2" customFormat="1" ht="16.5" customHeight="1">
      <c r="A333" s="38"/>
      <c r="B333" s="181"/>
      <c r="C333" s="182" t="s">
        <v>630</v>
      </c>
      <c r="D333" s="182" t="s">
        <v>237</v>
      </c>
      <c r="E333" s="183" t="s">
        <v>663</v>
      </c>
      <c r="F333" s="184" t="s">
        <v>664</v>
      </c>
      <c r="G333" s="185" t="s">
        <v>323</v>
      </c>
      <c r="H333" s="186">
        <v>6.5</v>
      </c>
      <c r="I333" s="187"/>
      <c r="J333" s="188">
        <f>ROUND(I333*H333,2)</f>
        <v>0</v>
      </c>
      <c r="K333" s="184" t="s">
        <v>1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0</v>
      </c>
      <c r="R333" s="191">
        <f>Q333*H333</f>
        <v>0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96</v>
      </c>
      <c r="AT333" s="193" t="s">
        <v>237</v>
      </c>
      <c r="AU333" s="193" t="s">
        <v>84</v>
      </c>
      <c r="AY333" s="19" t="s">
        <v>235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96</v>
      </c>
      <c r="BM333" s="193" t="s">
        <v>665</v>
      </c>
    </row>
    <row r="334" s="2" customFormat="1">
      <c r="A334" s="38"/>
      <c r="B334" s="39"/>
      <c r="C334" s="38"/>
      <c r="D334" s="195" t="s">
        <v>242</v>
      </c>
      <c r="E334" s="38"/>
      <c r="F334" s="196" t="s">
        <v>664</v>
      </c>
      <c r="G334" s="38"/>
      <c r="H334" s="38"/>
      <c r="I334" s="197"/>
      <c r="J334" s="38"/>
      <c r="K334" s="38"/>
      <c r="L334" s="39"/>
      <c r="M334" s="198"/>
      <c r="N334" s="199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242</v>
      </c>
      <c r="AU334" s="19" t="s">
        <v>84</v>
      </c>
    </row>
    <row r="335" s="2" customFormat="1">
      <c r="A335" s="38"/>
      <c r="B335" s="39"/>
      <c r="C335" s="38"/>
      <c r="D335" s="195" t="s">
        <v>262</v>
      </c>
      <c r="E335" s="38"/>
      <c r="F335" s="223" t="s">
        <v>666</v>
      </c>
      <c r="G335" s="38"/>
      <c r="H335" s="38"/>
      <c r="I335" s="197"/>
      <c r="J335" s="38"/>
      <c r="K335" s="38"/>
      <c r="L335" s="39"/>
      <c r="M335" s="198"/>
      <c r="N335" s="199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262</v>
      </c>
      <c r="AU335" s="19" t="s">
        <v>84</v>
      </c>
    </row>
    <row r="336" s="2" customFormat="1" ht="24.15" customHeight="1">
      <c r="A336" s="38"/>
      <c r="B336" s="181"/>
      <c r="C336" s="182" t="s">
        <v>636</v>
      </c>
      <c r="D336" s="182" t="s">
        <v>237</v>
      </c>
      <c r="E336" s="183" t="s">
        <v>668</v>
      </c>
      <c r="F336" s="184" t="s">
        <v>669</v>
      </c>
      <c r="G336" s="185" t="s">
        <v>670</v>
      </c>
      <c r="H336" s="186">
        <v>1</v>
      </c>
      <c r="I336" s="187"/>
      <c r="J336" s="188">
        <f>ROUND(I336*H336,2)</f>
        <v>0</v>
      </c>
      <c r="K336" s="184" t="s">
        <v>246</v>
      </c>
      <c r="L336" s="39"/>
      <c r="M336" s="189" t="s">
        <v>1</v>
      </c>
      <c r="N336" s="190" t="s">
        <v>40</v>
      </c>
      <c r="O336" s="77"/>
      <c r="P336" s="191">
        <f>O336*H336</f>
        <v>0</v>
      </c>
      <c r="Q336" s="191">
        <v>0.00031</v>
      </c>
      <c r="R336" s="191">
        <f>Q336*H336</f>
        <v>0.00031</v>
      </c>
      <c r="S336" s="191">
        <v>0</v>
      </c>
      <c r="T336" s="19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3" t="s">
        <v>96</v>
      </c>
      <c r="AT336" s="193" t="s">
        <v>237</v>
      </c>
      <c r="AU336" s="193" t="s">
        <v>84</v>
      </c>
      <c r="AY336" s="19" t="s">
        <v>235</v>
      </c>
      <c r="BE336" s="194">
        <f>IF(N336="základní",J336,0)</f>
        <v>0</v>
      </c>
      <c r="BF336" s="194">
        <f>IF(N336="snížená",J336,0)</f>
        <v>0</v>
      </c>
      <c r="BG336" s="194">
        <f>IF(N336="zákl. přenesená",J336,0)</f>
        <v>0</v>
      </c>
      <c r="BH336" s="194">
        <f>IF(N336="sníž. přenesená",J336,0)</f>
        <v>0</v>
      </c>
      <c r="BI336" s="194">
        <f>IF(N336="nulová",J336,0)</f>
        <v>0</v>
      </c>
      <c r="BJ336" s="19" t="s">
        <v>82</v>
      </c>
      <c r="BK336" s="194">
        <f>ROUND(I336*H336,2)</f>
        <v>0</v>
      </c>
      <c r="BL336" s="19" t="s">
        <v>96</v>
      </c>
      <c r="BM336" s="193" t="s">
        <v>671</v>
      </c>
    </row>
    <row r="337" s="2" customFormat="1">
      <c r="A337" s="38"/>
      <c r="B337" s="39"/>
      <c r="C337" s="38"/>
      <c r="D337" s="195" t="s">
        <v>242</v>
      </c>
      <c r="E337" s="38"/>
      <c r="F337" s="196" t="s">
        <v>672</v>
      </c>
      <c r="G337" s="38"/>
      <c r="H337" s="38"/>
      <c r="I337" s="197"/>
      <c r="J337" s="38"/>
      <c r="K337" s="38"/>
      <c r="L337" s="39"/>
      <c r="M337" s="198"/>
      <c r="N337" s="199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242</v>
      </c>
      <c r="AU337" s="19" t="s">
        <v>84</v>
      </c>
    </row>
    <row r="338" s="2" customFormat="1">
      <c r="A338" s="38"/>
      <c r="B338" s="39"/>
      <c r="C338" s="38"/>
      <c r="D338" s="195" t="s">
        <v>262</v>
      </c>
      <c r="E338" s="38"/>
      <c r="F338" s="223" t="s">
        <v>673</v>
      </c>
      <c r="G338" s="38"/>
      <c r="H338" s="38"/>
      <c r="I338" s="197"/>
      <c r="J338" s="38"/>
      <c r="K338" s="38"/>
      <c r="L338" s="39"/>
      <c r="M338" s="198"/>
      <c r="N338" s="199"/>
      <c r="O338" s="77"/>
      <c r="P338" s="77"/>
      <c r="Q338" s="77"/>
      <c r="R338" s="77"/>
      <c r="S338" s="77"/>
      <c r="T338" s="7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19" t="s">
        <v>262</v>
      </c>
      <c r="AU338" s="19" t="s">
        <v>84</v>
      </c>
    </row>
    <row r="339" s="13" customFormat="1">
      <c r="A339" s="13"/>
      <c r="B339" s="200"/>
      <c r="C339" s="13"/>
      <c r="D339" s="195" t="s">
        <v>248</v>
      </c>
      <c r="E339" s="201" t="s">
        <v>1</v>
      </c>
      <c r="F339" s="202" t="s">
        <v>674</v>
      </c>
      <c r="G339" s="13"/>
      <c r="H339" s="201" t="s">
        <v>1</v>
      </c>
      <c r="I339" s="203"/>
      <c r="J339" s="13"/>
      <c r="K339" s="13"/>
      <c r="L339" s="200"/>
      <c r="M339" s="204"/>
      <c r="N339" s="205"/>
      <c r="O339" s="205"/>
      <c r="P339" s="205"/>
      <c r="Q339" s="205"/>
      <c r="R339" s="205"/>
      <c r="S339" s="205"/>
      <c r="T339" s="206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01" t="s">
        <v>248</v>
      </c>
      <c r="AU339" s="201" t="s">
        <v>84</v>
      </c>
      <c r="AV339" s="13" t="s">
        <v>82</v>
      </c>
      <c r="AW339" s="13" t="s">
        <v>32</v>
      </c>
      <c r="AX339" s="13" t="s">
        <v>75</v>
      </c>
      <c r="AY339" s="201" t="s">
        <v>235</v>
      </c>
    </row>
    <row r="340" s="14" customFormat="1">
      <c r="A340" s="14"/>
      <c r="B340" s="207"/>
      <c r="C340" s="14"/>
      <c r="D340" s="195" t="s">
        <v>248</v>
      </c>
      <c r="E340" s="208" t="s">
        <v>1</v>
      </c>
      <c r="F340" s="209" t="s">
        <v>82</v>
      </c>
      <c r="G340" s="14"/>
      <c r="H340" s="210">
        <v>1</v>
      </c>
      <c r="I340" s="211"/>
      <c r="J340" s="14"/>
      <c r="K340" s="14"/>
      <c r="L340" s="207"/>
      <c r="M340" s="212"/>
      <c r="N340" s="213"/>
      <c r="O340" s="213"/>
      <c r="P340" s="213"/>
      <c r="Q340" s="213"/>
      <c r="R340" s="213"/>
      <c r="S340" s="213"/>
      <c r="T340" s="2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8" t="s">
        <v>248</v>
      </c>
      <c r="AU340" s="208" t="s">
        <v>84</v>
      </c>
      <c r="AV340" s="14" t="s">
        <v>84</v>
      </c>
      <c r="AW340" s="14" t="s">
        <v>32</v>
      </c>
      <c r="AX340" s="14" t="s">
        <v>82</v>
      </c>
      <c r="AY340" s="208" t="s">
        <v>235</v>
      </c>
    </row>
    <row r="341" s="2" customFormat="1" ht="24.15" customHeight="1">
      <c r="A341" s="38"/>
      <c r="B341" s="181"/>
      <c r="C341" s="182" t="s">
        <v>641</v>
      </c>
      <c r="D341" s="182" t="s">
        <v>237</v>
      </c>
      <c r="E341" s="183" t="s">
        <v>677</v>
      </c>
      <c r="F341" s="184" t="s">
        <v>678</v>
      </c>
      <c r="G341" s="185" t="s">
        <v>323</v>
      </c>
      <c r="H341" s="186">
        <v>6.5</v>
      </c>
      <c r="I341" s="187"/>
      <c r="J341" s="188">
        <f>ROUND(I341*H341,2)</f>
        <v>0</v>
      </c>
      <c r="K341" s="184" t="s">
        <v>246</v>
      </c>
      <c r="L341" s="39"/>
      <c r="M341" s="189" t="s">
        <v>1</v>
      </c>
      <c r="N341" s="190" t="s">
        <v>40</v>
      </c>
      <c r="O341" s="77"/>
      <c r="P341" s="191">
        <f>O341*H341</f>
        <v>0</v>
      </c>
      <c r="Q341" s="191">
        <v>0</v>
      </c>
      <c r="R341" s="191">
        <f>Q341*H341</f>
        <v>0</v>
      </c>
      <c r="S341" s="191">
        <v>0</v>
      </c>
      <c r="T341" s="192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93" t="s">
        <v>96</v>
      </c>
      <c r="AT341" s="193" t="s">
        <v>237</v>
      </c>
      <c r="AU341" s="193" t="s">
        <v>84</v>
      </c>
      <c r="AY341" s="19" t="s">
        <v>235</v>
      </c>
      <c r="BE341" s="194">
        <f>IF(N341="základní",J341,0)</f>
        <v>0</v>
      </c>
      <c r="BF341" s="194">
        <f>IF(N341="snížená",J341,0)</f>
        <v>0</v>
      </c>
      <c r="BG341" s="194">
        <f>IF(N341="zákl. přenesená",J341,0)</f>
        <v>0</v>
      </c>
      <c r="BH341" s="194">
        <f>IF(N341="sníž. přenesená",J341,0)</f>
        <v>0</v>
      </c>
      <c r="BI341" s="194">
        <f>IF(N341="nulová",J341,0)</f>
        <v>0</v>
      </c>
      <c r="BJ341" s="19" t="s">
        <v>82</v>
      </c>
      <c r="BK341" s="194">
        <f>ROUND(I341*H341,2)</f>
        <v>0</v>
      </c>
      <c r="BL341" s="19" t="s">
        <v>96</v>
      </c>
      <c r="BM341" s="193" t="s">
        <v>679</v>
      </c>
    </row>
    <row r="342" s="2" customFormat="1">
      <c r="A342" s="38"/>
      <c r="B342" s="39"/>
      <c r="C342" s="38"/>
      <c r="D342" s="195" t="s">
        <v>242</v>
      </c>
      <c r="E342" s="38"/>
      <c r="F342" s="196" t="s">
        <v>680</v>
      </c>
      <c r="G342" s="38"/>
      <c r="H342" s="38"/>
      <c r="I342" s="197"/>
      <c r="J342" s="38"/>
      <c r="K342" s="38"/>
      <c r="L342" s="39"/>
      <c r="M342" s="198"/>
      <c r="N342" s="199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242</v>
      </c>
      <c r="AU342" s="19" t="s">
        <v>84</v>
      </c>
    </row>
    <row r="343" s="2" customFormat="1">
      <c r="A343" s="38"/>
      <c r="B343" s="39"/>
      <c r="C343" s="38"/>
      <c r="D343" s="195" t="s">
        <v>262</v>
      </c>
      <c r="E343" s="38"/>
      <c r="F343" s="223" t="s">
        <v>673</v>
      </c>
      <c r="G343" s="38"/>
      <c r="H343" s="38"/>
      <c r="I343" s="197"/>
      <c r="J343" s="38"/>
      <c r="K343" s="38"/>
      <c r="L343" s="39"/>
      <c r="M343" s="198"/>
      <c r="N343" s="199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262</v>
      </c>
      <c r="AU343" s="19" t="s">
        <v>84</v>
      </c>
    </row>
    <row r="344" s="2" customFormat="1" ht="24.15" customHeight="1">
      <c r="A344" s="38"/>
      <c r="B344" s="181"/>
      <c r="C344" s="182" t="s">
        <v>647</v>
      </c>
      <c r="D344" s="182" t="s">
        <v>237</v>
      </c>
      <c r="E344" s="183" t="s">
        <v>682</v>
      </c>
      <c r="F344" s="184" t="s">
        <v>683</v>
      </c>
      <c r="G344" s="185" t="s">
        <v>527</v>
      </c>
      <c r="H344" s="186">
        <v>2</v>
      </c>
      <c r="I344" s="187"/>
      <c r="J344" s="188">
        <f>ROUND(I344*H344,2)</f>
        <v>0</v>
      </c>
      <c r="K344" s="184" t="s">
        <v>246</v>
      </c>
      <c r="L344" s="39"/>
      <c r="M344" s="189" t="s">
        <v>1</v>
      </c>
      <c r="N344" s="190" t="s">
        <v>40</v>
      </c>
      <c r="O344" s="77"/>
      <c r="P344" s="191">
        <f>O344*H344</f>
        <v>0</v>
      </c>
      <c r="Q344" s="191">
        <v>0.010189999999999999</v>
      </c>
      <c r="R344" s="191">
        <f>Q344*H344</f>
        <v>0.020379999999999999</v>
      </c>
      <c r="S344" s="191">
        <v>0</v>
      </c>
      <c r="T344" s="19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3" t="s">
        <v>96</v>
      </c>
      <c r="AT344" s="193" t="s">
        <v>237</v>
      </c>
      <c r="AU344" s="193" t="s">
        <v>84</v>
      </c>
      <c r="AY344" s="19" t="s">
        <v>235</v>
      </c>
      <c r="BE344" s="194">
        <f>IF(N344="základní",J344,0)</f>
        <v>0</v>
      </c>
      <c r="BF344" s="194">
        <f>IF(N344="snížená",J344,0)</f>
        <v>0</v>
      </c>
      <c r="BG344" s="194">
        <f>IF(N344="zákl. přenesená",J344,0)</f>
        <v>0</v>
      </c>
      <c r="BH344" s="194">
        <f>IF(N344="sníž. přenesená",J344,0)</f>
        <v>0</v>
      </c>
      <c r="BI344" s="194">
        <f>IF(N344="nulová",J344,0)</f>
        <v>0</v>
      </c>
      <c r="BJ344" s="19" t="s">
        <v>82</v>
      </c>
      <c r="BK344" s="194">
        <f>ROUND(I344*H344,2)</f>
        <v>0</v>
      </c>
      <c r="BL344" s="19" t="s">
        <v>96</v>
      </c>
      <c r="BM344" s="193" t="s">
        <v>684</v>
      </c>
    </row>
    <row r="345" s="2" customFormat="1">
      <c r="A345" s="38"/>
      <c r="B345" s="39"/>
      <c r="C345" s="38"/>
      <c r="D345" s="195" t="s">
        <v>242</v>
      </c>
      <c r="E345" s="38"/>
      <c r="F345" s="196" t="s">
        <v>683</v>
      </c>
      <c r="G345" s="38"/>
      <c r="H345" s="38"/>
      <c r="I345" s="197"/>
      <c r="J345" s="38"/>
      <c r="K345" s="38"/>
      <c r="L345" s="39"/>
      <c r="M345" s="198"/>
      <c r="N345" s="199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242</v>
      </c>
      <c r="AU345" s="19" t="s">
        <v>84</v>
      </c>
    </row>
    <row r="346" s="2" customFormat="1">
      <c r="A346" s="38"/>
      <c r="B346" s="39"/>
      <c r="C346" s="38"/>
      <c r="D346" s="195" t="s">
        <v>262</v>
      </c>
      <c r="E346" s="38"/>
      <c r="F346" s="223" t="s">
        <v>296</v>
      </c>
      <c r="G346" s="38"/>
      <c r="H346" s="38"/>
      <c r="I346" s="197"/>
      <c r="J346" s="38"/>
      <c r="K346" s="38"/>
      <c r="L346" s="39"/>
      <c r="M346" s="198"/>
      <c r="N346" s="199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262</v>
      </c>
      <c r="AU346" s="19" t="s">
        <v>84</v>
      </c>
    </row>
    <row r="347" s="14" customFormat="1">
      <c r="A347" s="14"/>
      <c r="B347" s="207"/>
      <c r="C347" s="14"/>
      <c r="D347" s="195" t="s">
        <v>248</v>
      </c>
      <c r="E347" s="208" t="s">
        <v>1</v>
      </c>
      <c r="F347" s="209" t="s">
        <v>1001</v>
      </c>
      <c r="G347" s="14"/>
      <c r="H347" s="210">
        <v>2</v>
      </c>
      <c r="I347" s="211"/>
      <c r="J347" s="14"/>
      <c r="K347" s="14"/>
      <c r="L347" s="207"/>
      <c r="M347" s="212"/>
      <c r="N347" s="213"/>
      <c r="O347" s="213"/>
      <c r="P347" s="213"/>
      <c r="Q347" s="213"/>
      <c r="R347" s="213"/>
      <c r="S347" s="213"/>
      <c r="T347" s="2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8" t="s">
        <v>248</v>
      </c>
      <c r="AU347" s="208" t="s">
        <v>84</v>
      </c>
      <c r="AV347" s="14" t="s">
        <v>84</v>
      </c>
      <c r="AW347" s="14" t="s">
        <v>32</v>
      </c>
      <c r="AX347" s="14" t="s">
        <v>82</v>
      </c>
      <c r="AY347" s="208" t="s">
        <v>235</v>
      </c>
    </row>
    <row r="348" s="2" customFormat="1" ht="24.15" customHeight="1">
      <c r="A348" s="38"/>
      <c r="B348" s="181"/>
      <c r="C348" s="232" t="s">
        <v>657</v>
      </c>
      <c r="D348" s="232" t="s">
        <v>465</v>
      </c>
      <c r="E348" s="233" t="s">
        <v>692</v>
      </c>
      <c r="F348" s="234" t="s">
        <v>693</v>
      </c>
      <c r="G348" s="235" t="s">
        <v>527</v>
      </c>
      <c r="H348" s="236">
        <v>1</v>
      </c>
      <c r="I348" s="237"/>
      <c r="J348" s="238">
        <f>ROUND(I348*H348,2)</f>
        <v>0</v>
      </c>
      <c r="K348" s="234" t="s">
        <v>246</v>
      </c>
      <c r="L348" s="239"/>
      <c r="M348" s="240" t="s">
        <v>1</v>
      </c>
      <c r="N348" s="241" t="s">
        <v>40</v>
      </c>
      <c r="O348" s="77"/>
      <c r="P348" s="191">
        <f>O348*H348</f>
        <v>0</v>
      </c>
      <c r="Q348" s="191">
        <v>0.50600000000000001</v>
      </c>
      <c r="R348" s="191">
        <f>Q348*H348</f>
        <v>0.50600000000000001</v>
      </c>
      <c r="S348" s="191">
        <v>0</v>
      </c>
      <c r="T348" s="19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3" t="s">
        <v>291</v>
      </c>
      <c r="AT348" s="193" t="s">
        <v>465</v>
      </c>
      <c r="AU348" s="193" t="s">
        <v>84</v>
      </c>
      <c r="AY348" s="19" t="s">
        <v>235</v>
      </c>
      <c r="BE348" s="194">
        <f>IF(N348="základní",J348,0)</f>
        <v>0</v>
      </c>
      <c r="BF348" s="194">
        <f>IF(N348="snížená",J348,0)</f>
        <v>0</v>
      </c>
      <c r="BG348" s="194">
        <f>IF(N348="zákl. přenesená",J348,0)</f>
        <v>0</v>
      </c>
      <c r="BH348" s="194">
        <f>IF(N348="sníž. přenesená",J348,0)</f>
        <v>0</v>
      </c>
      <c r="BI348" s="194">
        <f>IF(N348="nulová",J348,0)</f>
        <v>0</v>
      </c>
      <c r="BJ348" s="19" t="s">
        <v>82</v>
      </c>
      <c r="BK348" s="194">
        <f>ROUND(I348*H348,2)</f>
        <v>0</v>
      </c>
      <c r="BL348" s="19" t="s">
        <v>96</v>
      </c>
      <c r="BM348" s="193" t="s">
        <v>694</v>
      </c>
    </row>
    <row r="349" s="2" customFormat="1">
      <c r="A349" s="38"/>
      <c r="B349" s="39"/>
      <c r="C349" s="38"/>
      <c r="D349" s="195" t="s">
        <v>242</v>
      </c>
      <c r="E349" s="38"/>
      <c r="F349" s="196" t="s">
        <v>695</v>
      </c>
      <c r="G349" s="38"/>
      <c r="H349" s="38"/>
      <c r="I349" s="197"/>
      <c r="J349" s="38"/>
      <c r="K349" s="38"/>
      <c r="L349" s="39"/>
      <c r="M349" s="198"/>
      <c r="N349" s="199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242</v>
      </c>
      <c r="AU349" s="19" t="s">
        <v>84</v>
      </c>
    </row>
    <row r="350" s="2" customFormat="1" ht="24.15" customHeight="1">
      <c r="A350" s="38"/>
      <c r="B350" s="181"/>
      <c r="C350" s="232" t="s">
        <v>662</v>
      </c>
      <c r="D350" s="232" t="s">
        <v>465</v>
      </c>
      <c r="E350" s="233" t="s">
        <v>697</v>
      </c>
      <c r="F350" s="234" t="s">
        <v>698</v>
      </c>
      <c r="G350" s="235" t="s">
        <v>527</v>
      </c>
      <c r="H350" s="236">
        <v>1</v>
      </c>
      <c r="I350" s="237"/>
      <c r="J350" s="238">
        <f>ROUND(I350*H350,2)</f>
        <v>0</v>
      </c>
      <c r="K350" s="234" t="s">
        <v>246</v>
      </c>
      <c r="L350" s="239"/>
      <c r="M350" s="240" t="s">
        <v>1</v>
      </c>
      <c r="N350" s="241" t="s">
        <v>40</v>
      </c>
      <c r="O350" s="77"/>
      <c r="P350" s="191">
        <f>O350*H350</f>
        <v>0</v>
      </c>
      <c r="Q350" s="191">
        <v>1.0129999999999999</v>
      </c>
      <c r="R350" s="191">
        <f>Q350*H350</f>
        <v>1.0129999999999999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291</v>
      </c>
      <c r="AT350" s="193" t="s">
        <v>465</v>
      </c>
      <c r="AU350" s="193" t="s">
        <v>84</v>
      </c>
      <c r="AY350" s="19" t="s">
        <v>235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96</v>
      </c>
      <c r="BM350" s="193" t="s">
        <v>699</v>
      </c>
    </row>
    <row r="351" s="2" customFormat="1">
      <c r="A351" s="38"/>
      <c r="B351" s="39"/>
      <c r="C351" s="38"/>
      <c r="D351" s="195" t="s">
        <v>242</v>
      </c>
      <c r="E351" s="38"/>
      <c r="F351" s="196" t="s">
        <v>700</v>
      </c>
      <c r="G351" s="38"/>
      <c r="H351" s="38"/>
      <c r="I351" s="197"/>
      <c r="J351" s="38"/>
      <c r="K351" s="38"/>
      <c r="L351" s="39"/>
      <c r="M351" s="198"/>
      <c r="N351" s="199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242</v>
      </c>
      <c r="AU351" s="19" t="s">
        <v>84</v>
      </c>
    </row>
    <row r="352" s="2" customFormat="1" ht="24.15" customHeight="1">
      <c r="A352" s="38"/>
      <c r="B352" s="181"/>
      <c r="C352" s="182" t="s">
        <v>667</v>
      </c>
      <c r="D352" s="182" t="s">
        <v>237</v>
      </c>
      <c r="E352" s="183" t="s">
        <v>702</v>
      </c>
      <c r="F352" s="184" t="s">
        <v>703</v>
      </c>
      <c r="G352" s="185" t="s">
        <v>527</v>
      </c>
      <c r="H352" s="186">
        <v>1</v>
      </c>
      <c r="I352" s="187"/>
      <c r="J352" s="188">
        <f>ROUND(I352*H352,2)</f>
        <v>0</v>
      </c>
      <c r="K352" s="184" t="s">
        <v>246</v>
      </c>
      <c r="L352" s="39"/>
      <c r="M352" s="189" t="s">
        <v>1</v>
      </c>
      <c r="N352" s="190" t="s">
        <v>40</v>
      </c>
      <c r="O352" s="77"/>
      <c r="P352" s="191">
        <f>O352*H352</f>
        <v>0</v>
      </c>
      <c r="Q352" s="191">
        <v>0.01248</v>
      </c>
      <c r="R352" s="191">
        <f>Q352*H352</f>
        <v>0.01248</v>
      </c>
      <c r="S352" s="191">
        <v>0</v>
      </c>
      <c r="T352" s="192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3" t="s">
        <v>96</v>
      </c>
      <c r="AT352" s="193" t="s">
        <v>237</v>
      </c>
      <c r="AU352" s="193" t="s">
        <v>84</v>
      </c>
      <c r="AY352" s="19" t="s">
        <v>235</v>
      </c>
      <c r="BE352" s="194">
        <f>IF(N352="základní",J352,0)</f>
        <v>0</v>
      </c>
      <c r="BF352" s="194">
        <f>IF(N352="snížená",J352,0)</f>
        <v>0</v>
      </c>
      <c r="BG352" s="194">
        <f>IF(N352="zákl. přenesená",J352,0)</f>
        <v>0</v>
      </c>
      <c r="BH352" s="194">
        <f>IF(N352="sníž. přenesená",J352,0)</f>
        <v>0</v>
      </c>
      <c r="BI352" s="194">
        <f>IF(N352="nulová",J352,0)</f>
        <v>0</v>
      </c>
      <c r="BJ352" s="19" t="s">
        <v>82</v>
      </c>
      <c r="BK352" s="194">
        <f>ROUND(I352*H352,2)</f>
        <v>0</v>
      </c>
      <c r="BL352" s="19" t="s">
        <v>96</v>
      </c>
      <c r="BM352" s="193" t="s">
        <v>704</v>
      </c>
    </row>
    <row r="353" s="2" customFormat="1">
      <c r="A353" s="38"/>
      <c r="B353" s="39"/>
      <c r="C353" s="38"/>
      <c r="D353" s="195" t="s">
        <v>242</v>
      </c>
      <c r="E353" s="38"/>
      <c r="F353" s="196" t="s">
        <v>703</v>
      </c>
      <c r="G353" s="38"/>
      <c r="H353" s="38"/>
      <c r="I353" s="197"/>
      <c r="J353" s="38"/>
      <c r="K353" s="38"/>
      <c r="L353" s="39"/>
      <c r="M353" s="198"/>
      <c r="N353" s="199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242</v>
      </c>
      <c r="AU353" s="19" t="s">
        <v>84</v>
      </c>
    </row>
    <row r="354" s="2" customFormat="1">
      <c r="A354" s="38"/>
      <c r="B354" s="39"/>
      <c r="C354" s="38"/>
      <c r="D354" s="195" t="s">
        <v>262</v>
      </c>
      <c r="E354" s="38"/>
      <c r="F354" s="223" t="s">
        <v>296</v>
      </c>
      <c r="G354" s="38"/>
      <c r="H354" s="38"/>
      <c r="I354" s="197"/>
      <c r="J354" s="38"/>
      <c r="K354" s="38"/>
      <c r="L354" s="39"/>
      <c r="M354" s="198"/>
      <c r="N354" s="199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262</v>
      </c>
      <c r="AU354" s="19" t="s">
        <v>84</v>
      </c>
    </row>
    <row r="355" s="14" customFormat="1">
      <c r="A355" s="14"/>
      <c r="B355" s="207"/>
      <c r="C355" s="14"/>
      <c r="D355" s="195" t="s">
        <v>248</v>
      </c>
      <c r="E355" s="208" t="s">
        <v>1</v>
      </c>
      <c r="F355" s="209" t="s">
        <v>82</v>
      </c>
      <c r="G355" s="14"/>
      <c r="H355" s="210">
        <v>1</v>
      </c>
      <c r="I355" s="211"/>
      <c r="J355" s="14"/>
      <c r="K355" s="14"/>
      <c r="L355" s="207"/>
      <c r="M355" s="212"/>
      <c r="N355" s="213"/>
      <c r="O355" s="213"/>
      <c r="P355" s="213"/>
      <c r="Q355" s="213"/>
      <c r="R355" s="213"/>
      <c r="S355" s="213"/>
      <c r="T355" s="2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08" t="s">
        <v>248</v>
      </c>
      <c r="AU355" s="208" t="s">
        <v>84</v>
      </c>
      <c r="AV355" s="14" t="s">
        <v>84</v>
      </c>
      <c r="AW355" s="14" t="s">
        <v>32</v>
      </c>
      <c r="AX355" s="14" t="s">
        <v>82</v>
      </c>
      <c r="AY355" s="208" t="s">
        <v>235</v>
      </c>
    </row>
    <row r="356" s="2" customFormat="1" ht="24.15" customHeight="1">
      <c r="A356" s="38"/>
      <c r="B356" s="181"/>
      <c r="C356" s="232" t="s">
        <v>676</v>
      </c>
      <c r="D356" s="232" t="s">
        <v>465</v>
      </c>
      <c r="E356" s="233" t="s">
        <v>706</v>
      </c>
      <c r="F356" s="234" t="s">
        <v>707</v>
      </c>
      <c r="G356" s="235" t="s">
        <v>527</v>
      </c>
      <c r="H356" s="236">
        <v>1</v>
      </c>
      <c r="I356" s="237"/>
      <c r="J356" s="238">
        <f>ROUND(I356*H356,2)</f>
        <v>0</v>
      </c>
      <c r="K356" s="234" t="s">
        <v>246</v>
      </c>
      <c r="L356" s="239"/>
      <c r="M356" s="240" t="s">
        <v>1</v>
      </c>
      <c r="N356" s="241" t="s">
        <v>40</v>
      </c>
      <c r="O356" s="77"/>
      <c r="P356" s="191">
        <f>O356*H356</f>
        <v>0</v>
      </c>
      <c r="Q356" s="191">
        <v>0.54800000000000004</v>
      </c>
      <c r="R356" s="191">
        <f>Q356*H356</f>
        <v>0.54800000000000004</v>
      </c>
      <c r="S356" s="191">
        <v>0</v>
      </c>
      <c r="T356" s="192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3" t="s">
        <v>291</v>
      </c>
      <c r="AT356" s="193" t="s">
        <v>465</v>
      </c>
      <c r="AU356" s="193" t="s">
        <v>84</v>
      </c>
      <c r="AY356" s="19" t="s">
        <v>235</v>
      </c>
      <c r="BE356" s="194">
        <f>IF(N356="základní",J356,0)</f>
        <v>0</v>
      </c>
      <c r="BF356" s="194">
        <f>IF(N356="snížená",J356,0)</f>
        <v>0</v>
      </c>
      <c r="BG356" s="194">
        <f>IF(N356="zákl. přenesená",J356,0)</f>
        <v>0</v>
      </c>
      <c r="BH356" s="194">
        <f>IF(N356="sníž. přenesená",J356,0)</f>
        <v>0</v>
      </c>
      <c r="BI356" s="194">
        <f>IF(N356="nulová",J356,0)</f>
        <v>0</v>
      </c>
      <c r="BJ356" s="19" t="s">
        <v>82</v>
      </c>
      <c r="BK356" s="194">
        <f>ROUND(I356*H356,2)</f>
        <v>0</v>
      </c>
      <c r="BL356" s="19" t="s">
        <v>96</v>
      </c>
      <c r="BM356" s="193" t="s">
        <v>708</v>
      </c>
    </row>
    <row r="357" s="2" customFormat="1">
      <c r="A357" s="38"/>
      <c r="B357" s="39"/>
      <c r="C357" s="38"/>
      <c r="D357" s="195" t="s">
        <v>242</v>
      </c>
      <c r="E357" s="38"/>
      <c r="F357" s="196" t="s">
        <v>707</v>
      </c>
      <c r="G357" s="38"/>
      <c r="H357" s="38"/>
      <c r="I357" s="197"/>
      <c r="J357" s="38"/>
      <c r="K357" s="38"/>
      <c r="L357" s="39"/>
      <c r="M357" s="198"/>
      <c r="N357" s="199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242</v>
      </c>
      <c r="AU357" s="19" t="s">
        <v>84</v>
      </c>
    </row>
    <row r="358" s="2" customFormat="1" ht="24.15" customHeight="1">
      <c r="A358" s="38"/>
      <c r="B358" s="181"/>
      <c r="C358" s="182" t="s">
        <v>681</v>
      </c>
      <c r="D358" s="182" t="s">
        <v>237</v>
      </c>
      <c r="E358" s="183" t="s">
        <v>710</v>
      </c>
      <c r="F358" s="184" t="s">
        <v>711</v>
      </c>
      <c r="G358" s="185" t="s">
        <v>527</v>
      </c>
      <c r="H358" s="186">
        <v>1</v>
      </c>
      <c r="I358" s="187"/>
      <c r="J358" s="188">
        <f>ROUND(I358*H358,2)</f>
        <v>0</v>
      </c>
      <c r="K358" s="184" t="s">
        <v>246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0.028539999999999999</v>
      </c>
      <c r="R358" s="191">
        <f>Q358*H358</f>
        <v>0.028539999999999999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96</v>
      </c>
      <c r="AT358" s="193" t="s">
        <v>237</v>
      </c>
      <c r="AU358" s="193" t="s">
        <v>84</v>
      </c>
      <c r="AY358" s="19" t="s">
        <v>235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96</v>
      </c>
      <c r="BM358" s="193" t="s">
        <v>712</v>
      </c>
    </row>
    <row r="359" s="2" customFormat="1">
      <c r="A359" s="38"/>
      <c r="B359" s="39"/>
      <c r="C359" s="38"/>
      <c r="D359" s="195" t="s">
        <v>242</v>
      </c>
      <c r="E359" s="38"/>
      <c r="F359" s="196" t="s">
        <v>711</v>
      </c>
      <c r="G359" s="38"/>
      <c r="H359" s="38"/>
      <c r="I359" s="197"/>
      <c r="J359" s="38"/>
      <c r="K359" s="38"/>
      <c r="L359" s="39"/>
      <c r="M359" s="198"/>
      <c r="N359" s="199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242</v>
      </c>
      <c r="AU359" s="19" t="s">
        <v>84</v>
      </c>
    </row>
    <row r="360" s="2" customFormat="1">
      <c r="A360" s="38"/>
      <c r="B360" s="39"/>
      <c r="C360" s="38"/>
      <c r="D360" s="195" t="s">
        <v>262</v>
      </c>
      <c r="E360" s="38"/>
      <c r="F360" s="223" t="s">
        <v>296</v>
      </c>
      <c r="G360" s="38"/>
      <c r="H360" s="38"/>
      <c r="I360" s="197"/>
      <c r="J360" s="38"/>
      <c r="K360" s="38"/>
      <c r="L360" s="39"/>
      <c r="M360" s="198"/>
      <c r="N360" s="199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262</v>
      </c>
      <c r="AU360" s="19" t="s">
        <v>84</v>
      </c>
    </row>
    <row r="361" s="14" customFormat="1">
      <c r="A361" s="14"/>
      <c r="B361" s="207"/>
      <c r="C361" s="14"/>
      <c r="D361" s="195" t="s">
        <v>248</v>
      </c>
      <c r="E361" s="208" t="s">
        <v>1</v>
      </c>
      <c r="F361" s="209" t="s">
        <v>82</v>
      </c>
      <c r="G361" s="14"/>
      <c r="H361" s="210">
        <v>1</v>
      </c>
      <c r="I361" s="211"/>
      <c r="J361" s="14"/>
      <c r="K361" s="14"/>
      <c r="L361" s="207"/>
      <c r="M361" s="212"/>
      <c r="N361" s="213"/>
      <c r="O361" s="213"/>
      <c r="P361" s="213"/>
      <c r="Q361" s="213"/>
      <c r="R361" s="213"/>
      <c r="S361" s="213"/>
      <c r="T361" s="2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08" t="s">
        <v>248</v>
      </c>
      <c r="AU361" s="208" t="s">
        <v>84</v>
      </c>
      <c r="AV361" s="14" t="s">
        <v>84</v>
      </c>
      <c r="AW361" s="14" t="s">
        <v>32</v>
      </c>
      <c r="AX361" s="14" t="s">
        <v>82</v>
      </c>
      <c r="AY361" s="208" t="s">
        <v>235</v>
      </c>
    </row>
    <row r="362" s="2" customFormat="1" ht="49.05" customHeight="1">
      <c r="A362" s="38"/>
      <c r="B362" s="181"/>
      <c r="C362" s="232" t="s">
        <v>691</v>
      </c>
      <c r="D362" s="232" t="s">
        <v>465</v>
      </c>
      <c r="E362" s="233" t="s">
        <v>719</v>
      </c>
      <c r="F362" s="234" t="s">
        <v>1002</v>
      </c>
      <c r="G362" s="235" t="s">
        <v>527</v>
      </c>
      <c r="H362" s="236">
        <v>1</v>
      </c>
      <c r="I362" s="237"/>
      <c r="J362" s="238">
        <f>ROUND(I362*H362,2)</f>
        <v>0</v>
      </c>
      <c r="K362" s="234" t="s">
        <v>1</v>
      </c>
      <c r="L362" s="239"/>
      <c r="M362" s="240" t="s">
        <v>1</v>
      </c>
      <c r="N362" s="241" t="s">
        <v>40</v>
      </c>
      <c r="O362" s="77"/>
      <c r="P362" s="191">
        <f>O362*H362</f>
        <v>0</v>
      </c>
      <c r="Q362" s="191">
        <v>1.8700000000000001</v>
      </c>
      <c r="R362" s="191">
        <f>Q362*H362</f>
        <v>1.8700000000000001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291</v>
      </c>
      <c r="AT362" s="193" t="s">
        <v>465</v>
      </c>
      <c r="AU362" s="193" t="s">
        <v>84</v>
      </c>
      <c r="AY362" s="19" t="s">
        <v>235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96</v>
      </c>
      <c r="BM362" s="193" t="s">
        <v>1003</v>
      </c>
    </row>
    <row r="363" s="2" customFormat="1">
      <c r="A363" s="38"/>
      <c r="B363" s="39"/>
      <c r="C363" s="38"/>
      <c r="D363" s="195" t="s">
        <v>242</v>
      </c>
      <c r="E363" s="38"/>
      <c r="F363" s="196" t="s">
        <v>1002</v>
      </c>
      <c r="G363" s="38"/>
      <c r="H363" s="38"/>
      <c r="I363" s="197"/>
      <c r="J363" s="38"/>
      <c r="K363" s="38"/>
      <c r="L363" s="39"/>
      <c r="M363" s="198"/>
      <c r="N363" s="199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242</v>
      </c>
      <c r="AU363" s="19" t="s">
        <v>84</v>
      </c>
    </row>
    <row r="364" s="2" customFormat="1" ht="24.15" customHeight="1">
      <c r="A364" s="38"/>
      <c r="B364" s="181"/>
      <c r="C364" s="232" t="s">
        <v>696</v>
      </c>
      <c r="D364" s="232" t="s">
        <v>465</v>
      </c>
      <c r="E364" s="233" t="s">
        <v>723</v>
      </c>
      <c r="F364" s="234" t="s">
        <v>724</v>
      </c>
      <c r="G364" s="235" t="s">
        <v>527</v>
      </c>
      <c r="H364" s="236">
        <v>3</v>
      </c>
      <c r="I364" s="237"/>
      <c r="J364" s="238">
        <f>ROUND(I364*H364,2)</f>
        <v>0</v>
      </c>
      <c r="K364" s="234" t="s">
        <v>246</v>
      </c>
      <c r="L364" s="239"/>
      <c r="M364" s="240" t="s">
        <v>1</v>
      </c>
      <c r="N364" s="241" t="s">
        <v>40</v>
      </c>
      <c r="O364" s="77"/>
      <c r="P364" s="191">
        <f>O364*H364</f>
        <v>0</v>
      </c>
      <c r="Q364" s="191">
        <v>0.002</v>
      </c>
      <c r="R364" s="191">
        <f>Q364*H364</f>
        <v>0.0060000000000000001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291</v>
      </c>
      <c r="AT364" s="193" t="s">
        <v>465</v>
      </c>
      <c r="AU364" s="193" t="s">
        <v>84</v>
      </c>
      <c r="AY364" s="19" t="s">
        <v>235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96</v>
      </c>
      <c r="BM364" s="193" t="s">
        <v>725</v>
      </c>
    </row>
    <row r="365" s="2" customFormat="1">
      <c r="A365" s="38"/>
      <c r="B365" s="39"/>
      <c r="C365" s="38"/>
      <c r="D365" s="195" t="s">
        <v>242</v>
      </c>
      <c r="E365" s="38"/>
      <c r="F365" s="196" t="s">
        <v>724</v>
      </c>
      <c r="G365" s="38"/>
      <c r="H365" s="38"/>
      <c r="I365" s="197"/>
      <c r="J365" s="38"/>
      <c r="K365" s="38"/>
      <c r="L365" s="39"/>
      <c r="M365" s="198"/>
      <c r="N365" s="199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242</v>
      </c>
      <c r="AU365" s="19" t="s">
        <v>84</v>
      </c>
    </row>
    <row r="366" s="2" customFormat="1" ht="16.5" customHeight="1">
      <c r="A366" s="38"/>
      <c r="B366" s="181"/>
      <c r="C366" s="182" t="s">
        <v>701</v>
      </c>
      <c r="D366" s="182" t="s">
        <v>237</v>
      </c>
      <c r="E366" s="183" t="s">
        <v>767</v>
      </c>
      <c r="F366" s="184" t="s">
        <v>768</v>
      </c>
      <c r="G366" s="185" t="s">
        <v>240</v>
      </c>
      <c r="H366" s="186">
        <v>1.6200000000000001</v>
      </c>
      <c r="I366" s="187"/>
      <c r="J366" s="188">
        <f>ROUND(I366*H366,2)</f>
        <v>0</v>
      </c>
      <c r="K366" s="184" t="s">
        <v>1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4.8207100000000001</v>
      </c>
      <c r="R366" s="191">
        <f>Q366*H366</f>
        <v>7.8095502000000003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96</v>
      </c>
      <c r="AT366" s="193" t="s">
        <v>237</v>
      </c>
      <c r="AU366" s="193" t="s">
        <v>84</v>
      </c>
      <c r="AY366" s="19" t="s">
        <v>235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96</v>
      </c>
      <c r="BM366" s="193" t="s">
        <v>1004</v>
      </c>
    </row>
    <row r="367" s="2" customFormat="1">
      <c r="A367" s="38"/>
      <c r="B367" s="39"/>
      <c r="C367" s="38"/>
      <c r="D367" s="195" t="s">
        <v>242</v>
      </c>
      <c r="E367" s="38"/>
      <c r="F367" s="196" t="s">
        <v>770</v>
      </c>
      <c r="G367" s="38"/>
      <c r="H367" s="38"/>
      <c r="I367" s="197"/>
      <c r="J367" s="38"/>
      <c r="K367" s="38"/>
      <c r="L367" s="39"/>
      <c r="M367" s="198"/>
      <c r="N367" s="199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242</v>
      </c>
      <c r="AU367" s="19" t="s">
        <v>84</v>
      </c>
    </row>
    <row r="368" s="2" customFormat="1">
      <c r="A368" s="38"/>
      <c r="B368" s="39"/>
      <c r="C368" s="38"/>
      <c r="D368" s="195" t="s">
        <v>262</v>
      </c>
      <c r="E368" s="38"/>
      <c r="F368" s="223" t="s">
        <v>296</v>
      </c>
      <c r="G368" s="38"/>
      <c r="H368" s="38"/>
      <c r="I368" s="197"/>
      <c r="J368" s="38"/>
      <c r="K368" s="38"/>
      <c r="L368" s="39"/>
      <c r="M368" s="198"/>
      <c r="N368" s="199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262</v>
      </c>
      <c r="AU368" s="19" t="s">
        <v>84</v>
      </c>
    </row>
    <row r="369" s="13" customFormat="1">
      <c r="A369" s="13"/>
      <c r="B369" s="200"/>
      <c r="C369" s="13"/>
      <c r="D369" s="195" t="s">
        <v>248</v>
      </c>
      <c r="E369" s="201" t="s">
        <v>1</v>
      </c>
      <c r="F369" s="202" t="s">
        <v>771</v>
      </c>
      <c r="G369" s="13"/>
      <c r="H369" s="201" t="s">
        <v>1</v>
      </c>
      <c r="I369" s="203"/>
      <c r="J369" s="13"/>
      <c r="K369" s="13"/>
      <c r="L369" s="200"/>
      <c r="M369" s="204"/>
      <c r="N369" s="205"/>
      <c r="O369" s="205"/>
      <c r="P369" s="205"/>
      <c r="Q369" s="205"/>
      <c r="R369" s="205"/>
      <c r="S369" s="205"/>
      <c r="T369" s="206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01" t="s">
        <v>248</v>
      </c>
      <c r="AU369" s="201" t="s">
        <v>84</v>
      </c>
      <c r="AV369" s="13" t="s">
        <v>82</v>
      </c>
      <c r="AW369" s="13" t="s">
        <v>32</v>
      </c>
      <c r="AX369" s="13" t="s">
        <v>75</v>
      </c>
      <c r="AY369" s="201" t="s">
        <v>235</v>
      </c>
    </row>
    <row r="370" s="14" customFormat="1">
      <c r="A370" s="14"/>
      <c r="B370" s="207"/>
      <c r="C370" s="14"/>
      <c r="D370" s="195" t="s">
        <v>248</v>
      </c>
      <c r="E370" s="208" t="s">
        <v>1</v>
      </c>
      <c r="F370" s="209" t="s">
        <v>1005</v>
      </c>
      <c r="G370" s="14"/>
      <c r="H370" s="210">
        <v>1.6200000000000001</v>
      </c>
      <c r="I370" s="211"/>
      <c r="J370" s="14"/>
      <c r="K370" s="14"/>
      <c r="L370" s="207"/>
      <c r="M370" s="212"/>
      <c r="N370" s="213"/>
      <c r="O370" s="213"/>
      <c r="P370" s="213"/>
      <c r="Q370" s="213"/>
      <c r="R370" s="213"/>
      <c r="S370" s="213"/>
      <c r="T370" s="2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8" t="s">
        <v>248</v>
      </c>
      <c r="AU370" s="208" t="s">
        <v>84</v>
      </c>
      <c r="AV370" s="14" t="s">
        <v>84</v>
      </c>
      <c r="AW370" s="14" t="s">
        <v>32</v>
      </c>
      <c r="AX370" s="14" t="s">
        <v>82</v>
      </c>
      <c r="AY370" s="208" t="s">
        <v>235</v>
      </c>
    </row>
    <row r="371" s="2" customFormat="1" ht="24.15" customHeight="1">
      <c r="A371" s="38"/>
      <c r="B371" s="181"/>
      <c r="C371" s="182" t="s">
        <v>705</v>
      </c>
      <c r="D371" s="182" t="s">
        <v>237</v>
      </c>
      <c r="E371" s="183" t="s">
        <v>783</v>
      </c>
      <c r="F371" s="184" t="s">
        <v>784</v>
      </c>
      <c r="G371" s="185" t="s">
        <v>527</v>
      </c>
      <c r="H371" s="186">
        <v>1</v>
      </c>
      <c r="I371" s="187"/>
      <c r="J371" s="188">
        <f>ROUND(I371*H371,2)</f>
        <v>0</v>
      </c>
      <c r="K371" s="184" t="s">
        <v>246</v>
      </c>
      <c r="L371" s="39"/>
      <c r="M371" s="189" t="s">
        <v>1</v>
      </c>
      <c r="N371" s="190" t="s">
        <v>40</v>
      </c>
      <c r="O371" s="77"/>
      <c r="P371" s="191">
        <f>O371*H371</f>
        <v>0</v>
      </c>
      <c r="Q371" s="191">
        <v>0.21734000000000001</v>
      </c>
      <c r="R371" s="191">
        <f>Q371*H371</f>
        <v>0.21734000000000001</v>
      </c>
      <c r="S371" s="191">
        <v>0</v>
      </c>
      <c r="T371" s="192">
        <f>S371*H371</f>
        <v>0</v>
      </c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R371" s="193" t="s">
        <v>96</v>
      </c>
      <c r="AT371" s="193" t="s">
        <v>237</v>
      </c>
      <c r="AU371" s="193" t="s">
        <v>84</v>
      </c>
      <c r="AY371" s="19" t="s">
        <v>235</v>
      </c>
      <c r="BE371" s="194">
        <f>IF(N371="základní",J371,0)</f>
        <v>0</v>
      </c>
      <c r="BF371" s="194">
        <f>IF(N371="snížená",J371,0)</f>
        <v>0</v>
      </c>
      <c r="BG371" s="194">
        <f>IF(N371="zákl. přenesená",J371,0)</f>
        <v>0</v>
      </c>
      <c r="BH371" s="194">
        <f>IF(N371="sníž. přenesená",J371,0)</f>
        <v>0</v>
      </c>
      <c r="BI371" s="194">
        <f>IF(N371="nulová",J371,0)</f>
        <v>0</v>
      </c>
      <c r="BJ371" s="19" t="s">
        <v>82</v>
      </c>
      <c r="BK371" s="194">
        <f>ROUND(I371*H371,2)</f>
        <v>0</v>
      </c>
      <c r="BL371" s="19" t="s">
        <v>96</v>
      </c>
      <c r="BM371" s="193" t="s">
        <v>785</v>
      </c>
    </row>
    <row r="372" s="2" customFormat="1">
      <c r="A372" s="38"/>
      <c r="B372" s="39"/>
      <c r="C372" s="38"/>
      <c r="D372" s="195" t="s">
        <v>242</v>
      </c>
      <c r="E372" s="38"/>
      <c r="F372" s="196" t="s">
        <v>786</v>
      </c>
      <c r="G372" s="38"/>
      <c r="H372" s="38"/>
      <c r="I372" s="197"/>
      <c r="J372" s="38"/>
      <c r="K372" s="38"/>
      <c r="L372" s="39"/>
      <c r="M372" s="198"/>
      <c r="N372" s="199"/>
      <c r="O372" s="77"/>
      <c r="P372" s="77"/>
      <c r="Q372" s="77"/>
      <c r="R372" s="77"/>
      <c r="S372" s="77"/>
      <c r="T372" s="7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19" t="s">
        <v>242</v>
      </c>
      <c r="AU372" s="19" t="s">
        <v>84</v>
      </c>
    </row>
    <row r="373" s="2" customFormat="1">
      <c r="A373" s="38"/>
      <c r="B373" s="39"/>
      <c r="C373" s="38"/>
      <c r="D373" s="195" t="s">
        <v>262</v>
      </c>
      <c r="E373" s="38"/>
      <c r="F373" s="223" t="s">
        <v>296</v>
      </c>
      <c r="G373" s="38"/>
      <c r="H373" s="38"/>
      <c r="I373" s="197"/>
      <c r="J373" s="38"/>
      <c r="K373" s="38"/>
      <c r="L373" s="39"/>
      <c r="M373" s="198"/>
      <c r="N373" s="199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262</v>
      </c>
      <c r="AU373" s="19" t="s">
        <v>84</v>
      </c>
    </row>
    <row r="374" s="14" customFormat="1">
      <c r="A374" s="14"/>
      <c r="B374" s="207"/>
      <c r="C374" s="14"/>
      <c r="D374" s="195" t="s">
        <v>248</v>
      </c>
      <c r="E374" s="208" t="s">
        <v>1</v>
      </c>
      <c r="F374" s="209" t="s">
        <v>82</v>
      </c>
      <c r="G374" s="14"/>
      <c r="H374" s="210">
        <v>1</v>
      </c>
      <c r="I374" s="211"/>
      <c r="J374" s="14"/>
      <c r="K374" s="14"/>
      <c r="L374" s="207"/>
      <c r="M374" s="212"/>
      <c r="N374" s="213"/>
      <c r="O374" s="213"/>
      <c r="P374" s="213"/>
      <c r="Q374" s="213"/>
      <c r="R374" s="213"/>
      <c r="S374" s="213"/>
      <c r="T374" s="2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8" t="s">
        <v>248</v>
      </c>
      <c r="AU374" s="208" t="s">
        <v>84</v>
      </c>
      <c r="AV374" s="14" t="s">
        <v>84</v>
      </c>
      <c r="AW374" s="14" t="s">
        <v>32</v>
      </c>
      <c r="AX374" s="14" t="s">
        <v>82</v>
      </c>
      <c r="AY374" s="208" t="s">
        <v>235</v>
      </c>
    </row>
    <row r="375" s="2" customFormat="1" ht="24.15" customHeight="1">
      <c r="A375" s="38"/>
      <c r="B375" s="181"/>
      <c r="C375" s="232" t="s">
        <v>709</v>
      </c>
      <c r="D375" s="232" t="s">
        <v>465</v>
      </c>
      <c r="E375" s="233" t="s">
        <v>789</v>
      </c>
      <c r="F375" s="234" t="s">
        <v>1006</v>
      </c>
      <c r="G375" s="235" t="s">
        <v>527</v>
      </c>
      <c r="H375" s="236">
        <v>1</v>
      </c>
      <c r="I375" s="237"/>
      <c r="J375" s="238">
        <f>ROUND(I375*H375,2)</f>
        <v>0</v>
      </c>
      <c r="K375" s="234" t="s">
        <v>1</v>
      </c>
      <c r="L375" s="239"/>
      <c r="M375" s="240" t="s">
        <v>1</v>
      </c>
      <c r="N375" s="241" t="s">
        <v>40</v>
      </c>
      <c r="O375" s="77"/>
      <c r="P375" s="191">
        <f>O375*H375</f>
        <v>0</v>
      </c>
      <c r="Q375" s="191">
        <v>0.045999999999999999</v>
      </c>
      <c r="R375" s="191">
        <f>Q375*H375</f>
        <v>0.045999999999999999</v>
      </c>
      <c r="S375" s="191">
        <v>0</v>
      </c>
      <c r="T375" s="192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93" t="s">
        <v>291</v>
      </c>
      <c r="AT375" s="193" t="s">
        <v>465</v>
      </c>
      <c r="AU375" s="193" t="s">
        <v>84</v>
      </c>
      <c r="AY375" s="19" t="s">
        <v>235</v>
      </c>
      <c r="BE375" s="194">
        <f>IF(N375="základní",J375,0)</f>
        <v>0</v>
      </c>
      <c r="BF375" s="194">
        <f>IF(N375="snížená",J375,0)</f>
        <v>0</v>
      </c>
      <c r="BG375" s="194">
        <f>IF(N375="zákl. přenesená",J375,0)</f>
        <v>0</v>
      </c>
      <c r="BH375" s="194">
        <f>IF(N375="sníž. přenesená",J375,0)</f>
        <v>0</v>
      </c>
      <c r="BI375" s="194">
        <f>IF(N375="nulová",J375,0)</f>
        <v>0</v>
      </c>
      <c r="BJ375" s="19" t="s">
        <v>82</v>
      </c>
      <c r="BK375" s="194">
        <f>ROUND(I375*H375,2)</f>
        <v>0</v>
      </c>
      <c r="BL375" s="19" t="s">
        <v>96</v>
      </c>
      <c r="BM375" s="193" t="s">
        <v>791</v>
      </c>
    </row>
    <row r="376" s="2" customFormat="1">
      <c r="A376" s="38"/>
      <c r="B376" s="39"/>
      <c r="C376" s="38"/>
      <c r="D376" s="195" t="s">
        <v>242</v>
      </c>
      <c r="E376" s="38"/>
      <c r="F376" s="196" t="s">
        <v>1006</v>
      </c>
      <c r="G376" s="38"/>
      <c r="H376" s="38"/>
      <c r="I376" s="197"/>
      <c r="J376" s="38"/>
      <c r="K376" s="38"/>
      <c r="L376" s="39"/>
      <c r="M376" s="198"/>
      <c r="N376" s="199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242</v>
      </c>
      <c r="AU376" s="19" t="s">
        <v>84</v>
      </c>
    </row>
    <row r="377" s="2" customFormat="1" ht="24.15" customHeight="1">
      <c r="A377" s="38"/>
      <c r="B377" s="181"/>
      <c r="C377" s="182" t="s">
        <v>718</v>
      </c>
      <c r="D377" s="182" t="s">
        <v>237</v>
      </c>
      <c r="E377" s="183" t="s">
        <v>1007</v>
      </c>
      <c r="F377" s="184" t="s">
        <v>1008</v>
      </c>
      <c r="G377" s="185" t="s">
        <v>358</v>
      </c>
      <c r="H377" s="186">
        <v>0.81000000000000005</v>
      </c>
      <c r="I377" s="187"/>
      <c r="J377" s="188">
        <f>ROUND(I377*H377,2)</f>
        <v>0</v>
      </c>
      <c r="K377" s="184" t="s">
        <v>1</v>
      </c>
      <c r="L377" s="39"/>
      <c r="M377" s="189" t="s">
        <v>1</v>
      </c>
      <c r="N377" s="190" t="s">
        <v>40</v>
      </c>
      <c r="O377" s="77"/>
      <c r="P377" s="191">
        <f>O377*H377</f>
        <v>0</v>
      </c>
      <c r="Q377" s="191">
        <v>0</v>
      </c>
      <c r="R377" s="191">
        <f>Q377*H377</f>
        <v>0</v>
      </c>
      <c r="S377" s="191">
        <v>0</v>
      </c>
      <c r="T377" s="192">
        <f>S377*H377</f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193" t="s">
        <v>96</v>
      </c>
      <c r="AT377" s="193" t="s">
        <v>237</v>
      </c>
      <c r="AU377" s="193" t="s">
        <v>84</v>
      </c>
      <c r="AY377" s="19" t="s">
        <v>235</v>
      </c>
      <c r="BE377" s="194">
        <f>IF(N377="základní",J377,0)</f>
        <v>0</v>
      </c>
      <c r="BF377" s="194">
        <f>IF(N377="snížená",J377,0)</f>
        <v>0</v>
      </c>
      <c r="BG377" s="194">
        <f>IF(N377="zákl. přenesená",J377,0)</f>
        <v>0</v>
      </c>
      <c r="BH377" s="194">
        <f>IF(N377="sníž. přenesená",J377,0)</f>
        <v>0</v>
      </c>
      <c r="BI377" s="194">
        <f>IF(N377="nulová",J377,0)</f>
        <v>0</v>
      </c>
      <c r="BJ377" s="19" t="s">
        <v>82</v>
      </c>
      <c r="BK377" s="194">
        <f>ROUND(I377*H377,2)</f>
        <v>0</v>
      </c>
      <c r="BL377" s="19" t="s">
        <v>96</v>
      </c>
      <c r="BM377" s="193" t="s">
        <v>1009</v>
      </c>
    </row>
    <row r="378" s="2" customFormat="1">
      <c r="A378" s="38"/>
      <c r="B378" s="39"/>
      <c r="C378" s="38"/>
      <c r="D378" s="195" t="s">
        <v>242</v>
      </c>
      <c r="E378" s="38"/>
      <c r="F378" s="196" t="s">
        <v>1008</v>
      </c>
      <c r="G378" s="38"/>
      <c r="H378" s="38"/>
      <c r="I378" s="197"/>
      <c r="J378" s="38"/>
      <c r="K378" s="38"/>
      <c r="L378" s="39"/>
      <c r="M378" s="198"/>
      <c r="N378" s="199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242</v>
      </c>
      <c r="AU378" s="19" t="s">
        <v>84</v>
      </c>
    </row>
    <row r="379" s="14" customFormat="1">
      <c r="A379" s="14"/>
      <c r="B379" s="207"/>
      <c r="C379" s="14"/>
      <c r="D379" s="195" t="s">
        <v>248</v>
      </c>
      <c r="E379" s="208" t="s">
        <v>1</v>
      </c>
      <c r="F379" s="209" t="s">
        <v>1010</v>
      </c>
      <c r="G379" s="14"/>
      <c r="H379" s="210">
        <v>0.81000000000000005</v>
      </c>
      <c r="I379" s="211"/>
      <c r="J379" s="14"/>
      <c r="K379" s="14"/>
      <c r="L379" s="207"/>
      <c r="M379" s="212"/>
      <c r="N379" s="213"/>
      <c r="O379" s="213"/>
      <c r="P379" s="213"/>
      <c r="Q379" s="213"/>
      <c r="R379" s="213"/>
      <c r="S379" s="213"/>
      <c r="T379" s="2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08" t="s">
        <v>248</v>
      </c>
      <c r="AU379" s="208" t="s">
        <v>84</v>
      </c>
      <c r="AV379" s="14" t="s">
        <v>84</v>
      </c>
      <c r="AW379" s="14" t="s">
        <v>32</v>
      </c>
      <c r="AX379" s="14" t="s">
        <v>82</v>
      </c>
      <c r="AY379" s="208" t="s">
        <v>235</v>
      </c>
    </row>
    <row r="380" s="2" customFormat="1" ht="24.15" customHeight="1">
      <c r="A380" s="38"/>
      <c r="B380" s="181"/>
      <c r="C380" s="182" t="s">
        <v>722</v>
      </c>
      <c r="D380" s="182" t="s">
        <v>237</v>
      </c>
      <c r="E380" s="183" t="s">
        <v>1011</v>
      </c>
      <c r="F380" s="184" t="s">
        <v>1012</v>
      </c>
      <c r="G380" s="185" t="s">
        <v>527</v>
      </c>
      <c r="H380" s="186">
        <v>5</v>
      </c>
      <c r="I380" s="187"/>
      <c r="J380" s="188">
        <f>ROUND(I380*H380,2)</f>
        <v>0</v>
      </c>
      <c r="K380" s="184" t="s">
        <v>246</v>
      </c>
      <c r="L380" s="39"/>
      <c r="M380" s="189" t="s">
        <v>1</v>
      </c>
      <c r="N380" s="190" t="s">
        <v>40</v>
      </c>
      <c r="O380" s="77"/>
      <c r="P380" s="191">
        <f>O380*H380</f>
        <v>0</v>
      </c>
      <c r="Q380" s="191">
        <v>0.00040000000000000002</v>
      </c>
      <c r="R380" s="191">
        <f>Q380*H380</f>
        <v>0.002</v>
      </c>
      <c r="S380" s="191">
        <v>0</v>
      </c>
      <c r="T380" s="192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3" t="s">
        <v>96</v>
      </c>
      <c r="AT380" s="193" t="s">
        <v>237</v>
      </c>
      <c r="AU380" s="193" t="s">
        <v>84</v>
      </c>
      <c r="AY380" s="19" t="s">
        <v>235</v>
      </c>
      <c r="BE380" s="194">
        <f>IF(N380="základní",J380,0)</f>
        <v>0</v>
      </c>
      <c r="BF380" s="194">
        <f>IF(N380="snížená",J380,0)</f>
        <v>0</v>
      </c>
      <c r="BG380" s="194">
        <f>IF(N380="zákl. přenesená",J380,0)</f>
        <v>0</v>
      </c>
      <c r="BH380" s="194">
        <f>IF(N380="sníž. přenesená",J380,0)</f>
        <v>0</v>
      </c>
      <c r="BI380" s="194">
        <f>IF(N380="nulová",J380,0)</f>
        <v>0</v>
      </c>
      <c r="BJ380" s="19" t="s">
        <v>82</v>
      </c>
      <c r="BK380" s="194">
        <f>ROUND(I380*H380,2)</f>
        <v>0</v>
      </c>
      <c r="BL380" s="19" t="s">
        <v>96</v>
      </c>
      <c r="BM380" s="193" t="s">
        <v>1013</v>
      </c>
    </row>
    <row r="381" s="2" customFormat="1">
      <c r="A381" s="38"/>
      <c r="B381" s="39"/>
      <c r="C381" s="38"/>
      <c r="D381" s="195" t="s">
        <v>242</v>
      </c>
      <c r="E381" s="38"/>
      <c r="F381" s="196" t="s">
        <v>1014</v>
      </c>
      <c r="G381" s="38"/>
      <c r="H381" s="38"/>
      <c r="I381" s="197"/>
      <c r="J381" s="38"/>
      <c r="K381" s="38"/>
      <c r="L381" s="39"/>
      <c r="M381" s="198"/>
      <c r="N381" s="199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242</v>
      </c>
      <c r="AU381" s="19" t="s">
        <v>84</v>
      </c>
    </row>
    <row r="382" s="2" customFormat="1">
      <c r="A382" s="38"/>
      <c r="B382" s="39"/>
      <c r="C382" s="38"/>
      <c r="D382" s="195" t="s">
        <v>262</v>
      </c>
      <c r="E382" s="38"/>
      <c r="F382" s="223" t="s">
        <v>296</v>
      </c>
      <c r="G382" s="38"/>
      <c r="H382" s="38"/>
      <c r="I382" s="197"/>
      <c r="J382" s="38"/>
      <c r="K382" s="38"/>
      <c r="L382" s="39"/>
      <c r="M382" s="198"/>
      <c r="N382" s="199"/>
      <c r="O382" s="77"/>
      <c r="P382" s="77"/>
      <c r="Q382" s="77"/>
      <c r="R382" s="77"/>
      <c r="S382" s="77"/>
      <c r="T382" s="7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19" t="s">
        <v>262</v>
      </c>
      <c r="AU382" s="19" t="s">
        <v>84</v>
      </c>
    </row>
    <row r="383" s="13" customFormat="1">
      <c r="A383" s="13"/>
      <c r="B383" s="200"/>
      <c r="C383" s="13"/>
      <c r="D383" s="195" t="s">
        <v>248</v>
      </c>
      <c r="E383" s="201" t="s">
        <v>1</v>
      </c>
      <c r="F383" s="202" t="s">
        <v>1015</v>
      </c>
      <c r="G383" s="13"/>
      <c r="H383" s="201" t="s">
        <v>1</v>
      </c>
      <c r="I383" s="203"/>
      <c r="J383" s="13"/>
      <c r="K383" s="13"/>
      <c r="L383" s="200"/>
      <c r="M383" s="204"/>
      <c r="N383" s="205"/>
      <c r="O383" s="205"/>
      <c r="P383" s="205"/>
      <c r="Q383" s="205"/>
      <c r="R383" s="205"/>
      <c r="S383" s="205"/>
      <c r="T383" s="206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01" t="s">
        <v>248</v>
      </c>
      <c r="AU383" s="201" t="s">
        <v>84</v>
      </c>
      <c r="AV383" s="13" t="s">
        <v>82</v>
      </c>
      <c r="AW383" s="13" t="s">
        <v>32</v>
      </c>
      <c r="AX383" s="13" t="s">
        <v>75</v>
      </c>
      <c r="AY383" s="201" t="s">
        <v>235</v>
      </c>
    </row>
    <row r="384" s="14" customFormat="1">
      <c r="A384" s="14"/>
      <c r="B384" s="207"/>
      <c r="C384" s="14"/>
      <c r="D384" s="195" t="s">
        <v>248</v>
      </c>
      <c r="E384" s="208" t="s">
        <v>1</v>
      </c>
      <c r="F384" s="209" t="s">
        <v>269</v>
      </c>
      <c r="G384" s="14"/>
      <c r="H384" s="210">
        <v>5</v>
      </c>
      <c r="I384" s="211"/>
      <c r="J384" s="14"/>
      <c r="K384" s="14"/>
      <c r="L384" s="207"/>
      <c r="M384" s="212"/>
      <c r="N384" s="213"/>
      <c r="O384" s="213"/>
      <c r="P384" s="213"/>
      <c r="Q384" s="213"/>
      <c r="R384" s="213"/>
      <c r="S384" s="213"/>
      <c r="T384" s="2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8" t="s">
        <v>248</v>
      </c>
      <c r="AU384" s="208" t="s">
        <v>84</v>
      </c>
      <c r="AV384" s="14" t="s">
        <v>84</v>
      </c>
      <c r="AW384" s="14" t="s">
        <v>32</v>
      </c>
      <c r="AX384" s="14" t="s">
        <v>82</v>
      </c>
      <c r="AY384" s="208" t="s">
        <v>235</v>
      </c>
    </row>
    <row r="385" s="2" customFormat="1" ht="21.75" customHeight="1">
      <c r="A385" s="38"/>
      <c r="B385" s="181"/>
      <c r="C385" s="182" t="s">
        <v>726</v>
      </c>
      <c r="D385" s="182" t="s">
        <v>237</v>
      </c>
      <c r="E385" s="183" t="s">
        <v>1016</v>
      </c>
      <c r="F385" s="184" t="s">
        <v>1017</v>
      </c>
      <c r="G385" s="185" t="s">
        <v>527</v>
      </c>
      <c r="H385" s="186">
        <v>2</v>
      </c>
      <c r="I385" s="187"/>
      <c r="J385" s="188">
        <f>ROUND(I385*H385,2)</f>
        <v>0</v>
      </c>
      <c r="K385" s="184" t="s">
        <v>246</v>
      </c>
      <c r="L385" s="39"/>
      <c r="M385" s="189" t="s">
        <v>1</v>
      </c>
      <c r="N385" s="190" t="s">
        <v>40</v>
      </c>
      <c r="O385" s="77"/>
      <c r="P385" s="191">
        <f>O385*H385</f>
        <v>0</v>
      </c>
      <c r="Q385" s="191">
        <v>0.00266</v>
      </c>
      <c r="R385" s="191">
        <f>Q385*H385</f>
        <v>0.0053200000000000001</v>
      </c>
      <c r="S385" s="191">
        <v>0</v>
      </c>
      <c r="T385" s="192">
        <f>S385*H385</f>
        <v>0</v>
      </c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R385" s="193" t="s">
        <v>96</v>
      </c>
      <c r="AT385" s="193" t="s">
        <v>237</v>
      </c>
      <c r="AU385" s="193" t="s">
        <v>84</v>
      </c>
      <c r="AY385" s="19" t="s">
        <v>235</v>
      </c>
      <c r="BE385" s="194">
        <f>IF(N385="základní",J385,0)</f>
        <v>0</v>
      </c>
      <c r="BF385" s="194">
        <f>IF(N385="snížená",J385,0)</f>
        <v>0</v>
      </c>
      <c r="BG385" s="194">
        <f>IF(N385="zákl. přenesená",J385,0)</f>
        <v>0</v>
      </c>
      <c r="BH385" s="194">
        <f>IF(N385="sníž. přenesená",J385,0)</f>
        <v>0</v>
      </c>
      <c r="BI385" s="194">
        <f>IF(N385="nulová",J385,0)</f>
        <v>0</v>
      </c>
      <c r="BJ385" s="19" t="s">
        <v>82</v>
      </c>
      <c r="BK385" s="194">
        <f>ROUND(I385*H385,2)</f>
        <v>0</v>
      </c>
      <c r="BL385" s="19" t="s">
        <v>96</v>
      </c>
      <c r="BM385" s="193" t="s">
        <v>1018</v>
      </c>
    </row>
    <row r="386" s="2" customFormat="1">
      <c r="A386" s="38"/>
      <c r="B386" s="39"/>
      <c r="C386" s="38"/>
      <c r="D386" s="195" t="s">
        <v>242</v>
      </c>
      <c r="E386" s="38"/>
      <c r="F386" s="196" t="s">
        <v>1019</v>
      </c>
      <c r="G386" s="38"/>
      <c r="H386" s="38"/>
      <c r="I386" s="197"/>
      <c r="J386" s="38"/>
      <c r="K386" s="38"/>
      <c r="L386" s="39"/>
      <c r="M386" s="198"/>
      <c r="N386" s="199"/>
      <c r="O386" s="77"/>
      <c r="P386" s="77"/>
      <c r="Q386" s="77"/>
      <c r="R386" s="77"/>
      <c r="S386" s="77"/>
      <c r="T386" s="7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T386" s="19" t="s">
        <v>242</v>
      </c>
      <c r="AU386" s="19" t="s">
        <v>84</v>
      </c>
    </row>
    <row r="387" s="2" customFormat="1">
      <c r="A387" s="38"/>
      <c r="B387" s="39"/>
      <c r="C387" s="38"/>
      <c r="D387" s="195" t="s">
        <v>262</v>
      </c>
      <c r="E387" s="38"/>
      <c r="F387" s="223" t="s">
        <v>296</v>
      </c>
      <c r="G387" s="38"/>
      <c r="H387" s="38"/>
      <c r="I387" s="197"/>
      <c r="J387" s="38"/>
      <c r="K387" s="38"/>
      <c r="L387" s="39"/>
      <c r="M387" s="198"/>
      <c r="N387" s="199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262</v>
      </c>
      <c r="AU387" s="19" t="s">
        <v>84</v>
      </c>
    </row>
    <row r="388" s="13" customFormat="1">
      <c r="A388" s="13"/>
      <c r="B388" s="200"/>
      <c r="C388" s="13"/>
      <c r="D388" s="195" t="s">
        <v>248</v>
      </c>
      <c r="E388" s="201" t="s">
        <v>1</v>
      </c>
      <c r="F388" s="202" t="s">
        <v>1015</v>
      </c>
      <c r="G388" s="13"/>
      <c r="H388" s="201" t="s">
        <v>1</v>
      </c>
      <c r="I388" s="203"/>
      <c r="J388" s="13"/>
      <c r="K388" s="13"/>
      <c r="L388" s="200"/>
      <c r="M388" s="204"/>
      <c r="N388" s="205"/>
      <c r="O388" s="205"/>
      <c r="P388" s="205"/>
      <c r="Q388" s="205"/>
      <c r="R388" s="205"/>
      <c r="S388" s="205"/>
      <c r="T388" s="206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01" t="s">
        <v>248</v>
      </c>
      <c r="AU388" s="201" t="s">
        <v>84</v>
      </c>
      <c r="AV388" s="13" t="s">
        <v>82</v>
      </c>
      <c r="AW388" s="13" t="s">
        <v>32</v>
      </c>
      <c r="AX388" s="13" t="s">
        <v>75</v>
      </c>
      <c r="AY388" s="201" t="s">
        <v>235</v>
      </c>
    </row>
    <row r="389" s="14" customFormat="1">
      <c r="A389" s="14"/>
      <c r="B389" s="207"/>
      <c r="C389" s="14"/>
      <c r="D389" s="195" t="s">
        <v>248</v>
      </c>
      <c r="E389" s="208" t="s">
        <v>1</v>
      </c>
      <c r="F389" s="209" t="s">
        <v>84</v>
      </c>
      <c r="G389" s="14"/>
      <c r="H389" s="210">
        <v>2</v>
      </c>
      <c r="I389" s="211"/>
      <c r="J389" s="14"/>
      <c r="K389" s="14"/>
      <c r="L389" s="207"/>
      <c r="M389" s="212"/>
      <c r="N389" s="213"/>
      <c r="O389" s="213"/>
      <c r="P389" s="213"/>
      <c r="Q389" s="213"/>
      <c r="R389" s="213"/>
      <c r="S389" s="213"/>
      <c r="T389" s="2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08" t="s">
        <v>248</v>
      </c>
      <c r="AU389" s="208" t="s">
        <v>84</v>
      </c>
      <c r="AV389" s="14" t="s">
        <v>84</v>
      </c>
      <c r="AW389" s="14" t="s">
        <v>32</v>
      </c>
      <c r="AX389" s="14" t="s">
        <v>82</v>
      </c>
      <c r="AY389" s="208" t="s">
        <v>235</v>
      </c>
    </row>
    <row r="390" s="2" customFormat="1" ht="21.75" customHeight="1">
      <c r="A390" s="38"/>
      <c r="B390" s="181"/>
      <c r="C390" s="182" t="s">
        <v>731</v>
      </c>
      <c r="D390" s="182" t="s">
        <v>237</v>
      </c>
      <c r="E390" s="183" t="s">
        <v>1020</v>
      </c>
      <c r="F390" s="184" t="s">
        <v>1021</v>
      </c>
      <c r="G390" s="185" t="s">
        <v>323</v>
      </c>
      <c r="H390" s="186">
        <v>5.5</v>
      </c>
      <c r="I390" s="187"/>
      <c r="J390" s="188">
        <f>ROUND(I390*H390,2)</f>
        <v>0</v>
      </c>
      <c r="K390" s="184" t="s">
        <v>246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0.0054799999999999996</v>
      </c>
      <c r="R390" s="191">
        <f>Q390*H390</f>
        <v>0.030139999999999997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96</v>
      </c>
      <c r="AT390" s="193" t="s">
        <v>237</v>
      </c>
      <c r="AU390" s="193" t="s">
        <v>84</v>
      </c>
      <c r="AY390" s="19" t="s">
        <v>235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96</v>
      </c>
      <c r="BM390" s="193" t="s">
        <v>1022</v>
      </c>
    </row>
    <row r="391" s="2" customFormat="1">
      <c r="A391" s="38"/>
      <c r="B391" s="39"/>
      <c r="C391" s="38"/>
      <c r="D391" s="195" t="s">
        <v>242</v>
      </c>
      <c r="E391" s="38"/>
      <c r="F391" s="196" t="s">
        <v>1023</v>
      </c>
      <c r="G391" s="38"/>
      <c r="H391" s="38"/>
      <c r="I391" s="197"/>
      <c r="J391" s="38"/>
      <c r="K391" s="38"/>
      <c r="L391" s="39"/>
      <c r="M391" s="198"/>
      <c r="N391" s="199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242</v>
      </c>
      <c r="AU391" s="19" t="s">
        <v>84</v>
      </c>
    </row>
    <row r="392" s="2" customFormat="1">
      <c r="A392" s="38"/>
      <c r="B392" s="39"/>
      <c r="C392" s="38"/>
      <c r="D392" s="195" t="s">
        <v>262</v>
      </c>
      <c r="E392" s="38"/>
      <c r="F392" s="223" t="s">
        <v>296</v>
      </c>
      <c r="G392" s="38"/>
      <c r="H392" s="38"/>
      <c r="I392" s="197"/>
      <c r="J392" s="38"/>
      <c r="K392" s="38"/>
      <c r="L392" s="39"/>
      <c r="M392" s="198"/>
      <c r="N392" s="199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262</v>
      </c>
      <c r="AU392" s="19" t="s">
        <v>84</v>
      </c>
    </row>
    <row r="393" s="13" customFormat="1">
      <c r="A393" s="13"/>
      <c r="B393" s="200"/>
      <c r="C393" s="13"/>
      <c r="D393" s="195" t="s">
        <v>248</v>
      </c>
      <c r="E393" s="201" t="s">
        <v>1</v>
      </c>
      <c r="F393" s="202" t="s">
        <v>1015</v>
      </c>
      <c r="G393" s="13"/>
      <c r="H393" s="201" t="s">
        <v>1</v>
      </c>
      <c r="I393" s="203"/>
      <c r="J393" s="13"/>
      <c r="K393" s="13"/>
      <c r="L393" s="200"/>
      <c r="M393" s="204"/>
      <c r="N393" s="205"/>
      <c r="O393" s="205"/>
      <c r="P393" s="205"/>
      <c r="Q393" s="205"/>
      <c r="R393" s="205"/>
      <c r="S393" s="205"/>
      <c r="T393" s="206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01" t="s">
        <v>248</v>
      </c>
      <c r="AU393" s="201" t="s">
        <v>84</v>
      </c>
      <c r="AV393" s="13" t="s">
        <v>82</v>
      </c>
      <c r="AW393" s="13" t="s">
        <v>32</v>
      </c>
      <c r="AX393" s="13" t="s">
        <v>75</v>
      </c>
      <c r="AY393" s="201" t="s">
        <v>235</v>
      </c>
    </row>
    <row r="394" s="14" customFormat="1">
      <c r="A394" s="14"/>
      <c r="B394" s="207"/>
      <c r="C394" s="14"/>
      <c r="D394" s="195" t="s">
        <v>248</v>
      </c>
      <c r="E394" s="208" t="s">
        <v>1</v>
      </c>
      <c r="F394" s="209" t="s">
        <v>912</v>
      </c>
      <c r="G394" s="14"/>
      <c r="H394" s="210">
        <v>5.5</v>
      </c>
      <c r="I394" s="211"/>
      <c r="J394" s="14"/>
      <c r="K394" s="14"/>
      <c r="L394" s="207"/>
      <c r="M394" s="212"/>
      <c r="N394" s="213"/>
      <c r="O394" s="213"/>
      <c r="P394" s="213"/>
      <c r="Q394" s="213"/>
      <c r="R394" s="213"/>
      <c r="S394" s="213"/>
      <c r="T394" s="2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8" t="s">
        <v>248</v>
      </c>
      <c r="AU394" s="208" t="s">
        <v>84</v>
      </c>
      <c r="AV394" s="14" t="s">
        <v>84</v>
      </c>
      <c r="AW394" s="14" t="s">
        <v>32</v>
      </c>
      <c r="AX394" s="14" t="s">
        <v>82</v>
      </c>
      <c r="AY394" s="208" t="s">
        <v>235</v>
      </c>
    </row>
    <row r="395" s="12" customFormat="1" ht="22.8" customHeight="1">
      <c r="A395" s="12"/>
      <c r="B395" s="168"/>
      <c r="C395" s="12"/>
      <c r="D395" s="169" t="s">
        <v>74</v>
      </c>
      <c r="E395" s="179" t="s">
        <v>297</v>
      </c>
      <c r="F395" s="179" t="s">
        <v>805</v>
      </c>
      <c r="G395" s="12"/>
      <c r="H395" s="12"/>
      <c r="I395" s="171"/>
      <c r="J395" s="180">
        <f>BK395</f>
        <v>0</v>
      </c>
      <c r="K395" s="12"/>
      <c r="L395" s="168"/>
      <c r="M395" s="173"/>
      <c r="N395" s="174"/>
      <c r="O395" s="174"/>
      <c r="P395" s="175">
        <f>SUM(P396:P402)</f>
        <v>0</v>
      </c>
      <c r="Q395" s="174"/>
      <c r="R395" s="175">
        <f>SUM(R396:R402)</f>
        <v>0.00040500000000000003</v>
      </c>
      <c r="S395" s="174"/>
      <c r="T395" s="176">
        <f>SUM(T396:T402)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169" t="s">
        <v>82</v>
      </c>
      <c r="AT395" s="177" t="s">
        <v>74</v>
      </c>
      <c r="AU395" s="177" t="s">
        <v>82</v>
      </c>
      <c r="AY395" s="169" t="s">
        <v>235</v>
      </c>
      <c r="BK395" s="178">
        <f>SUM(BK396:BK402)</f>
        <v>0</v>
      </c>
    </row>
    <row r="396" s="2" customFormat="1" ht="24.15" customHeight="1">
      <c r="A396" s="38"/>
      <c r="B396" s="181"/>
      <c r="C396" s="182" t="s">
        <v>736</v>
      </c>
      <c r="D396" s="182" t="s">
        <v>237</v>
      </c>
      <c r="E396" s="183" t="s">
        <v>813</v>
      </c>
      <c r="F396" s="184" t="s">
        <v>814</v>
      </c>
      <c r="G396" s="185" t="s">
        <v>323</v>
      </c>
      <c r="H396" s="186">
        <v>4.5</v>
      </c>
      <c r="I396" s="187"/>
      <c r="J396" s="188">
        <f>ROUND(I396*H396,2)</f>
        <v>0</v>
      </c>
      <c r="K396" s="184" t="s">
        <v>246</v>
      </c>
      <c r="L396" s="39"/>
      <c r="M396" s="189" t="s">
        <v>1</v>
      </c>
      <c r="N396" s="190" t="s">
        <v>40</v>
      </c>
      <c r="O396" s="77"/>
      <c r="P396" s="191">
        <f>O396*H396</f>
        <v>0</v>
      </c>
      <c r="Q396" s="191">
        <v>9.0000000000000006E-05</v>
      </c>
      <c r="R396" s="191">
        <f>Q396*H396</f>
        <v>0.00040500000000000003</v>
      </c>
      <c r="S396" s="191">
        <v>0</v>
      </c>
      <c r="T396" s="192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3" t="s">
        <v>96</v>
      </c>
      <c r="AT396" s="193" t="s">
        <v>237</v>
      </c>
      <c r="AU396" s="193" t="s">
        <v>84</v>
      </c>
      <c r="AY396" s="19" t="s">
        <v>235</v>
      </c>
      <c r="BE396" s="194">
        <f>IF(N396="základní",J396,0)</f>
        <v>0</v>
      </c>
      <c r="BF396" s="194">
        <f>IF(N396="snížená",J396,0)</f>
        <v>0</v>
      </c>
      <c r="BG396" s="194">
        <f>IF(N396="zákl. přenesená",J396,0)</f>
        <v>0</v>
      </c>
      <c r="BH396" s="194">
        <f>IF(N396="sníž. přenesená",J396,0)</f>
        <v>0</v>
      </c>
      <c r="BI396" s="194">
        <f>IF(N396="nulová",J396,0)</f>
        <v>0</v>
      </c>
      <c r="BJ396" s="19" t="s">
        <v>82</v>
      </c>
      <c r="BK396" s="194">
        <f>ROUND(I396*H396,2)</f>
        <v>0</v>
      </c>
      <c r="BL396" s="19" t="s">
        <v>96</v>
      </c>
      <c r="BM396" s="193" t="s">
        <v>815</v>
      </c>
    </row>
    <row r="397" s="2" customFormat="1">
      <c r="A397" s="38"/>
      <c r="B397" s="39"/>
      <c r="C397" s="38"/>
      <c r="D397" s="195" t="s">
        <v>242</v>
      </c>
      <c r="E397" s="38"/>
      <c r="F397" s="196" t="s">
        <v>816</v>
      </c>
      <c r="G397" s="38"/>
      <c r="H397" s="38"/>
      <c r="I397" s="197"/>
      <c r="J397" s="38"/>
      <c r="K397" s="38"/>
      <c r="L397" s="39"/>
      <c r="M397" s="198"/>
      <c r="N397" s="199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242</v>
      </c>
      <c r="AU397" s="19" t="s">
        <v>84</v>
      </c>
    </row>
    <row r="398" s="2" customFormat="1">
      <c r="A398" s="38"/>
      <c r="B398" s="39"/>
      <c r="C398" s="38"/>
      <c r="D398" s="195" t="s">
        <v>262</v>
      </c>
      <c r="E398" s="38"/>
      <c r="F398" s="223" t="s">
        <v>296</v>
      </c>
      <c r="G398" s="38"/>
      <c r="H398" s="38"/>
      <c r="I398" s="197"/>
      <c r="J398" s="38"/>
      <c r="K398" s="38"/>
      <c r="L398" s="39"/>
      <c r="M398" s="198"/>
      <c r="N398" s="199"/>
      <c r="O398" s="77"/>
      <c r="P398" s="77"/>
      <c r="Q398" s="77"/>
      <c r="R398" s="77"/>
      <c r="S398" s="77"/>
      <c r="T398" s="7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19" t="s">
        <v>262</v>
      </c>
      <c r="AU398" s="19" t="s">
        <v>84</v>
      </c>
    </row>
    <row r="399" s="13" customFormat="1">
      <c r="A399" s="13"/>
      <c r="B399" s="200"/>
      <c r="C399" s="13"/>
      <c r="D399" s="195" t="s">
        <v>248</v>
      </c>
      <c r="E399" s="201" t="s">
        <v>1</v>
      </c>
      <c r="F399" s="202" t="s">
        <v>1024</v>
      </c>
      <c r="G399" s="13"/>
      <c r="H399" s="201" t="s">
        <v>1</v>
      </c>
      <c r="I399" s="203"/>
      <c r="J399" s="13"/>
      <c r="K399" s="13"/>
      <c r="L399" s="200"/>
      <c r="M399" s="204"/>
      <c r="N399" s="205"/>
      <c r="O399" s="205"/>
      <c r="P399" s="205"/>
      <c r="Q399" s="205"/>
      <c r="R399" s="205"/>
      <c r="S399" s="205"/>
      <c r="T399" s="206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01" t="s">
        <v>248</v>
      </c>
      <c r="AU399" s="201" t="s">
        <v>84</v>
      </c>
      <c r="AV399" s="13" t="s">
        <v>82</v>
      </c>
      <c r="AW399" s="13" t="s">
        <v>32</v>
      </c>
      <c r="AX399" s="13" t="s">
        <v>75</v>
      </c>
      <c r="AY399" s="201" t="s">
        <v>235</v>
      </c>
    </row>
    <row r="400" s="14" customFormat="1">
      <c r="A400" s="14"/>
      <c r="B400" s="207"/>
      <c r="C400" s="14"/>
      <c r="D400" s="195" t="s">
        <v>248</v>
      </c>
      <c r="E400" s="208" t="s">
        <v>1</v>
      </c>
      <c r="F400" s="209" t="s">
        <v>1025</v>
      </c>
      <c r="G400" s="14"/>
      <c r="H400" s="210">
        <v>4.5</v>
      </c>
      <c r="I400" s="211"/>
      <c r="J400" s="14"/>
      <c r="K400" s="14"/>
      <c r="L400" s="207"/>
      <c r="M400" s="212"/>
      <c r="N400" s="213"/>
      <c r="O400" s="213"/>
      <c r="P400" s="213"/>
      <c r="Q400" s="213"/>
      <c r="R400" s="213"/>
      <c r="S400" s="213"/>
      <c r="T400" s="2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8" t="s">
        <v>248</v>
      </c>
      <c r="AU400" s="208" t="s">
        <v>84</v>
      </c>
      <c r="AV400" s="14" t="s">
        <v>84</v>
      </c>
      <c r="AW400" s="14" t="s">
        <v>32</v>
      </c>
      <c r="AX400" s="14" t="s">
        <v>82</v>
      </c>
      <c r="AY400" s="208" t="s">
        <v>235</v>
      </c>
    </row>
    <row r="401" s="2" customFormat="1" ht="16.5" customHeight="1">
      <c r="A401" s="38"/>
      <c r="B401" s="181"/>
      <c r="C401" s="182" t="s">
        <v>778</v>
      </c>
      <c r="D401" s="182" t="s">
        <v>237</v>
      </c>
      <c r="E401" s="183" t="s">
        <v>1026</v>
      </c>
      <c r="F401" s="184" t="s">
        <v>1027</v>
      </c>
      <c r="G401" s="185" t="s">
        <v>323</v>
      </c>
      <c r="H401" s="186">
        <v>4.5</v>
      </c>
      <c r="I401" s="187"/>
      <c r="J401" s="188">
        <f>ROUND(I401*H401,2)</f>
        <v>0</v>
      </c>
      <c r="K401" s="184" t="s">
        <v>246</v>
      </c>
      <c r="L401" s="39"/>
      <c r="M401" s="189" t="s">
        <v>1</v>
      </c>
      <c r="N401" s="190" t="s">
        <v>40</v>
      </c>
      <c r="O401" s="77"/>
      <c r="P401" s="191">
        <f>O401*H401</f>
        <v>0</v>
      </c>
      <c r="Q401" s="191">
        <v>0</v>
      </c>
      <c r="R401" s="191">
        <f>Q401*H401</f>
        <v>0</v>
      </c>
      <c r="S401" s="191">
        <v>0</v>
      </c>
      <c r="T401" s="192">
        <f>S401*H401</f>
        <v>0</v>
      </c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193" t="s">
        <v>96</v>
      </c>
      <c r="AT401" s="193" t="s">
        <v>237</v>
      </c>
      <c r="AU401" s="193" t="s">
        <v>84</v>
      </c>
      <c r="AY401" s="19" t="s">
        <v>235</v>
      </c>
      <c r="BE401" s="194">
        <f>IF(N401="základní",J401,0)</f>
        <v>0</v>
      </c>
      <c r="BF401" s="194">
        <f>IF(N401="snížená",J401,0)</f>
        <v>0</v>
      </c>
      <c r="BG401" s="194">
        <f>IF(N401="zákl. přenesená",J401,0)</f>
        <v>0</v>
      </c>
      <c r="BH401" s="194">
        <f>IF(N401="sníž. přenesená",J401,0)</f>
        <v>0</v>
      </c>
      <c r="BI401" s="194">
        <f>IF(N401="nulová",J401,0)</f>
        <v>0</v>
      </c>
      <c r="BJ401" s="19" t="s">
        <v>82</v>
      </c>
      <c r="BK401" s="194">
        <f>ROUND(I401*H401,2)</f>
        <v>0</v>
      </c>
      <c r="BL401" s="19" t="s">
        <v>96</v>
      </c>
      <c r="BM401" s="193" t="s">
        <v>1028</v>
      </c>
    </row>
    <row r="402" s="2" customFormat="1">
      <c r="A402" s="38"/>
      <c r="B402" s="39"/>
      <c r="C402" s="38"/>
      <c r="D402" s="195" t="s">
        <v>242</v>
      </c>
      <c r="E402" s="38"/>
      <c r="F402" s="196" t="s">
        <v>1029</v>
      </c>
      <c r="G402" s="38"/>
      <c r="H402" s="38"/>
      <c r="I402" s="197"/>
      <c r="J402" s="38"/>
      <c r="K402" s="38"/>
      <c r="L402" s="39"/>
      <c r="M402" s="198"/>
      <c r="N402" s="199"/>
      <c r="O402" s="77"/>
      <c r="P402" s="77"/>
      <c r="Q402" s="77"/>
      <c r="R402" s="77"/>
      <c r="S402" s="77"/>
      <c r="T402" s="7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T402" s="19" t="s">
        <v>242</v>
      </c>
      <c r="AU402" s="19" t="s">
        <v>84</v>
      </c>
    </row>
    <row r="403" s="12" customFormat="1" ht="22.8" customHeight="1">
      <c r="A403" s="12"/>
      <c r="B403" s="168"/>
      <c r="C403" s="12"/>
      <c r="D403" s="169" t="s">
        <v>74</v>
      </c>
      <c r="E403" s="179" t="s">
        <v>839</v>
      </c>
      <c r="F403" s="179" t="s">
        <v>840</v>
      </c>
      <c r="G403" s="12"/>
      <c r="H403" s="12"/>
      <c r="I403" s="171"/>
      <c r="J403" s="180">
        <f>BK403</f>
        <v>0</v>
      </c>
      <c r="K403" s="12"/>
      <c r="L403" s="168"/>
      <c r="M403" s="173"/>
      <c r="N403" s="174"/>
      <c r="O403" s="174"/>
      <c r="P403" s="175">
        <f>SUM(P404:P422)</f>
        <v>0</v>
      </c>
      <c r="Q403" s="174"/>
      <c r="R403" s="175">
        <f>SUM(R404:R422)</f>
        <v>0</v>
      </c>
      <c r="S403" s="174"/>
      <c r="T403" s="176">
        <f>SUM(T404:T422)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169" t="s">
        <v>82</v>
      </c>
      <c r="AT403" s="177" t="s">
        <v>74</v>
      </c>
      <c r="AU403" s="177" t="s">
        <v>82</v>
      </c>
      <c r="AY403" s="169" t="s">
        <v>235</v>
      </c>
      <c r="BK403" s="178">
        <f>SUM(BK404:BK422)</f>
        <v>0</v>
      </c>
    </row>
    <row r="404" s="2" customFormat="1" ht="21.75" customHeight="1">
      <c r="A404" s="38"/>
      <c r="B404" s="181"/>
      <c r="C404" s="182" t="s">
        <v>746</v>
      </c>
      <c r="D404" s="182" t="s">
        <v>237</v>
      </c>
      <c r="E404" s="183" t="s">
        <v>842</v>
      </c>
      <c r="F404" s="184" t="s">
        <v>843</v>
      </c>
      <c r="G404" s="185" t="s">
        <v>438</v>
      </c>
      <c r="H404" s="186">
        <v>14.298</v>
      </c>
      <c r="I404" s="187"/>
      <c r="J404" s="188">
        <f>ROUND(I404*H404,2)</f>
        <v>0</v>
      </c>
      <c r="K404" s="184" t="s">
        <v>246</v>
      </c>
      <c r="L404" s="39"/>
      <c r="M404" s="189" t="s">
        <v>1</v>
      </c>
      <c r="N404" s="190" t="s">
        <v>40</v>
      </c>
      <c r="O404" s="77"/>
      <c r="P404" s="191">
        <f>O404*H404</f>
        <v>0</v>
      </c>
      <c r="Q404" s="191">
        <v>0</v>
      </c>
      <c r="R404" s="191">
        <f>Q404*H404</f>
        <v>0</v>
      </c>
      <c r="S404" s="191">
        <v>0</v>
      </c>
      <c r="T404" s="19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3" t="s">
        <v>96</v>
      </c>
      <c r="AT404" s="193" t="s">
        <v>237</v>
      </c>
      <c r="AU404" s="193" t="s">
        <v>84</v>
      </c>
      <c r="AY404" s="19" t="s">
        <v>235</v>
      </c>
      <c r="BE404" s="194">
        <f>IF(N404="základní",J404,0)</f>
        <v>0</v>
      </c>
      <c r="BF404" s="194">
        <f>IF(N404="snížená",J404,0)</f>
        <v>0</v>
      </c>
      <c r="BG404" s="194">
        <f>IF(N404="zákl. přenesená",J404,0)</f>
        <v>0</v>
      </c>
      <c r="BH404" s="194">
        <f>IF(N404="sníž. přenesená",J404,0)</f>
        <v>0</v>
      </c>
      <c r="BI404" s="194">
        <f>IF(N404="nulová",J404,0)</f>
        <v>0</v>
      </c>
      <c r="BJ404" s="19" t="s">
        <v>82</v>
      </c>
      <c r="BK404" s="194">
        <f>ROUND(I404*H404,2)</f>
        <v>0</v>
      </c>
      <c r="BL404" s="19" t="s">
        <v>96</v>
      </c>
      <c r="BM404" s="193" t="s">
        <v>844</v>
      </c>
    </row>
    <row r="405" s="2" customFormat="1">
      <c r="A405" s="38"/>
      <c r="B405" s="39"/>
      <c r="C405" s="38"/>
      <c r="D405" s="195" t="s">
        <v>242</v>
      </c>
      <c r="E405" s="38"/>
      <c r="F405" s="196" t="s">
        <v>845</v>
      </c>
      <c r="G405" s="38"/>
      <c r="H405" s="38"/>
      <c r="I405" s="197"/>
      <c r="J405" s="38"/>
      <c r="K405" s="38"/>
      <c r="L405" s="39"/>
      <c r="M405" s="198"/>
      <c r="N405" s="199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242</v>
      </c>
      <c r="AU405" s="19" t="s">
        <v>84</v>
      </c>
    </row>
    <row r="406" s="14" customFormat="1">
      <c r="A406" s="14"/>
      <c r="B406" s="207"/>
      <c r="C406" s="14"/>
      <c r="D406" s="195" t="s">
        <v>248</v>
      </c>
      <c r="E406" s="208" t="s">
        <v>1</v>
      </c>
      <c r="F406" s="209" t="s">
        <v>1030</v>
      </c>
      <c r="G406" s="14"/>
      <c r="H406" s="210">
        <v>11.896000000000001</v>
      </c>
      <c r="I406" s="211"/>
      <c r="J406" s="14"/>
      <c r="K406" s="14"/>
      <c r="L406" s="207"/>
      <c r="M406" s="212"/>
      <c r="N406" s="213"/>
      <c r="O406" s="213"/>
      <c r="P406" s="213"/>
      <c r="Q406" s="213"/>
      <c r="R406" s="213"/>
      <c r="S406" s="213"/>
      <c r="T406" s="2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8" t="s">
        <v>248</v>
      </c>
      <c r="AU406" s="208" t="s">
        <v>84</v>
      </c>
      <c r="AV406" s="14" t="s">
        <v>84</v>
      </c>
      <c r="AW406" s="14" t="s">
        <v>32</v>
      </c>
      <c r="AX406" s="14" t="s">
        <v>75</v>
      </c>
      <c r="AY406" s="208" t="s">
        <v>235</v>
      </c>
    </row>
    <row r="407" s="14" customFormat="1">
      <c r="A407" s="14"/>
      <c r="B407" s="207"/>
      <c r="C407" s="14"/>
      <c r="D407" s="195" t="s">
        <v>248</v>
      </c>
      <c r="E407" s="208" t="s">
        <v>1</v>
      </c>
      <c r="F407" s="209" t="s">
        <v>1031</v>
      </c>
      <c r="G407" s="14"/>
      <c r="H407" s="210">
        <v>2.4020000000000001</v>
      </c>
      <c r="I407" s="211"/>
      <c r="J407" s="14"/>
      <c r="K407" s="14"/>
      <c r="L407" s="207"/>
      <c r="M407" s="212"/>
      <c r="N407" s="213"/>
      <c r="O407" s="213"/>
      <c r="P407" s="213"/>
      <c r="Q407" s="213"/>
      <c r="R407" s="213"/>
      <c r="S407" s="213"/>
      <c r="T407" s="2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08" t="s">
        <v>248</v>
      </c>
      <c r="AU407" s="208" t="s">
        <v>84</v>
      </c>
      <c r="AV407" s="14" t="s">
        <v>84</v>
      </c>
      <c r="AW407" s="14" t="s">
        <v>32</v>
      </c>
      <c r="AX407" s="14" t="s">
        <v>75</v>
      </c>
      <c r="AY407" s="208" t="s">
        <v>235</v>
      </c>
    </row>
    <row r="408" s="15" customFormat="1">
      <c r="A408" s="15"/>
      <c r="B408" s="215"/>
      <c r="C408" s="15"/>
      <c r="D408" s="195" t="s">
        <v>248</v>
      </c>
      <c r="E408" s="216" t="s">
        <v>1</v>
      </c>
      <c r="F408" s="217" t="s">
        <v>253</v>
      </c>
      <c r="G408" s="15"/>
      <c r="H408" s="218">
        <v>14.298000000000002</v>
      </c>
      <c r="I408" s="219"/>
      <c r="J408" s="15"/>
      <c r="K408" s="15"/>
      <c r="L408" s="215"/>
      <c r="M408" s="220"/>
      <c r="N408" s="221"/>
      <c r="O408" s="221"/>
      <c r="P408" s="221"/>
      <c r="Q408" s="221"/>
      <c r="R408" s="221"/>
      <c r="S408" s="221"/>
      <c r="T408" s="222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16" t="s">
        <v>248</v>
      </c>
      <c r="AU408" s="216" t="s">
        <v>84</v>
      </c>
      <c r="AV408" s="15" t="s">
        <v>96</v>
      </c>
      <c r="AW408" s="15" t="s">
        <v>32</v>
      </c>
      <c r="AX408" s="15" t="s">
        <v>82</v>
      </c>
      <c r="AY408" s="216" t="s">
        <v>235</v>
      </c>
    </row>
    <row r="409" s="2" customFormat="1" ht="24.15" customHeight="1">
      <c r="A409" s="38"/>
      <c r="B409" s="181"/>
      <c r="C409" s="182" t="s">
        <v>751</v>
      </c>
      <c r="D409" s="182" t="s">
        <v>237</v>
      </c>
      <c r="E409" s="183" t="s">
        <v>849</v>
      </c>
      <c r="F409" s="184" t="s">
        <v>850</v>
      </c>
      <c r="G409" s="185" t="s">
        <v>438</v>
      </c>
      <c r="H409" s="186">
        <v>200.172</v>
      </c>
      <c r="I409" s="187"/>
      <c r="J409" s="188">
        <f>ROUND(I409*H409,2)</f>
        <v>0</v>
      </c>
      <c r="K409" s="184" t="s">
        <v>246</v>
      </c>
      <c r="L409" s="39"/>
      <c r="M409" s="189" t="s">
        <v>1</v>
      </c>
      <c r="N409" s="190" t="s">
        <v>40</v>
      </c>
      <c r="O409" s="77"/>
      <c r="P409" s="191">
        <f>O409*H409</f>
        <v>0</v>
      </c>
      <c r="Q409" s="191">
        <v>0</v>
      </c>
      <c r="R409" s="191">
        <f>Q409*H409</f>
        <v>0</v>
      </c>
      <c r="S409" s="191">
        <v>0</v>
      </c>
      <c r="T409" s="192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93" t="s">
        <v>96</v>
      </c>
      <c r="AT409" s="193" t="s">
        <v>237</v>
      </c>
      <c r="AU409" s="193" t="s">
        <v>84</v>
      </c>
      <c r="AY409" s="19" t="s">
        <v>235</v>
      </c>
      <c r="BE409" s="194">
        <f>IF(N409="základní",J409,0)</f>
        <v>0</v>
      </c>
      <c r="BF409" s="194">
        <f>IF(N409="snížená",J409,0)</f>
        <v>0</v>
      </c>
      <c r="BG409" s="194">
        <f>IF(N409="zákl. přenesená",J409,0)</f>
        <v>0</v>
      </c>
      <c r="BH409" s="194">
        <f>IF(N409="sníž. přenesená",J409,0)</f>
        <v>0</v>
      </c>
      <c r="BI409" s="194">
        <f>IF(N409="nulová",J409,0)</f>
        <v>0</v>
      </c>
      <c r="BJ409" s="19" t="s">
        <v>82</v>
      </c>
      <c r="BK409" s="194">
        <f>ROUND(I409*H409,2)</f>
        <v>0</v>
      </c>
      <c r="BL409" s="19" t="s">
        <v>96</v>
      </c>
      <c r="BM409" s="193" t="s">
        <v>851</v>
      </c>
    </row>
    <row r="410" s="2" customFormat="1">
      <c r="A410" s="38"/>
      <c r="B410" s="39"/>
      <c r="C410" s="38"/>
      <c r="D410" s="195" t="s">
        <v>242</v>
      </c>
      <c r="E410" s="38"/>
      <c r="F410" s="196" t="s">
        <v>852</v>
      </c>
      <c r="G410" s="38"/>
      <c r="H410" s="38"/>
      <c r="I410" s="197"/>
      <c r="J410" s="38"/>
      <c r="K410" s="38"/>
      <c r="L410" s="39"/>
      <c r="M410" s="198"/>
      <c r="N410" s="199"/>
      <c r="O410" s="77"/>
      <c r="P410" s="77"/>
      <c r="Q410" s="77"/>
      <c r="R410" s="77"/>
      <c r="S410" s="77"/>
      <c r="T410" s="7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19" t="s">
        <v>242</v>
      </c>
      <c r="AU410" s="19" t="s">
        <v>84</v>
      </c>
    </row>
    <row r="411" s="14" customFormat="1">
      <c r="A411" s="14"/>
      <c r="B411" s="207"/>
      <c r="C411" s="14"/>
      <c r="D411" s="195" t="s">
        <v>248</v>
      </c>
      <c r="E411" s="208" t="s">
        <v>1</v>
      </c>
      <c r="F411" s="209" t="s">
        <v>1030</v>
      </c>
      <c r="G411" s="14"/>
      <c r="H411" s="210">
        <v>11.896000000000001</v>
      </c>
      <c r="I411" s="211"/>
      <c r="J411" s="14"/>
      <c r="K411" s="14"/>
      <c r="L411" s="207"/>
      <c r="M411" s="212"/>
      <c r="N411" s="213"/>
      <c r="O411" s="213"/>
      <c r="P411" s="213"/>
      <c r="Q411" s="213"/>
      <c r="R411" s="213"/>
      <c r="S411" s="213"/>
      <c r="T411" s="2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08" t="s">
        <v>248</v>
      </c>
      <c r="AU411" s="208" t="s">
        <v>84</v>
      </c>
      <c r="AV411" s="14" t="s">
        <v>84</v>
      </c>
      <c r="AW411" s="14" t="s">
        <v>32</v>
      </c>
      <c r="AX411" s="14" t="s">
        <v>75</v>
      </c>
      <c r="AY411" s="208" t="s">
        <v>235</v>
      </c>
    </row>
    <row r="412" s="14" customFormat="1">
      <c r="A412" s="14"/>
      <c r="B412" s="207"/>
      <c r="C412" s="14"/>
      <c r="D412" s="195" t="s">
        <v>248</v>
      </c>
      <c r="E412" s="208" t="s">
        <v>1</v>
      </c>
      <c r="F412" s="209" t="s">
        <v>1031</v>
      </c>
      <c r="G412" s="14"/>
      <c r="H412" s="210">
        <v>2.4020000000000001</v>
      </c>
      <c r="I412" s="211"/>
      <c r="J412" s="14"/>
      <c r="K412" s="14"/>
      <c r="L412" s="207"/>
      <c r="M412" s="212"/>
      <c r="N412" s="213"/>
      <c r="O412" s="213"/>
      <c r="P412" s="213"/>
      <c r="Q412" s="213"/>
      <c r="R412" s="213"/>
      <c r="S412" s="213"/>
      <c r="T412" s="2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8" t="s">
        <v>248</v>
      </c>
      <c r="AU412" s="208" t="s">
        <v>84</v>
      </c>
      <c r="AV412" s="14" t="s">
        <v>84</v>
      </c>
      <c r="AW412" s="14" t="s">
        <v>32</v>
      </c>
      <c r="AX412" s="14" t="s">
        <v>75</v>
      </c>
      <c r="AY412" s="208" t="s">
        <v>235</v>
      </c>
    </row>
    <row r="413" s="15" customFormat="1">
      <c r="A413" s="15"/>
      <c r="B413" s="215"/>
      <c r="C413" s="15"/>
      <c r="D413" s="195" t="s">
        <v>248</v>
      </c>
      <c r="E413" s="216" t="s">
        <v>1</v>
      </c>
      <c r="F413" s="217" t="s">
        <v>253</v>
      </c>
      <c r="G413" s="15"/>
      <c r="H413" s="218">
        <v>14.298000000000002</v>
      </c>
      <c r="I413" s="219"/>
      <c r="J413" s="15"/>
      <c r="K413" s="15"/>
      <c r="L413" s="215"/>
      <c r="M413" s="220"/>
      <c r="N413" s="221"/>
      <c r="O413" s="221"/>
      <c r="P413" s="221"/>
      <c r="Q413" s="221"/>
      <c r="R413" s="221"/>
      <c r="S413" s="221"/>
      <c r="T413" s="222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16" t="s">
        <v>248</v>
      </c>
      <c r="AU413" s="216" t="s">
        <v>84</v>
      </c>
      <c r="AV413" s="15" t="s">
        <v>96</v>
      </c>
      <c r="AW413" s="15" t="s">
        <v>32</v>
      </c>
      <c r="AX413" s="15" t="s">
        <v>82</v>
      </c>
      <c r="AY413" s="216" t="s">
        <v>235</v>
      </c>
    </row>
    <row r="414" s="14" customFormat="1">
      <c r="A414" s="14"/>
      <c r="B414" s="207"/>
      <c r="C414" s="14"/>
      <c r="D414" s="195" t="s">
        <v>248</v>
      </c>
      <c r="E414" s="14"/>
      <c r="F414" s="209" t="s">
        <v>1032</v>
      </c>
      <c r="G414" s="14"/>
      <c r="H414" s="210">
        <v>200.172</v>
      </c>
      <c r="I414" s="211"/>
      <c r="J414" s="14"/>
      <c r="K414" s="14"/>
      <c r="L414" s="207"/>
      <c r="M414" s="212"/>
      <c r="N414" s="213"/>
      <c r="O414" s="213"/>
      <c r="P414" s="213"/>
      <c r="Q414" s="213"/>
      <c r="R414" s="213"/>
      <c r="S414" s="213"/>
      <c r="T414" s="2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8" t="s">
        <v>248</v>
      </c>
      <c r="AU414" s="208" t="s">
        <v>84</v>
      </c>
      <c r="AV414" s="14" t="s">
        <v>84</v>
      </c>
      <c r="AW414" s="14" t="s">
        <v>3</v>
      </c>
      <c r="AX414" s="14" t="s">
        <v>82</v>
      </c>
      <c r="AY414" s="208" t="s">
        <v>235</v>
      </c>
    </row>
    <row r="415" s="2" customFormat="1" ht="24.15" customHeight="1">
      <c r="A415" s="38"/>
      <c r="B415" s="181"/>
      <c r="C415" s="182" t="s">
        <v>756</v>
      </c>
      <c r="D415" s="182" t="s">
        <v>237</v>
      </c>
      <c r="E415" s="183" t="s">
        <v>855</v>
      </c>
      <c r="F415" s="184" t="s">
        <v>856</v>
      </c>
      <c r="G415" s="185" t="s">
        <v>438</v>
      </c>
      <c r="H415" s="186">
        <v>14.298</v>
      </c>
      <c r="I415" s="187"/>
      <c r="J415" s="188">
        <f>ROUND(I415*H415,2)</f>
        <v>0</v>
      </c>
      <c r="K415" s="184" t="s">
        <v>246</v>
      </c>
      <c r="L415" s="39"/>
      <c r="M415" s="189" t="s">
        <v>1</v>
      </c>
      <c r="N415" s="190" t="s">
        <v>40</v>
      </c>
      <c r="O415" s="77"/>
      <c r="P415" s="191">
        <f>O415*H415</f>
        <v>0</v>
      </c>
      <c r="Q415" s="191">
        <v>0</v>
      </c>
      <c r="R415" s="191">
        <f>Q415*H415</f>
        <v>0</v>
      </c>
      <c r="S415" s="191">
        <v>0</v>
      </c>
      <c r="T415" s="192">
        <f>S415*H415</f>
        <v>0</v>
      </c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R415" s="193" t="s">
        <v>96</v>
      </c>
      <c r="AT415" s="193" t="s">
        <v>237</v>
      </c>
      <c r="AU415" s="193" t="s">
        <v>84</v>
      </c>
      <c r="AY415" s="19" t="s">
        <v>235</v>
      </c>
      <c r="BE415" s="194">
        <f>IF(N415="základní",J415,0)</f>
        <v>0</v>
      </c>
      <c r="BF415" s="194">
        <f>IF(N415="snížená",J415,0)</f>
        <v>0</v>
      </c>
      <c r="BG415" s="194">
        <f>IF(N415="zákl. přenesená",J415,0)</f>
        <v>0</v>
      </c>
      <c r="BH415" s="194">
        <f>IF(N415="sníž. přenesená",J415,0)</f>
        <v>0</v>
      </c>
      <c r="BI415" s="194">
        <f>IF(N415="nulová",J415,0)</f>
        <v>0</v>
      </c>
      <c r="BJ415" s="19" t="s">
        <v>82</v>
      </c>
      <c r="BK415" s="194">
        <f>ROUND(I415*H415,2)</f>
        <v>0</v>
      </c>
      <c r="BL415" s="19" t="s">
        <v>96</v>
      </c>
      <c r="BM415" s="193" t="s">
        <v>857</v>
      </c>
    </row>
    <row r="416" s="2" customFormat="1">
      <c r="A416" s="38"/>
      <c r="B416" s="39"/>
      <c r="C416" s="38"/>
      <c r="D416" s="195" t="s">
        <v>242</v>
      </c>
      <c r="E416" s="38"/>
      <c r="F416" s="196" t="s">
        <v>858</v>
      </c>
      <c r="G416" s="38"/>
      <c r="H416" s="38"/>
      <c r="I416" s="197"/>
      <c r="J416" s="38"/>
      <c r="K416" s="38"/>
      <c r="L416" s="39"/>
      <c r="M416" s="198"/>
      <c r="N416" s="199"/>
      <c r="O416" s="77"/>
      <c r="P416" s="77"/>
      <c r="Q416" s="77"/>
      <c r="R416" s="77"/>
      <c r="S416" s="77"/>
      <c r="T416" s="7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T416" s="19" t="s">
        <v>242</v>
      </c>
      <c r="AU416" s="19" t="s">
        <v>84</v>
      </c>
    </row>
    <row r="417" s="2" customFormat="1" ht="44.25" customHeight="1">
      <c r="A417" s="38"/>
      <c r="B417" s="181"/>
      <c r="C417" s="182" t="s">
        <v>761</v>
      </c>
      <c r="D417" s="182" t="s">
        <v>237</v>
      </c>
      <c r="E417" s="183" t="s">
        <v>860</v>
      </c>
      <c r="F417" s="184" t="s">
        <v>440</v>
      </c>
      <c r="G417" s="185" t="s">
        <v>438</v>
      </c>
      <c r="H417" s="186">
        <v>11.896000000000001</v>
      </c>
      <c r="I417" s="187"/>
      <c r="J417" s="188">
        <f>ROUND(I417*H417,2)</f>
        <v>0</v>
      </c>
      <c r="K417" s="184" t="s">
        <v>246</v>
      </c>
      <c r="L417" s="39"/>
      <c r="M417" s="189" t="s">
        <v>1</v>
      </c>
      <c r="N417" s="190" t="s">
        <v>40</v>
      </c>
      <c r="O417" s="77"/>
      <c r="P417" s="191">
        <f>O417*H417</f>
        <v>0</v>
      </c>
      <c r="Q417" s="191">
        <v>0</v>
      </c>
      <c r="R417" s="191">
        <f>Q417*H417</f>
        <v>0</v>
      </c>
      <c r="S417" s="191">
        <v>0</v>
      </c>
      <c r="T417" s="192">
        <f>S417*H417</f>
        <v>0</v>
      </c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R417" s="193" t="s">
        <v>96</v>
      </c>
      <c r="AT417" s="193" t="s">
        <v>237</v>
      </c>
      <c r="AU417" s="193" t="s">
        <v>84</v>
      </c>
      <c r="AY417" s="19" t="s">
        <v>235</v>
      </c>
      <c r="BE417" s="194">
        <f>IF(N417="základní",J417,0)</f>
        <v>0</v>
      </c>
      <c r="BF417" s="194">
        <f>IF(N417="snížená",J417,0)</f>
        <v>0</v>
      </c>
      <c r="BG417" s="194">
        <f>IF(N417="zákl. přenesená",J417,0)</f>
        <v>0</v>
      </c>
      <c r="BH417" s="194">
        <f>IF(N417="sníž. přenesená",J417,0)</f>
        <v>0</v>
      </c>
      <c r="BI417" s="194">
        <f>IF(N417="nulová",J417,0)</f>
        <v>0</v>
      </c>
      <c r="BJ417" s="19" t="s">
        <v>82</v>
      </c>
      <c r="BK417" s="194">
        <f>ROUND(I417*H417,2)</f>
        <v>0</v>
      </c>
      <c r="BL417" s="19" t="s">
        <v>96</v>
      </c>
      <c r="BM417" s="193" t="s">
        <v>861</v>
      </c>
    </row>
    <row r="418" s="2" customFormat="1">
      <c r="A418" s="38"/>
      <c r="B418" s="39"/>
      <c r="C418" s="38"/>
      <c r="D418" s="195" t="s">
        <v>242</v>
      </c>
      <c r="E418" s="38"/>
      <c r="F418" s="196" t="s">
        <v>440</v>
      </c>
      <c r="G418" s="38"/>
      <c r="H418" s="38"/>
      <c r="I418" s="197"/>
      <c r="J418" s="38"/>
      <c r="K418" s="38"/>
      <c r="L418" s="39"/>
      <c r="M418" s="198"/>
      <c r="N418" s="199"/>
      <c r="O418" s="77"/>
      <c r="P418" s="77"/>
      <c r="Q418" s="77"/>
      <c r="R418" s="77"/>
      <c r="S418" s="77"/>
      <c r="T418" s="7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T418" s="19" t="s">
        <v>242</v>
      </c>
      <c r="AU418" s="19" t="s">
        <v>84</v>
      </c>
    </row>
    <row r="419" s="14" customFormat="1">
      <c r="A419" s="14"/>
      <c r="B419" s="207"/>
      <c r="C419" s="14"/>
      <c r="D419" s="195" t="s">
        <v>248</v>
      </c>
      <c r="E419" s="208" t="s">
        <v>1</v>
      </c>
      <c r="F419" s="209" t="s">
        <v>1030</v>
      </c>
      <c r="G419" s="14"/>
      <c r="H419" s="210">
        <v>11.896000000000001</v>
      </c>
      <c r="I419" s="211"/>
      <c r="J419" s="14"/>
      <c r="K419" s="14"/>
      <c r="L419" s="207"/>
      <c r="M419" s="212"/>
      <c r="N419" s="213"/>
      <c r="O419" s="213"/>
      <c r="P419" s="213"/>
      <c r="Q419" s="213"/>
      <c r="R419" s="213"/>
      <c r="S419" s="213"/>
      <c r="T419" s="2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08" t="s">
        <v>248</v>
      </c>
      <c r="AU419" s="208" t="s">
        <v>84</v>
      </c>
      <c r="AV419" s="14" t="s">
        <v>84</v>
      </c>
      <c r="AW419" s="14" t="s">
        <v>32</v>
      </c>
      <c r="AX419" s="14" t="s">
        <v>82</v>
      </c>
      <c r="AY419" s="208" t="s">
        <v>235</v>
      </c>
    </row>
    <row r="420" s="2" customFormat="1" ht="44.25" customHeight="1">
      <c r="A420" s="38"/>
      <c r="B420" s="181"/>
      <c r="C420" s="182" t="s">
        <v>766</v>
      </c>
      <c r="D420" s="182" t="s">
        <v>237</v>
      </c>
      <c r="E420" s="183" t="s">
        <v>863</v>
      </c>
      <c r="F420" s="184" t="s">
        <v>864</v>
      </c>
      <c r="G420" s="185" t="s">
        <v>438</v>
      </c>
      <c r="H420" s="186">
        <v>2.4020000000000001</v>
      </c>
      <c r="I420" s="187"/>
      <c r="J420" s="188">
        <f>ROUND(I420*H420,2)</f>
        <v>0</v>
      </c>
      <c r="K420" s="184" t="s">
        <v>246</v>
      </c>
      <c r="L420" s="39"/>
      <c r="M420" s="189" t="s">
        <v>1</v>
      </c>
      <c r="N420" s="190" t="s">
        <v>40</v>
      </c>
      <c r="O420" s="77"/>
      <c r="P420" s="191">
        <f>O420*H420</f>
        <v>0</v>
      </c>
      <c r="Q420" s="191">
        <v>0</v>
      </c>
      <c r="R420" s="191">
        <f>Q420*H420</f>
        <v>0</v>
      </c>
      <c r="S420" s="191">
        <v>0</v>
      </c>
      <c r="T420" s="192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3" t="s">
        <v>96</v>
      </c>
      <c r="AT420" s="193" t="s">
        <v>237</v>
      </c>
      <c r="AU420" s="193" t="s">
        <v>84</v>
      </c>
      <c r="AY420" s="19" t="s">
        <v>235</v>
      </c>
      <c r="BE420" s="194">
        <f>IF(N420="základní",J420,0)</f>
        <v>0</v>
      </c>
      <c r="BF420" s="194">
        <f>IF(N420="snížená",J420,0)</f>
        <v>0</v>
      </c>
      <c r="BG420" s="194">
        <f>IF(N420="zákl. přenesená",J420,0)</f>
        <v>0</v>
      </c>
      <c r="BH420" s="194">
        <f>IF(N420="sníž. přenesená",J420,0)</f>
        <v>0</v>
      </c>
      <c r="BI420" s="194">
        <f>IF(N420="nulová",J420,0)</f>
        <v>0</v>
      </c>
      <c r="BJ420" s="19" t="s">
        <v>82</v>
      </c>
      <c r="BK420" s="194">
        <f>ROUND(I420*H420,2)</f>
        <v>0</v>
      </c>
      <c r="BL420" s="19" t="s">
        <v>96</v>
      </c>
      <c r="BM420" s="193" t="s">
        <v>865</v>
      </c>
    </row>
    <row r="421" s="2" customFormat="1">
      <c r="A421" s="38"/>
      <c r="B421" s="39"/>
      <c r="C421" s="38"/>
      <c r="D421" s="195" t="s">
        <v>242</v>
      </c>
      <c r="E421" s="38"/>
      <c r="F421" s="196" t="s">
        <v>864</v>
      </c>
      <c r="G421" s="38"/>
      <c r="H421" s="38"/>
      <c r="I421" s="197"/>
      <c r="J421" s="38"/>
      <c r="K421" s="38"/>
      <c r="L421" s="39"/>
      <c r="M421" s="198"/>
      <c r="N421" s="199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242</v>
      </c>
      <c r="AU421" s="19" t="s">
        <v>84</v>
      </c>
    </row>
    <row r="422" s="14" customFormat="1">
      <c r="A422" s="14"/>
      <c r="B422" s="207"/>
      <c r="C422" s="14"/>
      <c r="D422" s="195" t="s">
        <v>248</v>
      </c>
      <c r="E422" s="208" t="s">
        <v>1</v>
      </c>
      <c r="F422" s="209" t="s">
        <v>1031</v>
      </c>
      <c r="G422" s="14"/>
      <c r="H422" s="210">
        <v>2.4020000000000001</v>
      </c>
      <c r="I422" s="211"/>
      <c r="J422" s="14"/>
      <c r="K422" s="14"/>
      <c r="L422" s="207"/>
      <c r="M422" s="212"/>
      <c r="N422" s="213"/>
      <c r="O422" s="213"/>
      <c r="P422" s="213"/>
      <c r="Q422" s="213"/>
      <c r="R422" s="213"/>
      <c r="S422" s="213"/>
      <c r="T422" s="2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08" t="s">
        <v>248</v>
      </c>
      <c r="AU422" s="208" t="s">
        <v>84</v>
      </c>
      <c r="AV422" s="14" t="s">
        <v>84</v>
      </c>
      <c r="AW422" s="14" t="s">
        <v>32</v>
      </c>
      <c r="AX422" s="14" t="s">
        <v>82</v>
      </c>
      <c r="AY422" s="208" t="s">
        <v>235</v>
      </c>
    </row>
    <row r="423" s="12" customFormat="1" ht="22.8" customHeight="1">
      <c r="A423" s="12"/>
      <c r="B423" s="168"/>
      <c r="C423" s="12"/>
      <c r="D423" s="169" t="s">
        <v>74</v>
      </c>
      <c r="E423" s="179" t="s">
        <v>866</v>
      </c>
      <c r="F423" s="179" t="s">
        <v>867</v>
      </c>
      <c r="G423" s="12"/>
      <c r="H423" s="12"/>
      <c r="I423" s="171"/>
      <c r="J423" s="180">
        <f>BK423</f>
        <v>0</v>
      </c>
      <c r="K423" s="12"/>
      <c r="L423" s="168"/>
      <c r="M423" s="173"/>
      <c r="N423" s="174"/>
      <c r="O423" s="174"/>
      <c r="P423" s="175">
        <f>SUM(P424:P427)</f>
        <v>0</v>
      </c>
      <c r="Q423" s="174"/>
      <c r="R423" s="175">
        <f>SUM(R424:R427)</f>
        <v>0</v>
      </c>
      <c r="S423" s="174"/>
      <c r="T423" s="176">
        <f>SUM(T424:T427)</f>
        <v>0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R423" s="169" t="s">
        <v>82</v>
      </c>
      <c r="AT423" s="177" t="s">
        <v>74</v>
      </c>
      <c r="AU423" s="177" t="s">
        <v>82</v>
      </c>
      <c r="AY423" s="169" t="s">
        <v>235</v>
      </c>
      <c r="BK423" s="178">
        <f>SUM(BK424:BK427)</f>
        <v>0</v>
      </c>
    </row>
    <row r="424" s="2" customFormat="1" ht="24.15" customHeight="1">
      <c r="A424" s="38"/>
      <c r="B424" s="181"/>
      <c r="C424" s="182" t="s">
        <v>773</v>
      </c>
      <c r="D424" s="182" t="s">
        <v>237</v>
      </c>
      <c r="E424" s="183" t="s">
        <v>869</v>
      </c>
      <c r="F424" s="184" t="s">
        <v>870</v>
      </c>
      <c r="G424" s="185" t="s">
        <v>438</v>
      </c>
      <c r="H424" s="186">
        <v>29.75</v>
      </c>
      <c r="I424" s="187"/>
      <c r="J424" s="188">
        <f>ROUND(I424*H424,2)</f>
        <v>0</v>
      </c>
      <c r="K424" s="184" t="s">
        <v>246</v>
      </c>
      <c r="L424" s="39"/>
      <c r="M424" s="189" t="s">
        <v>1</v>
      </c>
      <c r="N424" s="190" t="s">
        <v>40</v>
      </c>
      <c r="O424" s="77"/>
      <c r="P424" s="191">
        <f>O424*H424</f>
        <v>0</v>
      </c>
      <c r="Q424" s="191">
        <v>0</v>
      </c>
      <c r="R424" s="191">
        <f>Q424*H424</f>
        <v>0</v>
      </c>
      <c r="S424" s="191">
        <v>0</v>
      </c>
      <c r="T424" s="192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3" t="s">
        <v>96</v>
      </c>
      <c r="AT424" s="193" t="s">
        <v>237</v>
      </c>
      <c r="AU424" s="193" t="s">
        <v>84</v>
      </c>
      <c r="AY424" s="19" t="s">
        <v>235</v>
      </c>
      <c r="BE424" s="194">
        <f>IF(N424="základní",J424,0)</f>
        <v>0</v>
      </c>
      <c r="BF424" s="194">
        <f>IF(N424="snížená",J424,0)</f>
        <v>0</v>
      </c>
      <c r="BG424" s="194">
        <f>IF(N424="zákl. přenesená",J424,0)</f>
        <v>0</v>
      </c>
      <c r="BH424" s="194">
        <f>IF(N424="sníž. přenesená",J424,0)</f>
        <v>0</v>
      </c>
      <c r="BI424" s="194">
        <f>IF(N424="nulová",J424,0)</f>
        <v>0</v>
      </c>
      <c r="BJ424" s="19" t="s">
        <v>82</v>
      </c>
      <c r="BK424" s="194">
        <f>ROUND(I424*H424,2)</f>
        <v>0</v>
      </c>
      <c r="BL424" s="19" t="s">
        <v>96</v>
      </c>
      <c r="BM424" s="193" t="s">
        <v>1033</v>
      </c>
    </row>
    <row r="425" s="2" customFormat="1">
      <c r="A425" s="38"/>
      <c r="B425" s="39"/>
      <c r="C425" s="38"/>
      <c r="D425" s="195" t="s">
        <v>242</v>
      </c>
      <c r="E425" s="38"/>
      <c r="F425" s="196" t="s">
        <v>872</v>
      </c>
      <c r="G425" s="38"/>
      <c r="H425" s="38"/>
      <c r="I425" s="197"/>
      <c r="J425" s="38"/>
      <c r="K425" s="38"/>
      <c r="L425" s="39"/>
      <c r="M425" s="198"/>
      <c r="N425" s="199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242</v>
      </c>
      <c r="AU425" s="19" t="s">
        <v>84</v>
      </c>
    </row>
    <row r="426" s="13" customFormat="1">
      <c r="A426" s="13"/>
      <c r="B426" s="200"/>
      <c r="C426" s="13"/>
      <c r="D426" s="195" t="s">
        <v>248</v>
      </c>
      <c r="E426" s="201" t="s">
        <v>1</v>
      </c>
      <c r="F426" s="202" t="s">
        <v>873</v>
      </c>
      <c r="G426" s="13"/>
      <c r="H426" s="201" t="s">
        <v>1</v>
      </c>
      <c r="I426" s="203"/>
      <c r="J426" s="13"/>
      <c r="K426" s="13"/>
      <c r="L426" s="200"/>
      <c r="M426" s="204"/>
      <c r="N426" s="205"/>
      <c r="O426" s="205"/>
      <c r="P426" s="205"/>
      <c r="Q426" s="205"/>
      <c r="R426" s="205"/>
      <c r="S426" s="205"/>
      <c r="T426" s="206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01" t="s">
        <v>248</v>
      </c>
      <c r="AU426" s="201" t="s">
        <v>84</v>
      </c>
      <c r="AV426" s="13" t="s">
        <v>82</v>
      </c>
      <c r="AW426" s="13" t="s">
        <v>32</v>
      </c>
      <c r="AX426" s="13" t="s">
        <v>75</v>
      </c>
      <c r="AY426" s="201" t="s">
        <v>235</v>
      </c>
    </row>
    <row r="427" s="14" customFormat="1">
      <c r="A427" s="14"/>
      <c r="B427" s="207"/>
      <c r="C427" s="14"/>
      <c r="D427" s="195" t="s">
        <v>248</v>
      </c>
      <c r="E427" s="208" t="s">
        <v>1</v>
      </c>
      <c r="F427" s="209" t="s">
        <v>1034</v>
      </c>
      <c r="G427" s="14"/>
      <c r="H427" s="210">
        <v>29.75</v>
      </c>
      <c r="I427" s="211"/>
      <c r="J427" s="14"/>
      <c r="K427" s="14"/>
      <c r="L427" s="207"/>
      <c r="M427" s="242"/>
      <c r="N427" s="243"/>
      <c r="O427" s="243"/>
      <c r="P427" s="243"/>
      <c r="Q427" s="243"/>
      <c r="R427" s="243"/>
      <c r="S427" s="243"/>
      <c r="T427" s="24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8" t="s">
        <v>248</v>
      </c>
      <c r="AU427" s="208" t="s">
        <v>84</v>
      </c>
      <c r="AV427" s="14" t="s">
        <v>84</v>
      </c>
      <c r="AW427" s="14" t="s">
        <v>32</v>
      </c>
      <c r="AX427" s="14" t="s">
        <v>82</v>
      </c>
      <c r="AY427" s="208" t="s">
        <v>235</v>
      </c>
    </row>
    <row r="428" s="2" customFormat="1" ht="6.96" customHeight="1">
      <c r="A428" s="38"/>
      <c r="B428" s="60"/>
      <c r="C428" s="61"/>
      <c r="D428" s="61"/>
      <c r="E428" s="61"/>
      <c r="F428" s="61"/>
      <c r="G428" s="61"/>
      <c r="H428" s="61"/>
      <c r="I428" s="61"/>
      <c r="J428" s="61"/>
      <c r="K428" s="61"/>
      <c r="L428" s="39"/>
      <c r="M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</row>
  </sheetData>
  <autoFilter ref="C131:K427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8:H118"/>
    <mergeCell ref="E122:H122"/>
    <mergeCell ref="E120:H120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2821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1884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2822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Město Petřvald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Sweco Hydroprojekt a.s., divize Morava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ROUND(J134,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ROUND((SUM(BE134:BE358)),  2)</f>
        <v>0</v>
      </c>
      <c r="G37" s="38"/>
      <c r="H37" s="38"/>
      <c r="I37" s="138">
        <v>0.20999999999999999</v>
      </c>
      <c r="J37" s="137">
        <f>ROUND(((SUM(BE134:BE358))*I37),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ROUND((SUM(BF134:BF358)),  2)</f>
        <v>0</v>
      </c>
      <c r="G38" s="38"/>
      <c r="H38" s="38"/>
      <c r="I38" s="138">
        <v>0.14999999999999999</v>
      </c>
      <c r="J38" s="137">
        <f>ROUND(((SUM(BF134:BF358))*I38),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ROUND((SUM(BG134:BG358)),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ROUND((SUM(BH134:BH358)),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ROUND((SUM(BI134:BI358)),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1" customFormat="1" ht="16.5" customHeight="1">
      <c r="B87" s="22"/>
      <c r="E87" s="130" t="s">
        <v>198</v>
      </c>
      <c r="F87" s="1"/>
      <c r="G87" s="1"/>
      <c r="H87" s="1"/>
      <c r="L87" s="22"/>
    </row>
    <row r="88" s="1" customFormat="1" ht="12" customHeight="1">
      <c r="B88" s="22"/>
      <c r="C88" s="32" t="s">
        <v>199</v>
      </c>
      <c r="L88" s="22"/>
    </row>
    <row r="89" s="2" customFormat="1" ht="16.5" customHeight="1">
      <c r="A89" s="38"/>
      <c r="B89" s="39"/>
      <c r="C89" s="38"/>
      <c r="D89" s="38"/>
      <c r="E89" s="131" t="s">
        <v>2821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1884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0001 - PS 09.1 ČS12 - elektro, SŘTP, MaR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13. 1. 2022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5.65" customHeight="1">
      <c r="A95" s="38"/>
      <c r="B95" s="39"/>
      <c r="C95" s="32" t="s">
        <v>24</v>
      </c>
      <c r="D95" s="38"/>
      <c r="E95" s="38"/>
      <c r="F95" s="27" t="str">
        <f>E19</f>
        <v>Město Petřvald</v>
      </c>
      <c r="G95" s="38"/>
      <c r="H95" s="38"/>
      <c r="I95" s="32" t="s">
        <v>30</v>
      </c>
      <c r="J95" s="36" t="str">
        <f>E25</f>
        <v>Sweco Hydroprojekt a.s., divize Morava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J134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2013</v>
      </c>
      <c r="E101" s="152"/>
      <c r="F101" s="152"/>
      <c r="G101" s="152"/>
      <c r="H101" s="152"/>
      <c r="I101" s="152"/>
      <c r="J101" s="153">
        <f>J135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2562</v>
      </c>
      <c r="E102" s="156"/>
      <c r="F102" s="156"/>
      <c r="G102" s="156"/>
      <c r="H102" s="156"/>
      <c r="I102" s="156"/>
      <c r="J102" s="157">
        <f>J136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2563</v>
      </c>
      <c r="E103" s="156"/>
      <c r="F103" s="156"/>
      <c r="G103" s="156"/>
      <c r="H103" s="156"/>
      <c r="I103" s="156"/>
      <c r="J103" s="157">
        <f>J231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54"/>
      <c r="C104" s="10"/>
      <c r="D104" s="155" t="s">
        <v>2564</v>
      </c>
      <c r="E104" s="156"/>
      <c r="F104" s="156"/>
      <c r="G104" s="156"/>
      <c r="H104" s="156"/>
      <c r="I104" s="156"/>
      <c r="J104" s="157">
        <f>J232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54"/>
      <c r="C105" s="10"/>
      <c r="D105" s="155" t="s">
        <v>2565</v>
      </c>
      <c r="E105" s="156"/>
      <c r="F105" s="156"/>
      <c r="G105" s="156"/>
      <c r="H105" s="156"/>
      <c r="I105" s="156"/>
      <c r="J105" s="157">
        <f>J243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2823</v>
      </c>
      <c r="E106" s="156"/>
      <c r="F106" s="156"/>
      <c r="G106" s="156"/>
      <c r="H106" s="156"/>
      <c r="I106" s="156"/>
      <c r="J106" s="157">
        <f>J274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2824</v>
      </c>
      <c r="E107" s="156"/>
      <c r="F107" s="156"/>
      <c r="G107" s="156"/>
      <c r="H107" s="156"/>
      <c r="I107" s="156"/>
      <c r="J107" s="157">
        <f>J307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2825</v>
      </c>
      <c r="E108" s="156"/>
      <c r="F108" s="156"/>
      <c r="G108" s="156"/>
      <c r="H108" s="156"/>
      <c r="I108" s="156"/>
      <c r="J108" s="157">
        <f>J332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54"/>
      <c r="C109" s="10"/>
      <c r="D109" s="155" t="s">
        <v>2826</v>
      </c>
      <c r="E109" s="156"/>
      <c r="F109" s="156"/>
      <c r="G109" s="156"/>
      <c r="H109" s="156"/>
      <c r="I109" s="156"/>
      <c r="J109" s="157">
        <f>J341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54"/>
      <c r="C110" s="10"/>
      <c r="D110" s="155" t="s">
        <v>2569</v>
      </c>
      <c r="E110" s="156"/>
      <c r="F110" s="156"/>
      <c r="G110" s="156"/>
      <c r="H110" s="156"/>
      <c r="I110" s="156"/>
      <c r="J110" s="157">
        <f>J352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60"/>
      <c r="C112" s="61"/>
      <c r="D112" s="61"/>
      <c r="E112" s="61"/>
      <c r="F112" s="61"/>
      <c r="G112" s="61"/>
      <c r="H112" s="61"/>
      <c r="I112" s="61"/>
      <c r="J112" s="61"/>
      <c r="K112" s="61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6" s="2" customFormat="1" ht="6.96" customHeight="1">
      <c r="A116" s="38"/>
      <c r="B116" s="62"/>
      <c r="C116" s="63"/>
      <c r="D116" s="63"/>
      <c r="E116" s="63"/>
      <c r="F116" s="63"/>
      <c r="G116" s="63"/>
      <c r="H116" s="63"/>
      <c r="I116" s="63"/>
      <c r="J116" s="63"/>
      <c r="K116" s="63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24.96" customHeight="1">
      <c r="A117" s="38"/>
      <c r="B117" s="39"/>
      <c r="C117" s="23" t="s">
        <v>220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16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130" t="str">
        <f>E7</f>
        <v>Kanalizace Podlesí - II.Etapa</v>
      </c>
      <c r="F120" s="32"/>
      <c r="G120" s="32"/>
      <c r="H120" s="32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1" customFormat="1" ht="12" customHeight="1">
      <c r="B121" s="22"/>
      <c r="C121" s="32" t="s">
        <v>197</v>
      </c>
      <c r="L121" s="22"/>
    </row>
    <row r="122" s="1" customFormat="1" ht="16.5" customHeight="1">
      <c r="B122" s="22"/>
      <c r="E122" s="130" t="s">
        <v>198</v>
      </c>
      <c r="F122" s="1"/>
      <c r="G122" s="1"/>
      <c r="H122" s="1"/>
      <c r="L122" s="22"/>
    </row>
    <row r="123" s="1" customFormat="1" ht="12" customHeight="1">
      <c r="B123" s="22"/>
      <c r="C123" s="32" t="s">
        <v>199</v>
      </c>
      <c r="L123" s="22"/>
    </row>
    <row r="124" s="2" customFormat="1" ht="16.5" customHeight="1">
      <c r="A124" s="38"/>
      <c r="B124" s="39"/>
      <c r="C124" s="38"/>
      <c r="D124" s="38"/>
      <c r="E124" s="131" t="s">
        <v>2821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1884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6.5" customHeight="1">
      <c r="A126" s="38"/>
      <c r="B126" s="39"/>
      <c r="C126" s="38"/>
      <c r="D126" s="38"/>
      <c r="E126" s="67" t="str">
        <f>E13</f>
        <v>0001 - PS 09.1 ČS12 - elektro, SŘTP, MaR</v>
      </c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2" customHeight="1">
      <c r="A128" s="38"/>
      <c r="B128" s="39"/>
      <c r="C128" s="32" t="s">
        <v>20</v>
      </c>
      <c r="D128" s="38"/>
      <c r="E128" s="38"/>
      <c r="F128" s="27" t="str">
        <f>F16</f>
        <v xml:space="preserve"> </v>
      </c>
      <c r="G128" s="38"/>
      <c r="H128" s="38"/>
      <c r="I128" s="32" t="s">
        <v>22</v>
      </c>
      <c r="J128" s="69" t="str">
        <f>IF(J16="","",J16)</f>
        <v>13. 1. 2022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6.96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25.65" customHeight="1">
      <c r="A130" s="38"/>
      <c r="B130" s="39"/>
      <c r="C130" s="32" t="s">
        <v>24</v>
      </c>
      <c r="D130" s="38"/>
      <c r="E130" s="38"/>
      <c r="F130" s="27" t="str">
        <f>E19</f>
        <v>Město Petřvald</v>
      </c>
      <c r="G130" s="38"/>
      <c r="H130" s="38"/>
      <c r="I130" s="32" t="s">
        <v>30</v>
      </c>
      <c r="J130" s="36" t="str">
        <f>E25</f>
        <v>Sweco Hydroprojekt a.s., divize Morava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28</v>
      </c>
      <c r="D131" s="38"/>
      <c r="E131" s="38"/>
      <c r="F131" s="27" t="str">
        <f>IF(E22="","",E22)</f>
        <v>Vyplň údaj</v>
      </c>
      <c r="G131" s="38"/>
      <c r="H131" s="38"/>
      <c r="I131" s="32" t="s">
        <v>33</v>
      </c>
      <c r="J131" s="36" t="str">
        <f>E28</f>
        <v xml:space="preserve"> 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0.32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11" customFormat="1" ht="29.28" customHeight="1">
      <c r="A133" s="158"/>
      <c r="B133" s="159"/>
      <c r="C133" s="160" t="s">
        <v>221</v>
      </c>
      <c r="D133" s="161" t="s">
        <v>60</v>
      </c>
      <c r="E133" s="161" t="s">
        <v>56</v>
      </c>
      <c r="F133" s="161" t="s">
        <v>57</v>
      </c>
      <c r="G133" s="161" t="s">
        <v>222</v>
      </c>
      <c r="H133" s="161" t="s">
        <v>223</v>
      </c>
      <c r="I133" s="161" t="s">
        <v>224</v>
      </c>
      <c r="J133" s="161" t="s">
        <v>208</v>
      </c>
      <c r="K133" s="162" t="s">
        <v>225</v>
      </c>
      <c r="L133" s="163"/>
      <c r="M133" s="86" t="s">
        <v>1</v>
      </c>
      <c r="N133" s="87" t="s">
        <v>39</v>
      </c>
      <c r="O133" s="87" t="s">
        <v>226</v>
      </c>
      <c r="P133" s="87" t="s">
        <v>227</v>
      </c>
      <c r="Q133" s="87" t="s">
        <v>228</v>
      </c>
      <c r="R133" s="87" t="s">
        <v>229</v>
      </c>
      <c r="S133" s="87" t="s">
        <v>230</v>
      </c>
      <c r="T133" s="88" t="s">
        <v>231</v>
      </c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</row>
    <row r="134" s="2" customFormat="1" ht="22.8" customHeight="1">
      <c r="A134" s="38"/>
      <c r="B134" s="39"/>
      <c r="C134" s="93" t="s">
        <v>232</v>
      </c>
      <c r="D134" s="38"/>
      <c r="E134" s="38"/>
      <c r="F134" s="38"/>
      <c r="G134" s="38"/>
      <c r="H134" s="38"/>
      <c r="I134" s="38"/>
      <c r="J134" s="164">
        <f>BK134</f>
        <v>0</v>
      </c>
      <c r="K134" s="38"/>
      <c r="L134" s="39"/>
      <c r="M134" s="89"/>
      <c r="N134" s="73"/>
      <c r="O134" s="90"/>
      <c r="P134" s="165">
        <f>P135</f>
        <v>0</v>
      </c>
      <c r="Q134" s="90"/>
      <c r="R134" s="165">
        <f>R135</f>
        <v>0</v>
      </c>
      <c r="S134" s="90"/>
      <c r="T134" s="166">
        <f>T135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74</v>
      </c>
      <c r="AU134" s="19" t="s">
        <v>210</v>
      </c>
      <c r="BK134" s="167">
        <f>BK135</f>
        <v>0</v>
      </c>
    </row>
    <row r="135" s="12" customFormat="1" ht="25.92" customHeight="1">
      <c r="A135" s="12"/>
      <c r="B135" s="168"/>
      <c r="C135" s="12"/>
      <c r="D135" s="169" t="s">
        <v>74</v>
      </c>
      <c r="E135" s="170" t="s">
        <v>465</v>
      </c>
      <c r="F135" s="170" t="s">
        <v>2018</v>
      </c>
      <c r="G135" s="12"/>
      <c r="H135" s="12"/>
      <c r="I135" s="171"/>
      <c r="J135" s="172">
        <f>BK135</f>
        <v>0</v>
      </c>
      <c r="K135" s="12"/>
      <c r="L135" s="168"/>
      <c r="M135" s="173"/>
      <c r="N135" s="174"/>
      <c r="O135" s="174"/>
      <c r="P135" s="175">
        <f>P136+P231+P274+P307+P332+P341+P352</f>
        <v>0</v>
      </c>
      <c r="Q135" s="174"/>
      <c r="R135" s="175">
        <f>R136+R231+R274+R307+R332+R341+R352</f>
        <v>0</v>
      </c>
      <c r="S135" s="174"/>
      <c r="T135" s="176">
        <f>T136+T231+T274+T307+T332+T341+T352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9" t="s">
        <v>91</v>
      </c>
      <c r="AT135" s="177" t="s">
        <v>74</v>
      </c>
      <c r="AU135" s="177" t="s">
        <v>75</v>
      </c>
      <c r="AY135" s="169" t="s">
        <v>235</v>
      </c>
      <c r="BK135" s="178">
        <f>BK136+BK231+BK274+BK307+BK332+BK341+BK352</f>
        <v>0</v>
      </c>
    </row>
    <row r="136" s="12" customFormat="1" ht="22.8" customHeight="1">
      <c r="A136" s="12"/>
      <c r="B136" s="168"/>
      <c r="C136" s="12"/>
      <c r="D136" s="169" t="s">
        <v>74</v>
      </c>
      <c r="E136" s="179" t="s">
        <v>2019</v>
      </c>
      <c r="F136" s="179" t="s">
        <v>2570</v>
      </c>
      <c r="G136" s="12"/>
      <c r="H136" s="12"/>
      <c r="I136" s="171"/>
      <c r="J136" s="180">
        <f>BK136</f>
        <v>0</v>
      </c>
      <c r="K136" s="12"/>
      <c r="L136" s="168"/>
      <c r="M136" s="173"/>
      <c r="N136" s="174"/>
      <c r="O136" s="174"/>
      <c r="P136" s="175">
        <f>SUM(P137:P230)</f>
        <v>0</v>
      </c>
      <c r="Q136" s="174"/>
      <c r="R136" s="175">
        <f>SUM(R137:R230)</f>
        <v>0</v>
      </c>
      <c r="S136" s="174"/>
      <c r="T136" s="176">
        <f>SUM(T137:T230)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9" t="s">
        <v>82</v>
      </c>
      <c r="AT136" s="177" t="s">
        <v>74</v>
      </c>
      <c r="AU136" s="177" t="s">
        <v>82</v>
      </c>
      <c r="AY136" s="169" t="s">
        <v>235</v>
      </c>
      <c r="BK136" s="178">
        <f>SUM(BK137:BK230)</f>
        <v>0</v>
      </c>
    </row>
    <row r="137" s="2" customFormat="1" ht="33" customHeight="1">
      <c r="A137" s="38"/>
      <c r="B137" s="181"/>
      <c r="C137" s="182" t="s">
        <v>82</v>
      </c>
      <c r="D137" s="182" t="s">
        <v>237</v>
      </c>
      <c r="E137" s="183" t="s">
        <v>2571</v>
      </c>
      <c r="F137" s="184" t="s">
        <v>2572</v>
      </c>
      <c r="G137" s="185" t="s">
        <v>294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84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2572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2" customFormat="1" ht="24.15" customHeight="1">
      <c r="A139" s="38"/>
      <c r="B139" s="181"/>
      <c r="C139" s="182" t="s">
        <v>84</v>
      </c>
      <c r="D139" s="182" t="s">
        <v>237</v>
      </c>
      <c r="E139" s="183" t="s">
        <v>2573</v>
      </c>
      <c r="F139" s="184" t="s">
        <v>2574</v>
      </c>
      <c r="G139" s="185" t="s">
        <v>294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96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2574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 ht="16.5" customHeight="1">
      <c r="A141" s="38"/>
      <c r="B141" s="181"/>
      <c r="C141" s="182" t="s">
        <v>91</v>
      </c>
      <c r="D141" s="182" t="s">
        <v>237</v>
      </c>
      <c r="E141" s="183" t="s">
        <v>2575</v>
      </c>
      <c r="F141" s="184" t="s">
        <v>2576</v>
      </c>
      <c r="G141" s="185" t="s">
        <v>294</v>
      </c>
      <c r="H141" s="186">
        <v>1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96</v>
      </c>
      <c r="AT141" s="193" t="s">
        <v>237</v>
      </c>
      <c r="AU141" s="193" t="s">
        <v>84</v>
      </c>
      <c r="AY141" s="19" t="s">
        <v>235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96</v>
      </c>
      <c r="BM141" s="193" t="s">
        <v>276</v>
      </c>
    </row>
    <row r="142" s="2" customFormat="1">
      <c r="A142" s="38"/>
      <c r="B142" s="39"/>
      <c r="C142" s="38"/>
      <c r="D142" s="195" t="s">
        <v>242</v>
      </c>
      <c r="E142" s="38"/>
      <c r="F142" s="196" t="s">
        <v>2576</v>
      </c>
      <c r="G142" s="38"/>
      <c r="H142" s="38"/>
      <c r="I142" s="197"/>
      <c r="J142" s="38"/>
      <c r="K142" s="38"/>
      <c r="L142" s="39"/>
      <c r="M142" s="198"/>
      <c r="N142" s="199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242</v>
      </c>
      <c r="AU142" s="19" t="s">
        <v>84</v>
      </c>
    </row>
    <row r="143" s="2" customFormat="1" ht="24.15" customHeight="1">
      <c r="A143" s="38"/>
      <c r="B143" s="181"/>
      <c r="C143" s="182" t="s">
        <v>96</v>
      </c>
      <c r="D143" s="182" t="s">
        <v>237</v>
      </c>
      <c r="E143" s="183" t="s">
        <v>2577</v>
      </c>
      <c r="F143" s="184" t="s">
        <v>2578</v>
      </c>
      <c r="G143" s="185" t="s">
        <v>2579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96</v>
      </c>
      <c r="AT143" s="193" t="s">
        <v>237</v>
      </c>
      <c r="AU143" s="193" t="s">
        <v>84</v>
      </c>
      <c r="AY143" s="19" t="s">
        <v>235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96</v>
      </c>
      <c r="BM143" s="193" t="s">
        <v>291</v>
      </c>
    </row>
    <row r="144" s="2" customFormat="1">
      <c r="A144" s="38"/>
      <c r="B144" s="39"/>
      <c r="C144" s="38"/>
      <c r="D144" s="195" t="s">
        <v>242</v>
      </c>
      <c r="E144" s="38"/>
      <c r="F144" s="196" t="s">
        <v>2578</v>
      </c>
      <c r="G144" s="38"/>
      <c r="H144" s="38"/>
      <c r="I144" s="197"/>
      <c r="J144" s="38"/>
      <c r="K144" s="38"/>
      <c r="L144" s="39"/>
      <c r="M144" s="198"/>
      <c r="N144" s="199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242</v>
      </c>
      <c r="AU144" s="19" t="s">
        <v>84</v>
      </c>
    </row>
    <row r="145" s="2" customFormat="1" ht="16.5" customHeight="1">
      <c r="A145" s="38"/>
      <c r="B145" s="181"/>
      <c r="C145" s="182" t="s">
        <v>269</v>
      </c>
      <c r="D145" s="182" t="s">
        <v>237</v>
      </c>
      <c r="E145" s="183" t="s">
        <v>2580</v>
      </c>
      <c r="F145" s="184" t="s">
        <v>2581</v>
      </c>
      <c r="G145" s="185" t="s">
        <v>2582</v>
      </c>
      <c r="H145" s="186">
        <v>6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96</v>
      </c>
      <c r="AT145" s="193" t="s">
        <v>237</v>
      </c>
      <c r="AU145" s="193" t="s">
        <v>84</v>
      </c>
      <c r="AY145" s="19" t="s">
        <v>235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96</v>
      </c>
      <c r="BM145" s="193" t="s">
        <v>302</v>
      </c>
    </row>
    <row r="146" s="2" customFormat="1">
      <c r="A146" s="38"/>
      <c r="B146" s="39"/>
      <c r="C146" s="38"/>
      <c r="D146" s="195" t="s">
        <v>242</v>
      </c>
      <c r="E146" s="38"/>
      <c r="F146" s="196" t="s">
        <v>2581</v>
      </c>
      <c r="G146" s="38"/>
      <c r="H146" s="38"/>
      <c r="I146" s="197"/>
      <c r="J146" s="38"/>
      <c r="K146" s="38"/>
      <c r="L146" s="39"/>
      <c r="M146" s="198"/>
      <c r="N146" s="199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242</v>
      </c>
      <c r="AU146" s="19" t="s">
        <v>84</v>
      </c>
    </row>
    <row r="147" s="2" customFormat="1" ht="16.5" customHeight="1">
      <c r="A147" s="38"/>
      <c r="B147" s="181"/>
      <c r="C147" s="182" t="s">
        <v>276</v>
      </c>
      <c r="D147" s="182" t="s">
        <v>237</v>
      </c>
      <c r="E147" s="183" t="s">
        <v>2583</v>
      </c>
      <c r="F147" s="184" t="s">
        <v>2584</v>
      </c>
      <c r="G147" s="185" t="s">
        <v>2582</v>
      </c>
      <c r="H147" s="186">
        <v>2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96</v>
      </c>
      <c r="AT147" s="193" t="s">
        <v>237</v>
      </c>
      <c r="AU147" s="193" t="s">
        <v>84</v>
      </c>
      <c r="AY147" s="19" t="s">
        <v>235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96</v>
      </c>
      <c r="BM147" s="193" t="s">
        <v>314</v>
      </c>
    </row>
    <row r="148" s="2" customFormat="1">
      <c r="A148" s="38"/>
      <c r="B148" s="39"/>
      <c r="C148" s="38"/>
      <c r="D148" s="195" t="s">
        <v>242</v>
      </c>
      <c r="E148" s="38"/>
      <c r="F148" s="196" t="s">
        <v>2584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242</v>
      </c>
      <c r="AU148" s="19" t="s">
        <v>84</v>
      </c>
    </row>
    <row r="149" s="2" customFormat="1" ht="16.5" customHeight="1">
      <c r="A149" s="38"/>
      <c r="B149" s="181"/>
      <c r="C149" s="182" t="s">
        <v>284</v>
      </c>
      <c r="D149" s="182" t="s">
        <v>237</v>
      </c>
      <c r="E149" s="183" t="s">
        <v>2585</v>
      </c>
      <c r="F149" s="184" t="s">
        <v>2586</v>
      </c>
      <c r="G149" s="185" t="s">
        <v>2582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96</v>
      </c>
      <c r="AT149" s="193" t="s">
        <v>237</v>
      </c>
      <c r="AU149" s="193" t="s">
        <v>84</v>
      </c>
      <c r="AY149" s="19" t="s">
        <v>235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96</v>
      </c>
      <c r="BM149" s="193" t="s">
        <v>327</v>
      </c>
    </row>
    <row r="150" s="2" customFormat="1">
      <c r="A150" s="38"/>
      <c r="B150" s="39"/>
      <c r="C150" s="38"/>
      <c r="D150" s="195" t="s">
        <v>242</v>
      </c>
      <c r="E150" s="38"/>
      <c r="F150" s="196" t="s">
        <v>2586</v>
      </c>
      <c r="G150" s="38"/>
      <c r="H150" s="38"/>
      <c r="I150" s="197"/>
      <c r="J150" s="38"/>
      <c r="K150" s="38"/>
      <c r="L150" s="39"/>
      <c r="M150" s="198"/>
      <c r="N150" s="199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242</v>
      </c>
      <c r="AU150" s="19" t="s">
        <v>84</v>
      </c>
    </row>
    <row r="151" s="2" customFormat="1" ht="16.5" customHeight="1">
      <c r="A151" s="38"/>
      <c r="B151" s="181"/>
      <c r="C151" s="182" t="s">
        <v>291</v>
      </c>
      <c r="D151" s="182" t="s">
        <v>237</v>
      </c>
      <c r="E151" s="183" t="s">
        <v>2587</v>
      </c>
      <c r="F151" s="184" t="s">
        <v>2588</v>
      </c>
      <c r="G151" s="185" t="s">
        <v>2582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96</v>
      </c>
      <c r="AT151" s="193" t="s">
        <v>237</v>
      </c>
      <c r="AU151" s="193" t="s">
        <v>84</v>
      </c>
      <c r="AY151" s="19" t="s">
        <v>235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96</v>
      </c>
      <c r="BM151" s="193" t="s">
        <v>338</v>
      </c>
    </row>
    <row r="152" s="2" customFormat="1">
      <c r="A152" s="38"/>
      <c r="B152" s="39"/>
      <c r="C152" s="38"/>
      <c r="D152" s="195" t="s">
        <v>242</v>
      </c>
      <c r="E152" s="38"/>
      <c r="F152" s="196" t="s">
        <v>2588</v>
      </c>
      <c r="G152" s="38"/>
      <c r="H152" s="38"/>
      <c r="I152" s="197"/>
      <c r="J152" s="38"/>
      <c r="K152" s="38"/>
      <c r="L152" s="39"/>
      <c r="M152" s="198"/>
      <c r="N152" s="199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242</v>
      </c>
      <c r="AU152" s="19" t="s">
        <v>84</v>
      </c>
    </row>
    <row r="153" s="2" customFormat="1" ht="16.5" customHeight="1">
      <c r="A153" s="38"/>
      <c r="B153" s="181"/>
      <c r="C153" s="182" t="s">
        <v>297</v>
      </c>
      <c r="D153" s="182" t="s">
        <v>237</v>
      </c>
      <c r="E153" s="183" t="s">
        <v>2589</v>
      </c>
      <c r="F153" s="184" t="s">
        <v>2590</v>
      </c>
      <c r="G153" s="185" t="s">
        <v>2582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96</v>
      </c>
      <c r="AT153" s="193" t="s">
        <v>237</v>
      </c>
      <c r="AU153" s="193" t="s">
        <v>84</v>
      </c>
      <c r="AY153" s="19" t="s">
        <v>235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96</v>
      </c>
      <c r="BM153" s="193" t="s">
        <v>348</v>
      </c>
    </row>
    <row r="154" s="2" customFormat="1">
      <c r="A154" s="38"/>
      <c r="B154" s="39"/>
      <c r="C154" s="38"/>
      <c r="D154" s="195" t="s">
        <v>242</v>
      </c>
      <c r="E154" s="38"/>
      <c r="F154" s="196" t="s">
        <v>2590</v>
      </c>
      <c r="G154" s="38"/>
      <c r="H154" s="38"/>
      <c r="I154" s="197"/>
      <c r="J154" s="38"/>
      <c r="K154" s="38"/>
      <c r="L154" s="39"/>
      <c r="M154" s="198"/>
      <c r="N154" s="199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242</v>
      </c>
      <c r="AU154" s="19" t="s">
        <v>84</v>
      </c>
    </row>
    <row r="155" s="2" customFormat="1" ht="16.5" customHeight="1">
      <c r="A155" s="38"/>
      <c r="B155" s="181"/>
      <c r="C155" s="182" t="s">
        <v>302</v>
      </c>
      <c r="D155" s="182" t="s">
        <v>237</v>
      </c>
      <c r="E155" s="183" t="s">
        <v>2591</v>
      </c>
      <c r="F155" s="184" t="s">
        <v>2592</v>
      </c>
      <c r="G155" s="185" t="s">
        <v>2582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96</v>
      </c>
      <c r="AT155" s="193" t="s">
        <v>237</v>
      </c>
      <c r="AU155" s="193" t="s">
        <v>84</v>
      </c>
      <c r="AY155" s="19" t="s">
        <v>235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96</v>
      </c>
      <c r="BM155" s="193" t="s">
        <v>306</v>
      </c>
    </row>
    <row r="156" s="2" customFormat="1">
      <c r="A156" s="38"/>
      <c r="B156" s="39"/>
      <c r="C156" s="38"/>
      <c r="D156" s="195" t="s">
        <v>242</v>
      </c>
      <c r="E156" s="38"/>
      <c r="F156" s="196" t="s">
        <v>2592</v>
      </c>
      <c r="G156" s="38"/>
      <c r="H156" s="38"/>
      <c r="I156" s="197"/>
      <c r="J156" s="38"/>
      <c r="K156" s="38"/>
      <c r="L156" s="39"/>
      <c r="M156" s="198"/>
      <c r="N156" s="199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242</v>
      </c>
      <c r="AU156" s="19" t="s">
        <v>84</v>
      </c>
    </row>
    <row r="157" s="2" customFormat="1" ht="16.5" customHeight="1">
      <c r="A157" s="38"/>
      <c r="B157" s="181"/>
      <c r="C157" s="182" t="s">
        <v>307</v>
      </c>
      <c r="D157" s="182" t="s">
        <v>237</v>
      </c>
      <c r="E157" s="183" t="s">
        <v>2593</v>
      </c>
      <c r="F157" s="184" t="s">
        <v>2594</v>
      </c>
      <c r="G157" s="185" t="s">
        <v>2582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96</v>
      </c>
      <c r="AT157" s="193" t="s">
        <v>237</v>
      </c>
      <c r="AU157" s="193" t="s">
        <v>84</v>
      </c>
      <c r="AY157" s="19" t="s">
        <v>235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96</v>
      </c>
      <c r="BM157" s="193" t="s">
        <v>385</v>
      </c>
    </row>
    <row r="158" s="2" customFormat="1">
      <c r="A158" s="38"/>
      <c r="B158" s="39"/>
      <c r="C158" s="38"/>
      <c r="D158" s="195" t="s">
        <v>242</v>
      </c>
      <c r="E158" s="38"/>
      <c r="F158" s="196" t="s">
        <v>2594</v>
      </c>
      <c r="G158" s="38"/>
      <c r="H158" s="38"/>
      <c r="I158" s="197"/>
      <c r="J158" s="38"/>
      <c r="K158" s="38"/>
      <c r="L158" s="39"/>
      <c r="M158" s="198"/>
      <c r="N158" s="199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242</v>
      </c>
      <c r="AU158" s="19" t="s">
        <v>84</v>
      </c>
    </row>
    <row r="159" s="2" customFormat="1" ht="16.5" customHeight="1">
      <c r="A159" s="38"/>
      <c r="B159" s="181"/>
      <c r="C159" s="182" t="s">
        <v>314</v>
      </c>
      <c r="D159" s="182" t="s">
        <v>237</v>
      </c>
      <c r="E159" s="183" t="s">
        <v>2595</v>
      </c>
      <c r="F159" s="184" t="s">
        <v>2596</v>
      </c>
      <c r="G159" s="185" t="s">
        <v>2582</v>
      </c>
      <c r="H159" s="186">
        <v>1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96</v>
      </c>
      <c r="AT159" s="193" t="s">
        <v>237</v>
      </c>
      <c r="AU159" s="193" t="s">
        <v>84</v>
      </c>
      <c r="AY159" s="19" t="s">
        <v>235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96</v>
      </c>
      <c r="BM159" s="193" t="s">
        <v>396</v>
      </c>
    </row>
    <row r="160" s="2" customFormat="1">
      <c r="A160" s="38"/>
      <c r="B160" s="39"/>
      <c r="C160" s="38"/>
      <c r="D160" s="195" t="s">
        <v>242</v>
      </c>
      <c r="E160" s="38"/>
      <c r="F160" s="196" t="s">
        <v>2596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242</v>
      </c>
      <c r="AU160" s="19" t="s">
        <v>84</v>
      </c>
    </row>
    <row r="161" s="2" customFormat="1" ht="16.5" customHeight="1">
      <c r="A161" s="38"/>
      <c r="B161" s="181"/>
      <c r="C161" s="182" t="s">
        <v>320</v>
      </c>
      <c r="D161" s="182" t="s">
        <v>237</v>
      </c>
      <c r="E161" s="183" t="s">
        <v>2827</v>
      </c>
      <c r="F161" s="184" t="s">
        <v>2828</v>
      </c>
      <c r="G161" s="185" t="s">
        <v>2582</v>
      </c>
      <c r="H161" s="186">
        <v>2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96</v>
      </c>
      <c r="AT161" s="193" t="s">
        <v>237</v>
      </c>
      <c r="AU161" s="193" t="s">
        <v>84</v>
      </c>
      <c r="AY161" s="19" t="s">
        <v>235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96</v>
      </c>
      <c r="BM161" s="193" t="s">
        <v>409</v>
      </c>
    </row>
    <row r="162" s="2" customFormat="1">
      <c r="A162" s="38"/>
      <c r="B162" s="39"/>
      <c r="C162" s="38"/>
      <c r="D162" s="195" t="s">
        <v>242</v>
      </c>
      <c r="E162" s="38"/>
      <c r="F162" s="196" t="s">
        <v>2828</v>
      </c>
      <c r="G162" s="38"/>
      <c r="H162" s="38"/>
      <c r="I162" s="197"/>
      <c r="J162" s="38"/>
      <c r="K162" s="38"/>
      <c r="L162" s="39"/>
      <c r="M162" s="198"/>
      <c r="N162" s="199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242</v>
      </c>
      <c r="AU162" s="19" t="s">
        <v>84</v>
      </c>
    </row>
    <row r="163" s="2" customFormat="1" ht="16.5" customHeight="1">
      <c r="A163" s="38"/>
      <c r="B163" s="181"/>
      <c r="C163" s="182" t="s">
        <v>327</v>
      </c>
      <c r="D163" s="182" t="s">
        <v>237</v>
      </c>
      <c r="E163" s="183" t="s">
        <v>2829</v>
      </c>
      <c r="F163" s="184" t="s">
        <v>2830</v>
      </c>
      <c r="G163" s="185" t="s">
        <v>2582</v>
      </c>
      <c r="H163" s="186">
        <v>6</v>
      </c>
      <c r="I163" s="187"/>
      <c r="J163" s="188">
        <f>ROUND(I163*H163,2)</f>
        <v>0</v>
      </c>
      <c r="K163" s="184" t="s">
        <v>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96</v>
      </c>
      <c r="AT163" s="193" t="s">
        <v>237</v>
      </c>
      <c r="AU163" s="193" t="s">
        <v>84</v>
      </c>
      <c r="AY163" s="19" t="s">
        <v>235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96</v>
      </c>
      <c r="BM163" s="193" t="s">
        <v>420</v>
      </c>
    </row>
    <row r="164" s="2" customFormat="1">
      <c r="A164" s="38"/>
      <c r="B164" s="39"/>
      <c r="C164" s="38"/>
      <c r="D164" s="195" t="s">
        <v>242</v>
      </c>
      <c r="E164" s="38"/>
      <c r="F164" s="196" t="s">
        <v>2830</v>
      </c>
      <c r="G164" s="38"/>
      <c r="H164" s="38"/>
      <c r="I164" s="197"/>
      <c r="J164" s="38"/>
      <c r="K164" s="38"/>
      <c r="L164" s="39"/>
      <c r="M164" s="198"/>
      <c r="N164" s="199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242</v>
      </c>
      <c r="AU164" s="19" t="s">
        <v>84</v>
      </c>
    </row>
    <row r="165" s="2" customFormat="1" ht="24.15" customHeight="1">
      <c r="A165" s="38"/>
      <c r="B165" s="181"/>
      <c r="C165" s="182" t="s">
        <v>8</v>
      </c>
      <c r="D165" s="182" t="s">
        <v>237</v>
      </c>
      <c r="E165" s="183" t="s">
        <v>2599</v>
      </c>
      <c r="F165" s="184" t="s">
        <v>2600</v>
      </c>
      <c r="G165" s="185" t="s">
        <v>294</v>
      </c>
      <c r="H165" s="186">
        <v>2</v>
      </c>
      <c r="I165" s="187"/>
      <c r="J165" s="188">
        <f>ROUND(I165*H165,2)</f>
        <v>0</v>
      </c>
      <c r="K165" s="184" t="s">
        <v>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96</v>
      </c>
      <c r="AT165" s="193" t="s">
        <v>237</v>
      </c>
      <c r="AU165" s="193" t="s">
        <v>84</v>
      </c>
      <c r="AY165" s="19" t="s">
        <v>235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96</v>
      </c>
      <c r="BM165" s="193" t="s">
        <v>435</v>
      </c>
    </row>
    <row r="166" s="2" customFormat="1">
      <c r="A166" s="38"/>
      <c r="B166" s="39"/>
      <c r="C166" s="38"/>
      <c r="D166" s="195" t="s">
        <v>242</v>
      </c>
      <c r="E166" s="38"/>
      <c r="F166" s="196" t="s">
        <v>2600</v>
      </c>
      <c r="G166" s="38"/>
      <c r="H166" s="38"/>
      <c r="I166" s="197"/>
      <c r="J166" s="38"/>
      <c r="K166" s="38"/>
      <c r="L166" s="39"/>
      <c r="M166" s="198"/>
      <c r="N166" s="199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242</v>
      </c>
      <c r="AU166" s="19" t="s">
        <v>84</v>
      </c>
    </row>
    <row r="167" s="2" customFormat="1" ht="16.5" customHeight="1">
      <c r="A167" s="38"/>
      <c r="B167" s="181"/>
      <c r="C167" s="182" t="s">
        <v>338</v>
      </c>
      <c r="D167" s="182" t="s">
        <v>237</v>
      </c>
      <c r="E167" s="183" t="s">
        <v>2613</v>
      </c>
      <c r="F167" s="184" t="s">
        <v>2614</v>
      </c>
      <c r="G167" s="185" t="s">
        <v>294</v>
      </c>
      <c r="H167" s="186">
        <v>6</v>
      </c>
      <c r="I167" s="187"/>
      <c r="J167" s="188">
        <f>ROUND(I167*H167,2)</f>
        <v>0</v>
      </c>
      <c r="K167" s="184" t="s">
        <v>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96</v>
      </c>
      <c r="AT167" s="193" t="s">
        <v>237</v>
      </c>
      <c r="AU167" s="193" t="s">
        <v>84</v>
      </c>
      <c r="AY167" s="19" t="s">
        <v>235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96</v>
      </c>
      <c r="BM167" s="193" t="s">
        <v>464</v>
      </c>
    </row>
    <row r="168" s="2" customFormat="1">
      <c r="A168" s="38"/>
      <c r="B168" s="39"/>
      <c r="C168" s="38"/>
      <c r="D168" s="195" t="s">
        <v>242</v>
      </c>
      <c r="E168" s="38"/>
      <c r="F168" s="196" t="s">
        <v>2614</v>
      </c>
      <c r="G168" s="38"/>
      <c r="H168" s="38"/>
      <c r="I168" s="197"/>
      <c r="J168" s="38"/>
      <c r="K168" s="38"/>
      <c r="L168" s="39"/>
      <c r="M168" s="198"/>
      <c r="N168" s="199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242</v>
      </c>
      <c r="AU168" s="19" t="s">
        <v>84</v>
      </c>
    </row>
    <row r="169" s="2" customFormat="1" ht="16.5" customHeight="1">
      <c r="A169" s="38"/>
      <c r="B169" s="181"/>
      <c r="C169" s="182" t="s">
        <v>344</v>
      </c>
      <c r="D169" s="182" t="s">
        <v>237</v>
      </c>
      <c r="E169" s="183" t="s">
        <v>2615</v>
      </c>
      <c r="F169" s="184" t="s">
        <v>2616</v>
      </c>
      <c r="G169" s="185" t="s">
        <v>294</v>
      </c>
      <c r="H169" s="186">
        <v>2</v>
      </c>
      <c r="I169" s="187"/>
      <c r="J169" s="188">
        <f>ROUND(I169*H169,2)</f>
        <v>0</v>
      </c>
      <c r="K169" s="184" t="s">
        <v>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481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2616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2" customFormat="1" ht="16.5" customHeight="1">
      <c r="A171" s="38"/>
      <c r="B171" s="181"/>
      <c r="C171" s="182" t="s">
        <v>348</v>
      </c>
      <c r="D171" s="182" t="s">
        <v>237</v>
      </c>
      <c r="E171" s="183" t="s">
        <v>2617</v>
      </c>
      <c r="F171" s="184" t="s">
        <v>2618</v>
      </c>
      <c r="G171" s="185" t="s">
        <v>294</v>
      </c>
      <c r="H171" s="186">
        <v>8</v>
      </c>
      <c r="I171" s="187"/>
      <c r="J171" s="188">
        <f>ROUND(I171*H171,2)</f>
        <v>0</v>
      </c>
      <c r="K171" s="184" t="s">
        <v>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96</v>
      </c>
      <c r="AT171" s="193" t="s">
        <v>237</v>
      </c>
      <c r="AU171" s="193" t="s">
        <v>84</v>
      </c>
      <c r="AY171" s="19" t="s">
        <v>235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96</v>
      </c>
      <c r="BM171" s="193" t="s">
        <v>490</v>
      </c>
    </row>
    <row r="172" s="2" customFormat="1">
      <c r="A172" s="38"/>
      <c r="B172" s="39"/>
      <c r="C172" s="38"/>
      <c r="D172" s="195" t="s">
        <v>242</v>
      </c>
      <c r="E172" s="38"/>
      <c r="F172" s="196" t="s">
        <v>2618</v>
      </c>
      <c r="G172" s="38"/>
      <c r="H172" s="38"/>
      <c r="I172" s="197"/>
      <c r="J172" s="38"/>
      <c r="K172" s="38"/>
      <c r="L172" s="39"/>
      <c r="M172" s="198"/>
      <c r="N172" s="199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242</v>
      </c>
      <c r="AU172" s="19" t="s">
        <v>84</v>
      </c>
    </row>
    <row r="173" s="2" customFormat="1" ht="16.5" customHeight="1">
      <c r="A173" s="38"/>
      <c r="B173" s="181"/>
      <c r="C173" s="182" t="s">
        <v>355</v>
      </c>
      <c r="D173" s="182" t="s">
        <v>237</v>
      </c>
      <c r="E173" s="183" t="s">
        <v>2619</v>
      </c>
      <c r="F173" s="184" t="s">
        <v>2620</v>
      </c>
      <c r="G173" s="185" t="s">
        <v>294</v>
      </c>
      <c r="H173" s="186">
        <v>8</v>
      </c>
      <c r="I173" s="187"/>
      <c r="J173" s="188">
        <f>ROUND(I173*H173,2)</f>
        <v>0</v>
      </c>
      <c r="K173" s="184" t="s">
        <v>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96</v>
      </c>
      <c r="AT173" s="193" t="s">
        <v>237</v>
      </c>
      <c r="AU173" s="193" t="s">
        <v>84</v>
      </c>
      <c r="AY173" s="19" t="s">
        <v>235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96</v>
      </c>
      <c r="BM173" s="193" t="s">
        <v>502</v>
      </c>
    </row>
    <row r="174" s="2" customFormat="1">
      <c r="A174" s="38"/>
      <c r="B174" s="39"/>
      <c r="C174" s="38"/>
      <c r="D174" s="195" t="s">
        <v>242</v>
      </c>
      <c r="E174" s="38"/>
      <c r="F174" s="196" t="s">
        <v>2620</v>
      </c>
      <c r="G174" s="38"/>
      <c r="H174" s="38"/>
      <c r="I174" s="197"/>
      <c r="J174" s="38"/>
      <c r="K174" s="38"/>
      <c r="L174" s="39"/>
      <c r="M174" s="198"/>
      <c r="N174" s="199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242</v>
      </c>
      <c r="AU174" s="19" t="s">
        <v>84</v>
      </c>
    </row>
    <row r="175" s="2" customFormat="1" ht="16.5" customHeight="1">
      <c r="A175" s="38"/>
      <c r="B175" s="181"/>
      <c r="C175" s="182" t="s">
        <v>306</v>
      </c>
      <c r="D175" s="182" t="s">
        <v>237</v>
      </c>
      <c r="E175" s="183" t="s">
        <v>2621</v>
      </c>
      <c r="F175" s="184" t="s">
        <v>2622</v>
      </c>
      <c r="G175" s="185" t="s">
        <v>294</v>
      </c>
      <c r="H175" s="186">
        <v>1</v>
      </c>
      <c r="I175" s="187"/>
      <c r="J175" s="188">
        <f>ROUND(I175*H175,2)</f>
        <v>0</v>
      </c>
      <c r="K175" s="184" t="s">
        <v>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96</v>
      </c>
      <c r="AT175" s="193" t="s">
        <v>237</v>
      </c>
      <c r="AU175" s="193" t="s">
        <v>84</v>
      </c>
      <c r="AY175" s="19" t="s">
        <v>235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96</v>
      </c>
      <c r="BM175" s="193" t="s">
        <v>516</v>
      </c>
    </row>
    <row r="176" s="2" customFormat="1">
      <c r="A176" s="38"/>
      <c r="B176" s="39"/>
      <c r="C176" s="38"/>
      <c r="D176" s="195" t="s">
        <v>242</v>
      </c>
      <c r="E176" s="38"/>
      <c r="F176" s="196" t="s">
        <v>2622</v>
      </c>
      <c r="G176" s="38"/>
      <c r="H176" s="38"/>
      <c r="I176" s="197"/>
      <c r="J176" s="38"/>
      <c r="K176" s="38"/>
      <c r="L176" s="39"/>
      <c r="M176" s="198"/>
      <c r="N176" s="199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242</v>
      </c>
      <c r="AU176" s="19" t="s">
        <v>84</v>
      </c>
    </row>
    <row r="177" s="2" customFormat="1" ht="21.75" customHeight="1">
      <c r="A177" s="38"/>
      <c r="B177" s="181"/>
      <c r="C177" s="182" t="s">
        <v>7</v>
      </c>
      <c r="D177" s="182" t="s">
        <v>237</v>
      </c>
      <c r="E177" s="183" t="s">
        <v>2623</v>
      </c>
      <c r="F177" s="184" t="s">
        <v>2624</v>
      </c>
      <c r="G177" s="185" t="s">
        <v>294</v>
      </c>
      <c r="H177" s="186">
        <v>2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96</v>
      </c>
      <c r="AT177" s="193" t="s">
        <v>237</v>
      </c>
      <c r="AU177" s="193" t="s">
        <v>84</v>
      </c>
      <c r="AY177" s="19" t="s">
        <v>235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96</v>
      </c>
      <c r="BM177" s="193" t="s">
        <v>531</v>
      </c>
    </row>
    <row r="178" s="2" customFormat="1">
      <c r="A178" s="38"/>
      <c r="B178" s="39"/>
      <c r="C178" s="38"/>
      <c r="D178" s="195" t="s">
        <v>242</v>
      </c>
      <c r="E178" s="38"/>
      <c r="F178" s="196" t="s">
        <v>2624</v>
      </c>
      <c r="G178" s="38"/>
      <c r="H178" s="38"/>
      <c r="I178" s="197"/>
      <c r="J178" s="38"/>
      <c r="K178" s="38"/>
      <c r="L178" s="39"/>
      <c r="M178" s="198"/>
      <c r="N178" s="199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242</v>
      </c>
      <c r="AU178" s="19" t="s">
        <v>84</v>
      </c>
    </row>
    <row r="179" s="2" customFormat="1" ht="16.5" customHeight="1">
      <c r="A179" s="38"/>
      <c r="B179" s="181"/>
      <c r="C179" s="182" t="s">
        <v>385</v>
      </c>
      <c r="D179" s="182" t="s">
        <v>237</v>
      </c>
      <c r="E179" s="183" t="s">
        <v>2625</v>
      </c>
      <c r="F179" s="184" t="s">
        <v>2626</v>
      </c>
      <c r="G179" s="185" t="s">
        <v>294</v>
      </c>
      <c r="H179" s="186">
        <v>2</v>
      </c>
      <c r="I179" s="187"/>
      <c r="J179" s="188">
        <f>ROUND(I179*H179,2)</f>
        <v>0</v>
      </c>
      <c r="K179" s="184" t="s">
        <v>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96</v>
      </c>
      <c r="AT179" s="193" t="s">
        <v>237</v>
      </c>
      <c r="AU179" s="193" t="s">
        <v>84</v>
      </c>
      <c r="AY179" s="19" t="s">
        <v>235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96</v>
      </c>
      <c r="BM179" s="193" t="s">
        <v>539</v>
      </c>
    </row>
    <row r="180" s="2" customFormat="1">
      <c r="A180" s="38"/>
      <c r="B180" s="39"/>
      <c r="C180" s="38"/>
      <c r="D180" s="195" t="s">
        <v>242</v>
      </c>
      <c r="E180" s="38"/>
      <c r="F180" s="196" t="s">
        <v>2626</v>
      </c>
      <c r="G180" s="38"/>
      <c r="H180" s="38"/>
      <c r="I180" s="197"/>
      <c r="J180" s="38"/>
      <c r="K180" s="38"/>
      <c r="L180" s="39"/>
      <c r="M180" s="198"/>
      <c r="N180" s="199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242</v>
      </c>
      <c r="AU180" s="19" t="s">
        <v>84</v>
      </c>
    </row>
    <row r="181" s="2" customFormat="1" ht="16.5" customHeight="1">
      <c r="A181" s="38"/>
      <c r="B181" s="181"/>
      <c r="C181" s="182" t="s">
        <v>391</v>
      </c>
      <c r="D181" s="182" t="s">
        <v>237</v>
      </c>
      <c r="E181" s="183" t="s">
        <v>2627</v>
      </c>
      <c r="F181" s="184" t="s">
        <v>2628</v>
      </c>
      <c r="G181" s="185" t="s">
        <v>294</v>
      </c>
      <c r="H181" s="186">
        <v>1</v>
      </c>
      <c r="I181" s="187"/>
      <c r="J181" s="188">
        <f>ROUND(I181*H181,2)</f>
        <v>0</v>
      </c>
      <c r="K181" s="184" t="s">
        <v>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96</v>
      </c>
      <c r="AT181" s="193" t="s">
        <v>237</v>
      </c>
      <c r="AU181" s="193" t="s">
        <v>84</v>
      </c>
      <c r="AY181" s="19" t="s">
        <v>235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96</v>
      </c>
      <c r="BM181" s="193" t="s">
        <v>547</v>
      </c>
    </row>
    <row r="182" s="2" customFormat="1">
      <c r="A182" s="38"/>
      <c r="B182" s="39"/>
      <c r="C182" s="38"/>
      <c r="D182" s="195" t="s">
        <v>242</v>
      </c>
      <c r="E182" s="38"/>
      <c r="F182" s="196" t="s">
        <v>2628</v>
      </c>
      <c r="G182" s="38"/>
      <c r="H182" s="38"/>
      <c r="I182" s="197"/>
      <c r="J182" s="38"/>
      <c r="K182" s="38"/>
      <c r="L182" s="39"/>
      <c r="M182" s="198"/>
      <c r="N182" s="199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242</v>
      </c>
      <c r="AU182" s="19" t="s">
        <v>84</v>
      </c>
    </row>
    <row r="183" s="2" customFormat="1" ht="16.5" customHeight="1">
      <c r="A183" s="38"/>
      <c r="B183" s="181"/>
      <c r="C183" s="182" t="s">
        <v>396</v>
      </c>
      <c r="D183" s="182" t="s">
        <v>237</v>
      </c>
      <c r="E183" s="183" t="s">
        <v>2629</v>
      </c>
      <c r="F183" s="184" t="s">
        <v>2630</v>
      </c>
      <c r="G183" s="185" t="s">
        <v>294</v>
      </c>
      <c r="H183" s="186">
        <v>2</v>
      </c>
      <c r="I183" s="187"/>
      <c r="J183" s="188">
        <f>ROUND(I183*H183,2)</f>
        <v>0</v>
      </c>
      <c r="K183" s="184" t="s">
        <v>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96</v>
      </c>
      <c r="AT183" s="193" t="s">
        <v>237</v>
      </c>
      <c r="AU183" s="193" t="s">
        <v>84</v>
      </c>
      <c r="AY183" s="19" t="s">
        <v>235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96</v>
      </c>
      <c r="BM183" s="193" t="s">
        <v>556</v>
      </c>
    </row>
    <row r="184" s="2" customFormat="1">
      <c r="A184" s="38"/>
      <c r="B184" s="39"/>
      <c r="C184" s="38"/>
      <c r="D184" s="195" t="s">
        <v>242</v>
      </c>
      <c r="E184" s="38"/>
      <c r="F184" s="196" t="s">
        <v>2630</v>
      </c>
      <c r="G184" s="38"/>
      <c r="H184" s="38"/>
      <c r="I184" s="197"/>
      <c r="J184" s="38"/>
      <c r="K184" s="38"/>
      <c r="L184" s="39"/>
      <c r="M184" s="198"/>
      <c r="N184" s="199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242</v>
      </c>
      <c r="AU184" s="19" t="s">
        <v>84</v>
      </c>
    </row>
    <row r="185" s="2" customFormat="1" ht="16.5" customHeight="1">
      <c r="A185" s="38"/>
      <c r="B185" s="181"/>
      <c r="C185" s="182" t="s">
        <v>405</v>
      </c>
      <c r="D185" s="182" t="s">
        <v>237</v>
      </c>
      <c r="E185" s="183" t="s">
        <v>2631</v>
      </c>
      <c r="F185" s="184" t="s">
        <v>2632</v>
      </c>
      <c r="G185" s="185" t="s">
        <v>294</v>
      </c>
      <c r="H185" s="186">
        <v>6</v>
      </c>
      <c r="I185" s="187"/>
      <c r="J185" s="188">
        <f>ROUND(I185*H185,2)</f>
        <v>0</v>
      </c>
      <c r="K185" s="184" t="s">
        <v>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96</v>
      </c>
      <c r="AT185" s="193" t="s">
        <v>237</v>
      </c>
      <c r="AU185" s="193" t="s">
        <v>84</v>
      </c>
      <c r="AY185" s="19" t="s">
        <v>235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96</v>
      </c>
      <c r="BM185" s="193" t="s">
        <v>568</v>
      </c>
    </row>
    <row r="186" s="2" customFormat="1">
      <c r="A186" s="38"/>
      <c r="B186" s="39"/>
      <c r="C186" s="38"/>
      <c r="D186" s="195" t="s">
        <v>242</v>
      </c>
      <c r="E186" s="38"/>
      <c r="F186" s="196" t="s">
        <v>2632</v>
      </c>
      <c r="G186" s="38"/>
      <c r="H186" s="38"/>
      <c r="I186" s="197"/>
      <c r="J186" s="38"/>
      <c r="K186" s="38"/>
      <c r="L186" s="39"/>
      <c r="M186" s="198"/>
      <c r="N186" s="199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242</v>
      </c>
      <c r="AU186" s="19" t="s">
        <v>84</v>
      </c>
    </row>
    <row r="187" s="2" customFormat="1" ht="24.15" customHeight="1">
      <c r="A187" s="38"/>
      <c r="B187" s="181"/>
      <c r="C187" s="182" t="s">
        <v>409</v>
      </c>
      <c r="D187" s="182" t="s">
        <v>237</v>
      </c>
      <c r="E187" s="183" t="s">
        <v>2633</v>
      </c>
      <c r="F187" s="184" t="s">
        <v>2634</v>
      </c>
      <c r="G187" s="185" t="s">
        <v>294</v>
      </c>
      <c r="H187" s="186">
        <v>2</v>
      </c>
      <c r="I187" s="187"/>
      <c r="J187" s="188">
        <f>ROUND(I187*H187,2)</f>
        <v>0</v>
      </c>
      <c r="K187" s="184" t="s">
        <v>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96</v>
      </c>
      <c r="AT187" s="193" t="s">
        <v>237</v>
      </c>
      <c r="AU187" s="193" t="s">
        <v>84</v>
      </c>
      <c r="AY187" s="19" t="s">
        <v>235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96</v>
      </c>
      <c r="BM187" s="193" t="s">
        <v>578</v>
      </c>
    </row>
    <row r="188" s="2" customFormat="1">
      <c r="A188" s="38"/>
      <c r="B188" s="39"/>
      <c r="C188" s="38"/>
      <c r="D188" s="195" t="s">
        <v>242</v>
      </c>
      <c r="E188" s="38"/>
      <c r="F188" s="196" t="s">
        <v>2634</v>
      </c>
      <c r="G188" s="38"/>
      <c r="H188" s="38"/>
      <c r="I188" s="197"/>
      <c r="J188" s="38"/>
      <c r="K188" s="38"/>
      <c r="L188" s="39"/>
      <c r="M188" s="198"/>
      <c r="N188" s="199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242</v>
      </c>
      <c r="AU188" s="19" t="s">
        <v>84</v>
      </c>
    </row>
    <row r="189" s="2" customFormat="1" ht="16.5" customHeight="1">
      <c r="A189" s="38"/>
      <c r="B189" s="181"/>
      <c r="C189" s="182" t="s">
        <v>415</v>
      </c>
      <c r="D189" s="182" t="s">
        <v>237</v>
      </c>
      <c r="E189" s="183" t="s">
        <v>2635</v>
      </c>
      <c r="F189" s="184" t="s">
        <v>2636</v>
      </c>
      <c r="G189" s="185" t="s">
        <v>294</v>
      </c>
      <c r="H189" s="186">
        <v>1</v>
      </c>
      <c r="I189" s="187"/>
      <c r="J189" s="188">
        <f>ROUND(I189*H189,2)</f>
        <v>0</v>
      </c>
      <c r="K189" s="184" t="s">
        <v>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96</v>
      </c>
      <c r="AT189" s="193" t="s">
        <v>237</v>
      </c>
      <c r="AU189" s="193" t="s">
        <v>84</v>
      </c>
      <c r="AY189" s="19" t="s">
        <v>235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96</v>
      </c>
      <c r="BM189" s="193" t="s">
        <v>589</v>
      </c>
    </row>
    <row r="190" s="2" customFormat="1">
      <c r="A190" s="38"/>
      <c r="B190" s="39"/>
      <c r="C190" s="38"/>
      <c r="D190" s="195" t="s">
        <v>242</v>
      </c>
      <c r="E190" s="38"/>
      <c r="F190" s="196" t="s">
        <v>2636</v>
      </c>
      <c r="G190" s="38"/>
      <c r="H190" s="38"/>
      <c r="I190" s="197"/>
      <c r="J190" s="38"/>
      <c r="K190" s="38"/>
      <c r="L190" s="39"/>
      <c r="M190" s="198"/>
      <c r="N190" s="199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242</v>
      </c>
      <c r="AU190" s="19" t="s">
        <v>84</v>
      </c>
    </row>
    <row r="191" s="2" customFormat="1" ht="16.5" customHeight="1">
      <c r="A191" s="38"/>
      <c r="B191" s="181"/>
      <c r="C191" s="182" t="s">
        <v>420</v>
      </c>
      <c r="D191" s="182" t="s">
        <v>237</v>
      </c>
      <c r="E191" s="183" t="s">
        <v>2637</v>
      </c>
      <c r="F191" s="184" t="s">
        <v>2638</v>
      </c>
      <c r="G191" s="185" t="s">
        <v>294</v>
      </c>
      <c r="H191" s="186">
        <v>1</v>
      </c>
      <c r="I191" s="187"/>
      <c r="J191" s="188">
        <f>ROUND(I191*H191,2)</f>
        <v>0</v>
      </c>
      <c r="K191" s="184" t="s">
        <v>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96</v>
      </c>
      <c r="AT191" s="193" t="s">
        <v>237</v>
      </c>
      <c r="AU191" s="193" t="s">
        <v>84</v>
      </c>
      <c r="AY191" s="19" t="s">
        <v>235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96</v>
      </c>
      <c r="BM191" s="193" t="s">
        <v>597</v>
      </c>
    </row>
    <row r="192" s="2" customFormat="1">
      <c r="A192" s="38"/>
      <c r="B192" s="39"/>
      <c r="C192" s="38"/>
      <c r="D192" s="195" t="s">
        <v>242</v>
      </c>
      <c r="E192" s="38"/>
      <c r="F192" s="196" t="s">
        <v>2638</v>
      </c>
      <c r="G192" s="38"/>
      <c r="H192" s="38"/>
      <c r="I192" s="197"/>
      <c r="J192" s="38"/>
      <c r="K192" s="38"/>
      <c r="L192" s="39"/>
      <c r="M192" s="198"/>
      <c r="N192" s="199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242</v>
      </c>
      <c r="AU192" s="19" t="s">
        <v>84</v>
      </c>
    </row>
    <row r="193" s="2" customFormat="1" ht="16.5" customHeight="1">
      <c r="A193" s="38"/>
      <c r="B193" s="181"/>
      <c r="C193" s="182" t="s">
        <v>428</v>
      </c>
      <c r="D193" s="182" t="s">
        <v>237</v>
      </c>
      <c r="E193" s="183" t="s">
        <v>2639</v>
      </c>
      <c r="F193" s="184" t="s">
        <v>2640</v>
      </c>
      <c r="G193" s="185" t="s">
        <v>294</v>
      </c>
      <c r="H193" s="186">
        <v>1</v>
      </c>
      <c r="I193" s="187"/>
      <c r="J193" s="188">
        <f>ROUND(I193*H193,2)</f>
        <v>0</v>
      </c>
      <c r="K193" s="184" t="s">
        <v>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96</v>
      </c>
      <c r="AT193" s="193" t="s">
        <v>237</v>
      </c>
      <c r="AU193" s="193" t="s">
        <v>84</v>
      </c>
      <c r="AY193" s="19" t="s">
        <v>235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96</v>
      </c>
      <c r="BM193" s="193" t="s">
        <v>609</v>
      </c>
    </row>
    <row r="194" s="2" customFormat="1">
      <c r="A194" s="38"/>
      <c r="B194" s="39"/>
      <c r="C194" s="38"/>
      <c r="D194" s="195" t="s">
        <v>242</v>
      </c>
      <c r="E194" s="38"/>
      <c r="F194" s="196" t="s">
        <v>2640</v>
      </c>
      <c r="G194" s="38"/>
      <c r="H194" s="38"/>
      <c r="I194" s="197"/>
      <c r="J194" s="38"/>
      <c r="K194" s="38"/>
      <c r="L194" s="39"/>
      <c r="M194" s="198"/>
      <c r="N194" s="199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242</v>
      </c>
      <c r="AU194" s="19" t="s">
        <v>84</v>
      </c>
    </row>
    <row r="195" s="2" customFormat="1" ht="16.5" customHeight="1">
      <c r="A195" s="38"/>
      <c r="B195" s="181"/>
      <c r="C195" s="182" t="s">
        <v>435</v>
      </c>
      <c r="D195" s="182" t="s">
        <v>237</v>
      </c>
      <c r="E195" s="183" t="s">
        <v>2641</v>
      </c>
      <c r="F195" s="184" t="s">
        <v>2642</v>
      </c>
      <c r="G195" s="185" t="s">
        <v>294</v>
      </c>
      <c r="H195" s="186">
        <v>25</v>
      </c>
      <c r="I195" s="187"/>
      <c r="J195" s="188">
        <f>ROUND(I195*H195,2)</f>
        <v>0</v>
      </c>
      <c r="K195" s="184" t="s">
        <v>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96</v>
      </c>
      <c r="AT195" s="193" t="s">
        <v>237</v>
      </c>
      <c r="AU195" s="193" t="s">
        <v>84</v>
      </c>
      <c r="AY195" s="19" t="s">
        <v>235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96</v>
      </c>
      <c r="BM195" s="193" t="s">
        <v>615</v>
      </c>
    </row>
    <row r="196" s="2" customFormat="1">
      <c r="A196" s="38"/>
      <c r="B196" s="39"/>
      <c r="C196" s="38"/>
      <c r="D196" s="195" t="s">
        <v>242</v>
      </c>
      <c r="E196" s="38"/>
      <c r="F196" s="196" t="s">
        <v>2642</v>
      </c>
      <c r="G196" s="38"/>
      <c r="H196" s="38"/>
      <c r="I196" s="197"/>
      <c r="J196" s="38"/>
      <c r="K196" s="38"/>
      <c r="L196" s="39"/>
      <c r="M196" s="198"/>
      <c r="N196" s="199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242</v>
      </c>
      <c r="AU196" s="19" t="s">
        <v>84</v>
      </c>
    </row>
    <row r="197" s="2" customFormat="1" ht="16.5" customHeight="1">
      <c r="A197" s="38"/>
      <c r="B197" s="181"/>
      <c r="C197" s="182" t="s">
        <v>446</v>
      </c>
      <c r="D197" s="182" t="s">
        <v>237</v>
      </c>
      <c r="E197" s="183" t="s">
        <v>2643</v>
      </c>
      <c r="F197" s="184" t="s">
        <v>2644</v>
      </c>
      <c r="G197" s="185" t="s">
        <v>294</v>
      </c>
      <c r="H197" s="186">
        <v>4</v>
      </c>
      <c r="I197" s="187"/>
      <c r="J197" s="188">
        <f>ROUND(I197*H197,2)</f>
        <v>0</v>
      </c>
      <c r="K197" s="184" t="s">
        <v>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96</v>
      </c>
      <c r="AT197" s="193" t="s">
        <v>237</v>
      </c>
      <c r="AU197" s="193" t="s">
        <v>84</v>
      </c>
      <c r="AY197" s="19" t="s">
        <v>235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96</v>
      </c>
      <c r="BM197" s="193" t="s">
        <v>624</v>
      </c>
    </row>
    <row r="198" s="2" customFormat="1">
      <c r="A198" s="38"/>
      <c r="B198" s="39"/>
      <c r="C198" s="38"/>
      <c r="D198" s="195" t="s">
        <v>242</v>
      </c>
      <c r="E198" s="38"/>
      <c r="F198" s="196" t="s">
        <v>2644</v>
      </c>
      <c r="G198" s="38"/>
      <c r="H198" s="38"/>
      <c r="I198" s="197"/>
      <c r="J198" s="38"/>
      <c r="K198" s="38"/>
      <c r="L198" s="39"/>
      <c r="M198" s="198"/>
      <c r="N198" s="199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242</v>
      </c>
      <c r="AU198" s="19" t="s">
        <v>84</v>
      </c>
    </row>
    <row r="199" s="2" customFormat="1" ht="16.5" customHeight="1">
      <c r="A199" s="38"/>
      <c r="B199" s="181"/>
      <c r="C199" s="182" t="s">
        <v>464</v>
      </c>
      <c r="D199" s="182" t="s">
        <v>237</v>
      </c>
      <c r="E199" s="183" t="s">
        <v>2645</v>
      </c>
      <c r="F199" s="184" t="s">
        <v>2646</v>
      </c>
      <c r="G199" s="185" t="s">
        <v>294</v>
      </c>
      <c r="H199" s="186">
        <v>5</v>
      </c>
      <c r="I199" s="187"/>
      <c r="J199" s="188">
        <f>ROUND(I199*H199,2)</f>
        <v>0</v>
      </c>
      <c r="K199" s="184" t="s">
        <v>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96</v>
      </c>
      <c r="AT199" s="193" t="s">
        <v>237</v>
      </c>
      <c r="AU199" s="193" t="s">
        <v>84</v>
      </c>
      <c r="AY199" s="19" t="s">
        <v>235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96</v>
      </c>
      <c r="BM199" s="193" t="s">
        <v>636</v>
      </c>
    </row>
    <row r="200" s="2" customFormat="1">
      <c r="A200" s="38"/>
      <c r="B200" s="39"/>
      <c r="C200" s="38"/>
      <c r="D200" s="195" t="s">
        <v>242</v>
      </c>
      <c r="E200" s="38"/>
      <c r="F200" s="196" t="s">
        <v>2646</v>
      </c>
      <c r="G200" s="38"/>
      <c r="H200" s="38"/>
      <c r="I200" s="197"/>
      <c r="J200" s="38"/>
      <c r="K200" s="38"/>
      <c r="L200" s="39"/>
      <c r="M200" s="198"/>
      <c r="N200" s="199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242</v>
      </c>
      <c r="AU200" s="19" t="s">
        <v>84</v>
      </c>
    </row>
    <row r="201" s="2" customFormat="1" ht="16.5" customHeight="1">
      <c r="A201" s="38"/>
      <c r="B201" s="181"/>
      <c r="C201" s="182" t="s">
        <v>474</v>
      </c>
      <c r="D201" s="182" t="s">
        <v>237</v>
      </c>
      <c r="E201" s="183" t="s">
        <v>2647</v>
      </c>
      <c r="F201" s="184" t="s">
        <v>2648</v>
      </c>
      <c r="G201" s="185" t="s">
        <v>294</v>
      </c>
      <c r="H201" s="186">
        <v>1</v>
      </c>
      <c r="I201" s="187"/>
      <c r="J201" s="188">
        <f>ROUND(I201*H201,2)</f>
        <v>0</v>
      </c>
      <c r="K201" s="184" t="s">
        <v>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96</v>
      </c>
      <c r="AT201" s="193" t="s">
        <v>237</v>
      </c>
      <c r="AU201" s="193" t="s">
        <v>84</v>
      </c>
      <c r="AY201" s="19" t="s">
        <v>235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96</v>
      </c>
      <c r="BM201" s="193" t="s">
        <v>647</v>
      </c>
    </row>
    <row r="202" s="2" customFormat="1">
      <c r="A202" s="38"/>
      <c r="B202" s="39"/>
      <c r="C202" s="38"/>
      <c r="D202" s="195" t="s">
        <v>242</v>
      </c>
      <c r="E202" s="38"/>
      <c r="F202" s="196" t="s">
        <v>2648</v>
      </c>
      <c r="G202" s="38"/>
      <c r="H202" s="38"/>
      <c r="I202" s="197"/>
      <c r="J202" s="38"/>
      <c r="K202" s="38"/>
      <c r="L202" s="39"/>
      <c r="M202" s="198"/>
      <c r="N202" s="199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242</v>
      </c>
      <c r="AU202" s="19" t="s">
        <v>84</v>
      </c>
    </row>
    <row r="203" s="2" customFormat="1" ht="16.5" customHeight="1">
      <c r="A203" s="38"/>
      <c r="B203" s="181"/>
      <c r="C203" s="182" t="s">
        <v>481</v>
      </c>
      <c r="D203" s="182" t="s">
        <v>237</v>
      </c>
      <c r="E203" s="183" t="s">
        <v>2649</v>
      </c>
      <c r="F203" s="184" t="s">
        <v>2650</v>
      </c>
      <c r="G203" s="185" t="s">
        <v>294</v>
      </c>
      <c r="H203" s="186">
        <v>4</v>
      </c>
      <c r="I203" s="187"/>
      <c r="J203" s="188">
        <f>ROUND(I203*H203,2)</f>
        <v>0</v>
      </c>
      <c r="K203" s="184" t="s">
        <v>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96</v>
      </c>
      <c r="AT203" s="193" t="s">
        <v>237</v>
      </c>
      <c r="AU203" s="193" t="s">
        <v>84</v>
      </c>
      <c r="AY203" s="19" t="s">
        <v>235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96</v>
      </c>
      <c r="BM203" s="193" t="s">
        <v>657</v>
      </c>
    </row>
    <row r="204" s="2" customFormat="1">
      <c r="A204" s="38"/>
      <c r="B204" s="39"/>
      <c r="C204" s="38"/>
      <c r="D204" s="195" t="s">
        <v>242</v>
      </c>
      <c r="E204" s="38"/>
      <c r="F204" s="196" t="s">
        <v>2650</v>
      </c>
      <c r="G204" s="38"/>
      <c r="H204" s="38"/>
      <c r="I204" s="197"/>
      <c r="J204" s="38"/>
      <c r="K204" s="38"/>
      <c r="L204" s="39"/>
      <c r="M204" s="198"/>
      <c r="N204" s="199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242</v>
      </c>
      <c r="AU204" s="19" t="s">
        <v>84</v>
      </c>
    </row>
    <row r="205" s="2" customFormat="1" ht="16.5" customHeight="1">
      <c r="A205" s="38"/>
      <c r="B205" s="181"/>
      <c r="C205" s="182" t="s">
        <v>486</v>
      </c>
      <c r="D205" s="182" t="s">
        <v>237</v>
      </c>
      <c r="E205" s="183" t="s">
        <v>2651</v>
      </c>
      <c r="F205" s="184" t="s">
        <v>2652</v>
      </c>
      <c r="G205" s="185" t="s">
        <v>294</v>
      </c>
      <c r="H205" s="186">
        <v>1</v>
      </c>
      <c r="I205" s="187"/>
      <c r="J205" s="188">
        <f>ROUND(I205*H205,2)</f>
        <v>0</v>
      </c>
      <c r="K205" s="184" t="s">
        <v>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96</v>
      </c>
      <c r="AT205" s="193" t="s">
        <v>237</v>
      </c>
      <c r="AU205" s="193" t="s">
        <v>84</v>
      </c>
      <c r="AY205" s="19" t="s">
        <v>235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96</v>
      </c>
      <c r="BM205" s="193" t="s">
        <v>667</v>
      </c>
    </row>
    <row r="206" s="2" customFormat="1">
      <c r="A206" s="38"/>
      <c r="B206" s="39"/>
      <c r="C206" s="38"/>
      <c r="D206" s="195" t="s">
        <v>242</v>
      </c>
      <c r="E206" s="38"/>
      <c r="F206" s="196" t="s">
        <v>2652</v>
      </c>
      <c r="G206" s="38"/>
      <c r="H206" s="38"/>
      <c r="I206" s="197"/>
      <c r="J206" s="38"/>
      <c r="K206" s="38"/>
      <c r="L206" s="39"/>
      <c r="M206" s="198"/>
      <c r="N206" s="199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242</v>
      </c>
      <c r="AU206" s="19" t="s">
        <v>84</v>
      </c>
    </row>
    <row r="207" s="2" customFormat="1" ht="16.5" customHeight="1">
      <c r="A207" s="38"/>
      <c r="B207" s="181"/>
      <c r="C207" s="182" t="s">
        <v>490</v>
      </c>
      <c r="D207" s="182" t="s">
        <v>237</v>
      </c>
      <c r="E207" s="183" t="s">
        <v>2653</v>
      </c>
      <c r="F207" s="184" t="s">
        <v>2654</v>
      </c>
      <c r="G207" s="185" t="s">
        <v>294</v>
      </c>
      <c r="H207" s="186">
        <v>1</v>
      </c>
      <c r="I207" s="187"/>
      <c r="J207" s="188">
        <f>ROUND(I207*H207,2)</f>
        <v>0</v>
      </c>
      <c r="K207" s="184" t="s">
        <v>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96</v>
      </c>
      <c r="AT207" s="193" t="s">
        <v>237</v>
      </c>
      <c r="AU207" s="193" t="s">
        <v>84</v>
      </c>
      <c r="AY207" s="19" t="s">
        <v>235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96</v>
      </c>
      <c r="BM207" s="193" t="s">
        <v>681</v>
      </c>
    </row>
    <row r="208" s="2" customFormat="1">
      <c r="A208" s="38"/>
      <c r="B208" s="39"/>
      <c r="C208" s="38"/>
      <c r="D208" s="195" t="s">
        <v>242</v>
      </c>
      <c r="E208" s="38"/>
      <c r="F208" s="196" t="s">
        <v>2654</v>
      </c>
      <c r="G208" s="38"/>
      <c r="H208" s="38"/>
      <c r="I208" s="197"/>
      <c r="J208" s="38"/>
      <c r="K208" s="38"/>
      <c r="L208" s="39"/>
      <c r="M208" s="198"/>
      <c r="N208" s="199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242</v>
      </c>
      <c r="AU208" s="19" t="s">
        <v>84</v>
      </c>
    </row>
    <row r="209" s="2" customFormat="1" ht="16.5" customHeight="1">
      <c r="A209" s="38"/>
      <c r="B209" s="181"/>
      <c r="C209" s="182" t="s">
        <v>495</v>
      </c>
      <c r="D209" s="182" t="s">
        <v>237</v>
      </c>
      <c r="E209" s="183" t="s">
        <v>2655</v>
      </c>
      <c r="F209" s="184" t="s">
        <v>2656</v>
      </c>
      <c r="G209" s="185" t="s">
        <v>323</v>
      </c>
      <c r="H209" s="186">
        <v>35</v>
      </c>
      <c r="I209" s="187"/>
      <c r="J209" s="188">
        <f>ROUND(I209*H209,2)</f>
        <v>0</v>
      </c>
      <c r="K209" s="184" t="s">
        <v>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96</v>
      </c>
      <c r="AT209" s="193" t="s">
        <v>237</v>
      </c>
      <c r="AU209" s="193" t="s">
        <v>84</v>
      </c>
      <c r="AY209" s="19" t="s">
        <v>235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96</v>
      </c>
      <c r="BM209" s="193" t="s">
        <v>691</v>
      </c>
    </row>
    <row r="210" s="2" customFormat="1">
      <c r="A210" s="38"/>
      <c r="B210" s="39"/>
      <c r="C210" s="38"/>
      <c r="D210" s="195" t="s">
        <v>242</v>
      </c>
      <c r="E210" s="38"/>
      <c r="F210" s="196" t="s">
        <v>2656</v>
      </c>
      <c r="G210" s="38"/>
      <c r="H210" s="38"/>
      <c r="I210" s="197"/>
      <c r="J210" s="38"/>
      <c r="K210" s="38"/>
      <c r="L210" s="39"/>
      <c r="M210" s="198"/>
      <c r="N210" s="199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242</v>
      </c>
      <c r="AU210" s="19" t="s">
        <v>84</v>
      </c>
    </row>
    <row r="211" s="2" customFormat="1" ht="16.5" customHeight="1">
      <c r="A211" s="38"/>
      <c r="B211" s="181"/>
      <c r="C211" s="182" t="s">
        <v>502</v>
      </c>
      <c r="D211" s="182" t="s">
        <v>237</v>
      </c>
      <c r="E211" s="183" t="s">
        <v>2657</v>
      </c>
      <c r="F211" s="184" t="s">
        <v>2658</v>
      </c>
      <c r="G211" s="185" t="s">
        <v>323</v>
      </c>
      <c r="H211" s="186">
        <v>20</v>
      </c>
      <c r="I211" s="187"/>
      <c r="J211" s="188">
        <f>ROUND(I211*H211,2)</f>
        <v>0</v>
      </c>
      <c r="K211" s="184" t="s">
        <v>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96</v>
      </c>
      <c r="AT211" s="193" t="s">
        <v>237</v>
      </c>
      <c r="AU211" s="193" t="s">
        <v>84</v>
      </c>
      <c r="AY211" s="19" t="s">
        <v>235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96</v>
      </c>
      <c r="BM211" s="193" t="s">
        <v>701</v>
      </c>
    </row>
    <row r="212" s="2" customFormat="1">
      <c r="A212" s="38"/>
      <c r="B212" s="39"/>
      <c r="C212" s="38"/>
      <c r="D212" s="195" t="s">
        <v>242</v>
      </c>
      <c r="E212" s="38"/>
      <c r="F212" s="196" t="s">
        <v>2658</v>
      </c>
      <c r="G212" s="38"/>
      <c r="H212" s="38"/>
      <c r="I212" s="197"/>
      <c r="J212" s="38"/>
      <c r="K212" s="38"/>
      <c r="L212" s="39"/>
      <c r="M212" s="198"/>
      <c r="N212" s="199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242</v>
      </c>
      <c r="AU212" s="19" t="s">
        <v>84</v>
      </c>
    </row>
    <row r="213" s="2" customFormat="1" ht="16.5" customHeight="1">
      <c r="A213" s="38"/>
      <c r="B213" s="181"/>
      <c r="C213" s="182" t="s">
        <v>509</v>
      </c>
      <c r="D213" s="182" t="s">
        <v>237</v>
      </c>
      <c r="E213" s="183" t="s">
        <v>2659</v>
      </c>
      <c r="F213" s="184" t="s">
        <v>2660</v>
      </c>
      <c r="G213" s="185" t="s">
        <v>323</v>
      </c>
      <c r="H213" s="186">
        <v>10</v>
      </c>
      <c r="I213" s="187"/>
      <c r="J213" s="188">
        <f>ROUND(I213*H213,2)</f>
        <v>0</v>
      </c>
      <c r="K213" s="184" t="s">
        <v>1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96</v>
      </c>
      <c r="AT213" s="193" t="s">
        <v>237</v>
      </c>
      <c r="AU213" s="193" t="s">
        <v>84</v>
      </c>
      <c r="AY213" s="19" t="s">
        <v>235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96</v>
      </c>
      <c r="BM213" s="193" t="s">
        <v>709</v>
      </c>
    </row>
    <row r="214" s="2" customFormat="1">
      <c r="A214" s="38"/>
      <c r="B214" s="39"/>
      <c r="C214" s="38"/>
      <c r="D214" s="195" t="s">
        <v>242</v>
      </c>
      <c r="E214" s="38"/>
      <c r="F214" s="196" t="s">
        <v>2660</v>
      </c>
      <c r="G214" s="38"/>
      <c r="H214" s="38"/>
      <c r="I214" s="197"/>
      <c r="J214" s="38"/>
      <c r="K214" s="38"/>
      <c r="L214" s="39"/>
      <c r="M214" s="198"/>
      <c r="N214" s="199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242</v>
      </c>
      <c r="AU214" s="19" t="s">
        <v>84</v>
      </c>
    </row>
    <row r="215" s="2" customFormat="1" ht="16.5" customHeight="1">
      <c r="A215" s="38"/>
      <c r="B215" s="181"/>
      <c r="C215" s="182" t="s">
        <v>516</v>
      </c>
      <c r="D215" s="182" t="s">
        <v>237</v>
      </c>
      <c r="E215" s="183" t="s">
        <v>2661</v>
      </c>
      <c r="F215" s="184" t="s">
        <v>2662</v>
      </c>
      <c r="G215" s="185" t="s">
        <v>323</v>
      </c>
      <c r="H215" s="186">
        <v>5</v>
      </c>
      <c r="I215" s="187"/>
      <c r="J215" s="188">
        <f>ROUND(I215*H215,2)</f>
        <v>0</v>
      </c>
      <c r="K215" s="184" t="s">
        <v>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96</v>
      </c>
      <c r="AT215" s="193" t="s">
        <v>237</v>
      </c>
      <c r="AU215" s="193" t="s">
        <v>84</v>
      </c>
      <c r="AY215" s="19" t="s">
        <v>235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96</v>
      </c>
      <c r="BM215" s="193" t="s">
        <v>718</v>
      </c>
    </row>
    <row r="216" s="2" customFormat="1">
      <c r="A216" s="38"/>
      <c r="B216" s="39"/>
      <c r="C216" s="38"/>
      <c r="D216" s="195" t="s">
        <v>242</v>
      </c>
      <c r="E216" s="38"/>
      <c r="F216" s="196" t="s">
        <v>2662</v>
      </c>
      <c r="G216" s="38"/>
      <c r="H216" s="38"/>
      <c r="I216" s="197"/>
      <c r="J216" s="38"/>
      <c r="K216" s="38"/>
      <c r="L216" s="39"/>
      <c r="M216" s="198"/>
      <c r="N216" s="199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242</v>
      </c>
      <c r="AU216" s="19" t="s">
        <v>84</v>
      </c>
    </row>
    <row r="217" s="2" customFormat="1" ht="16.5" customHeight="1">
      <c r="A217" s="38"/>
      <c r="B217" s="181"/>
      <c r="C217" s="182" t="s">
        <v>524</v>
      </c>
      <c r="D217" s="182" t="s">
        <v>237</v>
      </c>
      <c r="E217" s="183" t="s">
        <v>2663</v>
      </c>
      <c r="F217" s="184" t="s">
        <v>2664</v>
      </c>
      <c r="G217" s="185" t="s">
        <v>323</v>
      </c>
      <c r="H217" s="186">
        <v>5</v>
      </c>
      <c r="I217" s="187"/>
      <c r="J217" s="188">
        <f>ROUND(I217*H217,2)</f>
        <v>0</v>
      </c>
      <c r="K217" s="184" t="s">
        <v>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96</v>
      </c>
      <c r="AT217" s="193" t="s">
        <v>237</v>
      </c>
      <c r="AU217" s="193" t="s">
        <v>84</v>
      </c>
      <c r="AY217" s="19" t="s">
        <v>235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96</v>
      </c>
      <c r="BM217" s="193" t="s">
        <v>726</v>
      </c>
    </row>
    <row r="218" s="2" customFormat="1">
      <c r="A218" s="38"/>
      <c r="B218" s="39"/>
      <c r="C218" s="38"/>
      <c r="D218" s="195" t="s">
        <v>242</v>
      </c>
      <c r="E218" s="38"/>
      <c r="F218" s="196" t="s">
        <v>2664</v>
      </c>
      <c r="G218" s="38"/>
      <c r="H218" s="38"/>
      <c r="I218" s="197"/>
      <c r="J218" s="38"/>
      <c r="K218" s="38"/>
      <c r="L218" s="39"/>
      <c r="M218" s="198"/>
      <c r="N218" s="199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242</v>
      </c>
      <c r="AU218" s="19" t="s">
        <v>84</v>
      </c>
    </row>
    <row r="219" s="2" customFormat="1" ht="16.5" customHeight="1">
      <c r="A219" s="38"/>
      <c r="B219" s="181"/>
      <c r="C219" s="182" t="s">
        <v>531</v>
      </c>
      <c r="D219" s="182" t="s">
        <v>237</v>
      </c>
      <c r="E219" s="183" t="s">
        <v>2665</v>
      </c>
      <c r="F219" s="184" t="s">
        <v>2666</v>
      </c>
      <c r="G219" s="185" t="s">
        <v>323</v>
      </c>
      <c r="H219" s="186">
        <v>8</v>
      </c>
      <c r="I219" s="187"/>
      <c r="J219" s="188">
        <f>ROUND(I219*H219,2)</f>
        <v>0</v>
      </c>
      <c r="K219" s="184" t="s">
        <v>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96</v>
      </c>
      <c r="AT219" s="193" t="s">
        <v>237</v>
      </c>
      <c r="AU219" s="193" t="s">
        <v>84</v>
      </c>
      <c r="AY219" s="19" t="s">
        <v>235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96</v>
      </c>
      <c r="BM219" s="193" t="s">
        <v>736</v>
      </c>
    </row>
    <row r="220" s="2" customFormat="1">
      <c r="A220" s="38"/>
      <c r="B220" s="39"/>
      <c r="C220" s="38"/>
      <c r="D220" s="195" t="s">
        <v>242</v>
      </c>
      <c r="E220" s="38"/>
      <c r="F220" s="196" t="s">
        <v>2666</v>
      </c>
      <c r="G220" s="38"/>
      <c r="H220" s="38"/>
      <c r="I220" s="197"/>
      <c r="J220" s="38"/>
      <c r="K220" s="38"/>
      <c r="L220" s="39"/>
      <c r="M220" s="198"/>
      <c r="N220" s="199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242</v>
      </c>
      <c r="AU220" s="19" t="s">
        <v>84</v>
      </c>
    </row>
    <row r="221" s="2" customFormat="1" ht="21.75" customHeight="1">
      <c r="A221" s="38"/>
      <c r="B221" s="181"/>
      <c r="C221" s="182" t="s">
        <v>535</v>
      </c>
      <c r="D221" s="182" t="s">
        <v>237</v>
      </c>
      <c r="E221" s="183" t="s">
        <v>2667</v>
      </c>
      <c r="F221" s="184" t="s">
        <v>2668</v>
      </c>
      <c r="G221" s="185" t="s">
        <v>294</v>
      </c>
      <c r="H221" s="186">
        <v>4</v>
      </c>
      <c r="I221" s="187"/>
      <c r="J221" s="188">
        <f>ROUND(I221*H221,2)</f>
        <v>0</v>
      </c>
      <c r="K221" s="184" t="s">
        <v>1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96</v>
      </c>
      <c r="AT221" s="193" t="s">
        <v>237</v>
      </c>
      <c r="AU221" s="193" t="s">
        <v>84</v>
      </c>
      <c r="AY221" s="19" t="s">
        <v>235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96</v>
      </c>
      <c r="BM221" s="193" t="s">
        <v>746</v>
      </c>
    </row>
    <row r="222" s="2" customFormat="1">
      <c r="A222" s="38"/>
      <c r="B222" s="39"/>
      <c r="C222" s="38"/>
      <c r="D222" s="195" t="s">
        <v>242</v>
      </c>
      <c r="E222" s="38"/>
      <c r="F222" s="196" t="s">
        <v>2668</v>
      </c>
      <c r="G222" s="38"/>
      <c r="H222" s="38"/>
      <c r="I222" s="197"/>
      <c r="J222" s="38"/>
      <c r="K222" s="38"/>
      <c r="L222" s="39"/>
      <c r="M222" s="198"/>
      <c r="N222" s="199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242</v>
      </c>
      <c r="AU222" s="19" t="s">
        <v>84</v>
      </c>
    </row>
    <row r="223" s="2" customFormat="1" ht="21.75" customHeight="1">
      <c r="A223" s="38"/>
      <c r="B223" s="181"/>
      <c r="C223" s="182" t="s">
        <v>539</v>
      </c>
      <c r="D223" s="182" t="s">
        <v>237</v>
      </c>
      <c r="E223" s="183" t="s">
        <v>2669</v>
      </c>
      <c r="F223" s="184" t="s">
        <v>2670</v>
      </c>
      <c r="G223" s="185" t="s">
        <v>294</v>
      </c>
      <c r="H223" s="186">
        <v>6</v>
      </c>
      <c r="I223" s="187"/>
      <c r="J223" s="188">
        <f>ROUND(I223*H223,2)</f>
        <v>0</v>
      </c>
      <c r="K223" s="184" t="s">
        <v>1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96</v>
      </c>
      <c r="AT223" s="193" t="s">
        <v>237</v>
      </c>
      <c r="AU223" s="193" t="s">
        <v>84</v>
      </c>
      <c r="AY223" s="19" t="s">
        <v>235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96</v>
      </c>
      <c r="BM223" s="193" t="s">
        <v>756</v>
      </c>
    </row>
    <row r="224" s="2" customFormat="1">
      <c r="A224" s="38"/>
      <c r="B224" s="39"/>
      <c r="C224" s="38"/>
      <c r="D224" s="195" t="s">
        <v>242</v>
      </c>
      <c r="E224" s="38"/>
      <c r="F224" s="196" t="s">
        <v>2670</v>
      </c>
      <c r="G224" s="38"/>
      <c r="H224" s="38"/>
      <c r="I224" s="197"/>
      <c r="J224" s="38"/>
      <c r="K224" s="38"/>
      <c r="L224" s="39"/>
      <c r="M224" s="198"/>
      <c r="N224" s="199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242</v>
      </c>
      <c r="AU224" s="19" t="s">
        <v>84</v>
      </c>
    </row>
    <row r="225" s="2" customFormat="1" ht="21.75" customHeight="1">
      <c r="A225" s="38"/>
      <c r="B225" s="181"/>
      <c r="C225" s="182" t="s">
        <v>543</v>
      </c>
      <c r="D225" s="182" t="s">
        <v>237</v>
      </c>
      <c r="E225" s="183" t="s">
        <v>2671</v>
      </c>
      <c r="F225" s="184" t="s">
        <v>2672</v>
      </c>
      <c r="G225" s="185" t="s">
        <v>294</v>
      </c>
      <c r="H225" s="186">
        <v>1</v>
      </c>
      <c r="I225" s="187"/>
      <c r="J225" s="188">
        <f>ROUND(I225*H225,2)</f>
        <v>0</v>
      </c>
      <c r="K225" s="184" t="s">
        <v>1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96</v>
      </c>
      <c r="AT225" s="193" t="s">
        <v>237</v>
      </c>
      <c r="AU225" s="193" t="s">
        <v>84</v>
      </c>
      <c r="AY225" s="19" t="s">
        <v>235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96</v>
      </c>
      <c r="BM225" s="193" t="s">
        <v>766</v>
      </c>
    </row>
    <row r="226" s="2" customFormat="1">
      <c r="A226" s="38"/>
      <c r="B226" s="39"/>
      <c r="C226" s="38"/>
      <c r="D226" s="195" t="s">
        <v>242</v>
      </c>
      <c r="E226" s="38"/>
      <c r="F226" s="196" t="s">
        <v>2672</v>
      </c>
      <c r="G226" s="38"/>
      <c r="H226" s="38"/>
      <c r="I226" s="197"/>
      <c r="J226" s="38"/>
      <c r="K226" s="38"/>
      <c r="L226" s="39"/>
      <c r="M226" s="198"/>
      <c r="N226" s="199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242</v>
      </c>
      <c r="AU226" s="19" t="s">
        <v>84</v>
      </c>
    </row>
    <row r="227" s="2" customFormat="1" ht="24.15" customHeight="1">
      <c r="A227" s="38"/>
      <c r="B227" s="181"/>
      <c r="C227" s="182" t="s">
        <v>547</v>
      </c>
      <c r="D227" s="182" t="s">
        <v>237</v>
      </c>
      <c r="E227" s="183" t="s">
        <v>2673</v>
      </c>
      <c r="F227" s="184" t="s">
        <v>2674</v>
      </c>
      <c r="G227" s="185" t="s">
        <v>527</v>
      </c>
      <c r="H227" s="186">
        <v>116</v>
      </c>
      <c r="I227" s="187"/>
      <c r="J227" s="188">
        <f>ROUND(I227*H227,2)</f>
        <v>0</v>
      </c>
      <c r="K227" s="184" t="s">
        <v>1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96</v>
      </c>
      <c r="AT227" s="193" t="s">
        <v>237</v>
      </c>
      <c r="AU227" s="193" t="s">
        <v>84</v>
      </c>
      <c r="AY227" s="19" t="s">
        <v>235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96</v>
      </c>
      <c r="BM227" s="193" t="s">
        <v>778</v>
      </c>
    </row>
    <row r="228" s="2" customFormat="1">
      <c r="A228" s="38"/>
      <c r="B228" s="39"/>
      <c r="C228" s="38"/>
      <c r="D228" s="195" t="s">
        <v>242</v>
      </c>
      <c r="E228" s="38"/>
      <c r="F228" s="196" t="s">
        <v>2674</v>
      </c>
      <c r="G228" s="38"/>
      <c r="H228" s="38"/>
      <c r="I228" s="197"/>
      <c r="J228" s="38"/>
      <c r="K228" s="38"/>
      <c r="L228" s="39"/>
      <c r="M228" s="198"/>
      <c r="N228" s="199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242</v>
      </c>
      <c r="AU228" s="19" t="s">
        <v>84</v>
      </c>
    </row>
    <row r="229" s="2" customFormat="1" ht="16.5" customHeight="1">
      <c r="A229" s="38"/>
      <c r="B229" s="181"/>
      <c r="C229" s="182" t="s">
        <v>552</v>
      </c>
      <c r="D229" s="182" t="s">
        <v>237</v>
      </c>
      <c r="E229" s="183" t="s">
        <v>2675</v>
      </c>
      <c r="F229" s="184" t="s">
        <v>2676</v>
      </c>
      <c r="G229" s="185" t="s">
        <v>294</v>
      </c>
      <c r="H229" s="186">
        <v>1</v>
      </c>
      <c r="I229" s="187"/>
      <c r="J229" s="188">
        <f>ROUND(I229*H229,2)</f>
        <v>0</v>
      </c>
      <c r="K229" s="184" t="s">
        <v>1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96</v>
      </c>
      <c r="AT229" s="193" t="s">
        <v>237</v>
      </c>
      <c r="AU229" s="193" t="s">
        <v>84</v>
      </c>
      <c r="AY229" s="19" t="s">
        <v>235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96</v>
      </c>
      <c r="BM229" s="193" t="s">
        <v>788</v>
      </c>
    </row>
    <row r="230" s="2" customFormat="1">
      <c r="A230" s="38"/>
      <c r="B230" s="39"/>
      <c r="C230" s="38"/>
      <c r="D230" s="195" t="s">
        <v>242</v>
      </c>
      <c r="E230" s="38"/>
      <c r="F230" s="196" t="s">
        <v>2676</v>
      </c>
      <c r="G230" s="38"/>
      <c r="H230" s="38"/>
      <c r="I230" s="197"/>
      <c r="J230" s="38"/>
      <c r="K230" s="38"/>
      <c r="L230" s="39"/>
      <c r="M230" s="198"/>
      <c r="N230" s="199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242</v>
      </c>
      <c r="AU230" s="19" t="s">
        <v>84</v>
      </c>
    </row>
    <row r="231" s="12" customFormat="1" ht="22.8" customHeight="1">
      <c r="A231" s="12"/>
      <c r="B231" s="168"/>
      <c r="C231" s="12"/>
      <c r="D231" s="169" t="s">
        <v>74</v>
      </c>
      <c r="E231" s="179" t="s">
        <v>2024</v>
      </c>
      <c r="F231" s="179" t="s">
        <v>2677</v>
      </c>
      <c r="G231" s="12"/>
      <c r="H231" s="12"/>
      <c r="I231" s="171"/>
      <c r="J231" s="180">
        <f>BK231</f>
        <v>0</v>
      </c>
      <c r="K231" s="12"/>
      <c r="L231" s="168"/>
      <c r="M231" s="173"/>
      <c r="N231" s="174"/>
      <c r="O231" s="174"/>
      <c r="P231" s="175">
        <f>P232+P243</f>
        <v>0</v>
      </c>
      <c r="Q231" s="174"/>
      <c r="R231" s="175">
        <f>R232+R243</f>
        <v>0</v>
      </c>
      <c r="S231" s="174"/>
      <c r="T231" s="176">
        <f>T232+T243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169" t="s">
        <v>82</v>
      </c>
      <c r="AT231" s="177" t="s">
        <v>74</v>
      </c>
      <c r="AU231" s="177" t="s">
        <v>82</v>
      </c>
      <c r="AY231" s="169" t="s">
        <v>235</v>
      </c>
      <c r="BK231" s="178">
        <f>BK232+BK243</f>
        <v>0</v>
      </c>
    </row>
    <row r="232" s="12" customFormat="1" ht="20.88" customHeight="1">
      <c r="A232" s="12"/>
      <c r="B232" s="168"/>
      <c r="C232" s="12"/>
      <c r="D232" s="169" t="s">
        <v>74</v>
      </c>
      <c r="E232" s="179" t="s">
        <v>2678</v>
      </c>
      <c r="F232" s="179" t="s">
        <v>2679</v>
      </c>
      <c r="G232" s="12"/>
      <c r="H232" s="12"/>
      <c r="I232" s="171"/>
      <c r="J232" s="180">
        <f>BK232</f>
        <v>0</v>
      </c>
      <c r="K232" s="12"/>
      <c r="L232" s="168"/>
      <c r="M232" s="173"/>
      <c r="N232" s="174"/>
      <c r="O232" s="174"/>
      <c r="P232" s="175">
        <f>SUM(P233:P242)</f>
        <v>0</v>
      </c>
      <c r="Q232" s="174"/>
      <c r="R232" s="175">
        <f>SUM(R233:R242)</f>
        <v>0</v>
      </c>
      <c r="S232" s="174"/>
      <c r="T232" s="176">
        <f>SUM(T233:T242)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169" t="s">
        <v>82</v>
      </c>
      <c r="AT232" s="177" t="s">
        <v>74</v>
      </c>
      <c r="AU232" s="177" t="s">
        <v>84</v>
      </c>
      <c r="AY232" s="169" t="s">
        <v>235</v>
      </c>
      <c r="BK232" s="178">
        <f>SUM(BK233:BK242)</f>
        <v>0</v>
      </c>
    </row>
    <row r="233" s="2" customFormat="1" ht="16.5" customHeight="1">
      <c r="A233" s="38"/>
      <c r="B233" s="181"/>
      <c r="C233" s="182" t="s">
        <v>556</v>
      </c>
      <c r="D233" s="182" t="s">
        <v>237</v>
      </c>
      <c r="E233" s="183" t="s">
        <v>2680</v>
      </c>
      <c r="F233" s="184" t="s">
        <v>2681</v>
      </c>
      <c r="G233" s="185" t="s">
        <v>294</v>
      </c>
      <c r="H233" s="186">
        <v>1</v>
      </c>
      <c r="I233" s="187"/>
      <c r="J233" s="188">
        <f>ROUND(I233*H233,2)</f>
        <v>0</v>
      </c>
      <c r="K233" s="184" t="s">
        <v>1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96</v>
      </c>
      <c r="AT233" s="193" t="s">
        <v>237</v>
      </c>
      <c r="AU233" s="193" t="s">
        <v>91</v>
      </c>
      <c r="AY233" s="19" t="s">
        <v>235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96</v>
      </c>
      <c r="BM233" s="193" t="s">
        <v>797</v>
      </c>
    </row>
    <row r="234" s="2" customFormat="1">
      <c r="A234" s="38"/>
      <c r="B234" s="39"/>
      <c r="C234" s="38"/>
      <c r="D234" s="195" t="s">
        <v>242</v>
      </c>
      <c r="E234" s="38"/>
      <c r="F234" s="196" t="s">
        <v>2681</v>
      </c>
      <c r="G234" s="38"/>
      <c r="H234" s="38"/>
      <c r="I234" s="197"/>
      <c r="J234" s="38"/>
      <c r="K234" s="38"/>
      <c r="L234" s="39"/>
      <c r="M234" s="198"/>
      <c r="N234" s="199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242</v>
      </c>
      <c r="AU234" s="19" t="s">
        <v>91</v>
      </c>
    </row>
    <row r="235" s="2" customFormat="1" ht="16.5" customHeight="1">
      <c r="A235" s="38"/>
      <c r="B235" s="181"/>
      <c r="C235" s="182" t="s">
        <v>563</v>
      </c>
      <c r="D235" s="182" t="s">
        <v>237</v>
      </c>
      <c r="E235" s="183" t="s">
        <v>2683</v>
      </c>
      <c r="F235" s="184" t="s">
        <v>2684</v>
      </c>
      <c r="G235" s="185" t="s">
        <v>1973</v>
      </c>
      <c r="H235" s="186">
        <v>1</v>
      </c>
      <c r="I235" s="187"/>
      <c r="J235" s="188">
        <f>ROUND(I235*H235,2)</f>
        <v>0</v>
      </c>
      <c r="K235" s="184" t="s">
        <v>1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96</v>
      </c>
      <c r="AT235" s="193" t="s">
        <v>237</v>
      </c>
      <c r="AU235" s="193" t="s">
        <v>91</v>
      </c>
      <c r="AY235" s="19" t="s">
        <v>235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96</v>
      </c>
      <c r="BM235" s="193" t="s">
        <v>806</v>
      </c>
    </row>
    <row r="236" s="2" customFormat="1">
      <c r="A236" s="38"/>
      <c r="B236" s="39"/>
      <c r="C236" s="38"/>
      <c r="D236" s="195" t="s">
        <v>242</v>
      </c>
      <c r="E236" s="38"/>
      <c r="F236" s="196" t="s">
        <v>2684</v>
      </c>
      <c r="G236" s="38"/>
      <c r="H236" s="38"/>
      <c r="I236" s="197"/>
      <c r="J236" s="38"/>
      <c r="K236" s="38"/>
      <c r="L236" s="39"/>
      <c r="M236" s="198"/>
      <c r="N236" s="199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242</v>
      </c>
      <c r="AU236" s="19" t="s">
        <v>91</v>
      </c>
    </row>
    <row r="237" s="2" customFormat="1" ht="16.5" customHeight="1">
      <c r="A237" s="38"/>
      <c r="B237" s="181"/>
      <c r="C237" s="182" t="s">
        <v>568</v>
      </c>
      <c r="D237" s="182" t="s">
        <v>237</v>
      </c>
      <c r="E237" s="183" t="s">
        <v>2686</v>
      </c>
      <c r="F237" s="184" t="s">
        <v>2025</v>
      </c>
      <c r="G237" s="185" t="s">
        <v>1973</v>
      </c>
      <c r="H237" s="186">
        <v>1</v>
      </c>
      <c r="I237" s="187"/>
      <c r="J237" s="188">
        <f>ROUND(I237*H237,2)</f>
        <v>0</v>
      </c>
      <c r="K237" s="184" t="s">
        <v>1</v>
      </c>
      <c r="L237" s="39"/>
      <c r="M237" s="189" t="s">
        <v>1</v>
      </c>
      <c r="N237" s="190" t="s">
        <v>40</v>
      </c>
      <c r="O237" s="77"/>
      <c r="P237" s="191">
        <f>O237*H237</f>
        <v>0</v>
      </c>
      <c r="Q237" s="191">
        <v>0</v>
      </c>
      <c r="R237" s="191">
        <f>Q237*H237</f>
        <v>0</v>
      </c>
      <c r="S237" s="191">
        <v>0</v>
      </c>
      <c r="T237" s="19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3" t="s">
        <v>96</v>
      </c>
      <c r="AT237" s="193" t="s">
        <v>237</v>
      </c>
      <c r="AU237" s="193" t="s">
        <v>91</v>
      </c>
      <c r="AY237" s="19" t="s">
        <v>235</v>
      </c>
      <c r="BE237" s="194">
        <f>IF(N237="základní",J237,0)</f>
        <v>0</v>
      </c>
      <c r="BF237" s="194">
        <f>IF(N237="snížená",J237,0)</f>
        <v>0</v>
      </c>
      <c r="BG237" s="194">
        <f>IF(N237="zákl. přenesená",J237,0)</f>
        <v>0</v>
      </c>
      <c r="BH237" s="194">
        <f>IF(N237="sníž. přenesená",J237,0)</f>
        <v>0</v>
      </c>
      <c r="BI237" s="194">
        <f>IF(N237="nulová",J237,0)</f>
        <v>0</v>
      </c>
      <c r="BJ237" s="19" t="s">
        <v>82</v>
      </c>
      <c r="BK237" s="194">
        <f>ROUND(I237*H237,2)</f>
        <v>0</v>
      </c>
      <c r="BL237" s="19" t="s">
        <v>96</v>
      </c>
      <c r="BM237" s="193" t="s">
        <v>820</v>
      </c>
    </row>
    <row r="238" s="2" customFormat="1">
      <c r="A238" s="38"/>
      <c r="B238" s="39"/>
      <c r="C238" s="38"/>
      <c r="D238" s="195" t="s">
        <v>242</v>
      </c>
      <c r="E238" s="38"/>
      <c r="F238" s="196" t="s">
        <v>2025</v>
      </c>
      <c r="G238" s="38"/>
      <c r="H238" s="38"/>
      <c r="I238" s="197"/>
      <c r="J238" s="38"/>
      <c r="K238" s="38"/>
      <c r="L238" s="39"/>
      <c r="M238" s="198"/>
      <c r="N238" s="199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242</v>
      </c>
      <c r="AU238" s="19" t="s">
        <v>91</v>
      </c>
    </row>
    <row r="239" s="2" customFormat="1" ht="16.5" customHeight="1">
      <c r="A239" s="38"/>
      <c r="B239" s="181"/>
      <c r="C239" s="182" t="s">
        <v>573</v>
      </c>
      <c r="D239" s="182" t="s">
        <v>237</v>
      </c>
      <c r="E239" s="183" t="s">
        <v>2688</v>
      </c>
      <c r="F239" s="184" t="s">
        <v>2689</v>
      </c>
      <c r="G239" s="185" t="s">
        <v>1973</v>
      </c>
      <c r="H239" s="186">
        <v>1</v>
      </c>
      <c r="I239" s="187"/>
      <c r="J239" s="188">
        <f>ROUND(I239*H239,2)</f>
        <v>0</v>
      </c>
      <c r="K239" s="184" t="s">
        <v>1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96</v>
      </c>
      <c r="AT239" s="193" t="s">
        <v>237</v>
      </c>
      <c r="AU239" s="193" t="s">
        <v>91</v>
      </c>
      <c r="AY239" s="19" t="s">
        <v>235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96</v>
      </c>
      <c r="BM239" s="193" t="s">
        <v>832</v>
      </c>
    </row>
    <row r="240" s="2" customFormat="1">
      <c r="A240" s="38"/>
      <c r="B240" s="39"/>
      <c r="C240" s="38"/>
      <c r="D240" s="195" t="s">
        <v>242</v>
      </c>
      <c r="E240" s="38"/>
      <c r="F240" s="196" t="s">
        <v>2689</v>
      </c>
      <c r="G240" s="38"/>
      <c r="H240" s="38"/>
      <c r="I240" s="197"/>
      <c r="J240" s="38"/>
      <c r="K240" s="38"/>
      <c r="L240" s="39"/>
      <c r="M240" s="198"/>
      <c r="N240" s="199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242</v>
      </c>
      <c r="AU240" s="19" t="s">
        <v>91</v>
      </c>
    </row>
    <row r="241" s="2" customFormat="1" ht="16.5" customHeight="1">
      <c r="A241" s="38"/>
      <c r="B241" s="181"/>
      <c r="C241" s="182" t="s">
        <v>578</v>
      </c>
      <c r="D241" s="182" t="s">
        <v>237</v>
      </c>
      <c r="E241" s="183" t="s">
        <v>2691</v>
      </c>
      <c r="F241" s="184" t="s">
        <v>2692</v>
      </c>
      <c r="G241" s="185" t="s">
        <v>1973</v>
      </c>
      <c r="H241" s="186">
        <v>1</v>
      </c>
      <c r="I241" s="187"/>
      <c r="J241" s="188">
        <f>ROUND(I241*H241,2)</f>
        <v>0</v>
      </c>
      <c r="K241" s="184" t="s">
        <v>1</v>
      </c>
      <c r="L241" s="39"/>
      <c r="M241" s="189" t="s">
        <v>1</v>
      </c>
      <c r="N241" s="190" t="s">
        <v>40</v>
      </c>
      <c r="O241" s="77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3" t="s">
        <v>96</v>
      </c>
      <c r="AT241" s="193" t="s">
        <v>237</v>
      </c>
      <c r="AU241" s="193" t="s">
        <v>91</v>
      </c>
      <c r="AY241" s="19" t="s">
        <v>235</v>
      </c>
      <c r="BE241" s="194">
        <f>IF(N241="základní",J241,0)</f>
        <v>0</v>
      </c>
      <c r="BF241" s="194">
        <f>IF(N241="snížená",J241,0)</f>
        <v>0</v>
      </c>
      <c r="BG241" s="194">
        <f>IF(N241="zákl. přenesená",J241,0)</f>
        <v>0</v>
      </c>
      <c r="BH241" s="194">
        <f>IF(N241="sníž. přenesená",J241,0)</f>
        <v>0</v>
      </c>
      <c r="BI241" s="194">
        <f>IF(N241="nulová",J241,0)</f>
        <v>0</v>
      </c>
      <c r="BJ241" s="19" t="s">
        <v>82</v>
      </c>
      <c r="BK241" s="194">
        <f>ROUND(I241*H241,2)</f>
        <v>0</v>
      </c>
      <c r="BL241" s="19" t="s">
        <v>96</v>
      </c>
      <c r="BM241" s="193" t="s">
        <v>848</v>
      </c>
    </row>
    <row r="242" s="2" customFormat="1">
      <c r="A242" s="38"/>
      <c r="B242" s="39"/>
      <c r="C242" s="38"/>
      <c r="D242" s="195" t="s">
        <v>242</v>
      </c>
      <c r="E242" s="38"/>
      <c r="F242" s="196" t="s">
        <v>2692</v>
      </c>
      <c r="G242" s="38"/>
      <c r="H242" s="38"/>
      <c r="I242" s="197"/>
      <c r="J242" s="38"/>
      <c r="K242" s="38"/>
      <c r="L242" s="39"/>
      <c r="M242" s="198"/>
      <c r="N242" s="199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242</v>
      </c>
      <c r="AU242" s="19" t="s">
        <v>91</v>
      </c>
    </row>
    <row r="243" s="12" customFormat="1" ht="20.88" customHeight="1">
      <c r="A243" s="12"/>
      <c r="B243" s="168"/>
      <c r="C243" s="12"/>
      <c r="D243" s="169" t="s">
        <v>74</v>
      </c>
      <c r="E243" s="179" t="s">
        <v>2694</v>
      </c>
      <c r="F243" s="179" t="s">
        <v>2695</v>
      </c>
      <c r="G243" s="12"/>
      <c r="H243" s="12"/>
      <c r="I243" s="171"/>
      <c r="J243" s="180">
        <f>BK243</f>
        <v>0</v>
      </c>
      <c r="K243" s="12"/>
      <c r="L243" s="168"/>
      <c r="M243" s="173"/>
      <c r="N243" s="174"/>
      <c r="O243" s="174"/>
      <c r="P243" s="175">
        <f>SUM(P244:P273)</f>
        <v>0</v>
      </c>
      <c r="Q243" s="174"/>
      <c r="R243" s="175">
        <f>SUM(R244:R273)</f>
        <v>0</v>
      </c>
      <c r="S243" s="174"/>
      <c r="T243" s="176">
        <f>SUM(T244:T273)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169" t="s">
        <v>82</v>
      </c>
      <c r="AT243" s="177" t="s">
        <v>74</v>
      </c>
      <c r="AU243" s="177" t="s">
        <v>84</v>
      </c>
      <c r="AY243" s="169" t="s">
        <v>235</v>
      </c>
      <c r="BK243" s="178">
        <f>SUM(BK244:BK273)</f>
        <v>0</v>
      </c>
    </row>
    <row r="244" s="2" customFormat="1" ht="44.25" customHeight="1">
      <c r="A244" s="38"/>
      <c r="B244" s="181"/>
      <c r="C244" s="182" t="s">
        <v>584</v>
      </c>
      <c r="D244" s="182" t="s">
        <v>237</v>
      </c>
      <c r="E244" s="183" t="s">
        <v>2696</v>
      </c>
      <c r="F244" s="184" t="s">
        <v>2697</v>
      </c>
      <c r="G244" s="185" t="s">
        <v>1973</v>
      </c>
      <c r="H244" s="186">
        <v>1</v>
      </c>
      <c r="I244" s="187"/>
      <c r="J244" s="188">
        <f>ROUND(I244*H244,2)</f>
        <v>0</v>
      </c>
      <c r="K244" s="184" t="s">
        <v>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96</v>
      </c>
      <c r="AT244" s="193" t="s">
        <v>237</v>
      </c>
      <c r="AU244" s="193" t="s">
        <v>91</v>
      </c>
      <c r="AY244" s="19" t="s">
        <v>235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96</v>
      </c>
      <c r="BM244" s="193" t="s">
        <v>859</v>
      </c>
    </row>
    <row r="245" s="2" customFormat="1">
      <c r="A245" s="38"/>
      <c r="B245" s="39"/>
      <c r="C245" s="38"/>
      <c r="D245" s="195" t="s">
        <v>242</v>
      </c>
      <c r="E245" s="38"/>
      <c r="F245" s="196" t="s">
        <v>2697</v>
      </c>
      <c r="G245" s="38"/>
      <c r="H245" s="38"/>
      <c r="I245" s="197"/>
      <c r="J245" s="38"/>
      <c r="K245" s="38"/>
      <c r="L245" s="39"/>
      <c r="M245" s="198"/>
      <c r="N245" s="199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242</v>
      </c>
      <c r="AU245" s="19" t="s">
        <v>91</v>
      </c>
    </row>
    <row r="246" s="2" customFormat="1" ht="24.15" customHeight="1">
      <c r="A246" s="38"/>
      <c r="B246" s="181"/>
      <c r="C246" s="182" t="s">
        <v>589</v>
      </c>
      <c r="D246" s="182" t="s">
        <v>237</v>
      </c>
      <c r="E246" s="183" t="s">
        <v>2699</v>
      </c>
      <c r="F246" s="184" t="s">
        <v>2700</v>
      </c>
      <c r="G246" s="185" t="s">
        <v>294</v>
      </c>
      <c r="H246" s="186">
        <v>1</v>
      </c>
      <c r="I246" s="187"/>
      <c r="J246" s="188">
        <f>ROUND(I246*H246,2)</f>
        <v>0</v>
      </c>
      <c r="K246" s="184" t="s">
        <v>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96</v>
      </c>
      <c r="AT246" s="193" t="s">
        <v>237</v>
      </c>
      <c r="AU246" s="193" t="s">
        <v>91</v>
      </c>
      <c r="AY246" s="19" t="s">
        <v>235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96</v>
      </c>
      <c r="BM246" s="193" t="s">
        <v>868</v>
      </c>
    </row>
    <row r="247" s="2" customFormat="1">
      <c r="A247" s="38"/>
      <c r="B247" s="39"/>
      <c r="C247" s="38"/>
      <c r="D247" s="195" t="s">
        <v>242</v>
      </c>
      <c r="E247" s="38"/>
      <c r="F247" s="196" t="s">
        <v>2700</v>
      </c>
      <c r="G247" s="38"/>
      <c r="H247" s="38"/>
      <c r="I247" s="197"/>
      <c r="J247" s="38"/>
      <c r="K247" s="38"/>
      <c r="L247" s="39"/>
      <c r="M247" s="198"/>
      <c r="N247" s="199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242</v>
      </c>
      <c r="AU247" s="19" t="s">
        <v>91</v>
      </c>
    </row>
    <row r="248" s="2" customFormat="1" ht="16.5" customHeight="1">
      <c r="A248" s="38"/>
      <c r="B248" s="181"/>
      <c r="C248" s="182" t="s">
        <v>594</v>
      </c>
      <c r="D248" s="182" t="s">
        <v>237</v>
      </c>
      <c r="E248" s="183" t="s">
        <v>2702</v>
      </c>
      <c r="F248" s="184" t="s">
        <v>2703</v>
      </c>
      <c r="G248" s="185" t="s">
        <v>294</v>
      </c>
      <c r="H248" s="186">
        <v>1</v>
      </c>
      <c r="I248" s="187"/>
      <c r="J248" s="188">
        <f>ROUND(I248*H248,2)</f>
        <v>0</v>
      </c>
      <c r="K248" s="184" t="s">
        <v>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96</v>
      </c>
      <c r="AT248" s="193" t="s">
        <v>237</v>
      </c>
      <c r="AU248" s="193" t="s">
        <v>91</v>
      </c>
      <c r="AY248" s="19" t="s">
        <v>235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96</v>
      </c>
      <c r="BM248" s="193" t="s">
        <v>2800</v>
      </c>
    </row>
    <row r="249" s="2" customFormat="1">
      <c r="A249" s="38"/>
      <c r="B249" s="39"/>
      <c r="C249" s="38"/>
      <c r="D249" s="195" t="s">
        <v>242</v>
      </c>
      <c r="E249" s="38"/>
      <c r="F249" s="196" t="s">
        <v>2703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242</v>
      </c>
      <c r="AU249" s="19" t="s">
        <v>91</v>
      </c>
    </row>
    <row r="250" s="2" customFormat="1" ht="16.5" customHeight="1">
      <c r="A250" s="38"/>
      <c r="B250" s="181"/>
      <c r="C250" s="182" t="s">
        <v>597</v>
      </c>
      <c r="D250" s="182" t="s">
        <v>237</v>
      </c>
      <c r="E250" s="183" t="s">
        <v>2705</v>
      </c>
      <c r="F250" s="184" t="s">
        <v>2706</v>
      </c>
      <c r="G250" s="185" t="s">
        <v>294</v>
      </c>
      <c r="H250" s="186">
        <v>1</v>
      </c>
      <c r="I250" s="187"/>
      <c r="J250" s="188">
        <f>ROUND(I250*H250,2)</f>
        <v>0</v>
      </c>
      <c r="K250" s="184" t="s">
        <v>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96</v>
      </c>
      <c r="AT250" s="193" t="s">
        <v>237</v>
      </c>
      <c r="AU250" s="193" t="s">
        <v>91</v>
      </c>
      <c r="AY250" s="19" t="s">
        <v>235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96</v>
      </c>
      <c r="BM250" s="193" t="s">
        <v>2801</v>
      </c>
    </row>
    <row r="251" s="2" customFormat="1">
      <c r="A251" s="38"/>
      <c r="B251" s="39"/>
      <c r="C251" s="38"/>
      <c r="D251" s="195" t="s">
        <v>242</v>
      </c>
      <c r="E251" s="38"/>
      <c r="F251" s="196" t="s">
        <v>2706</v>
      </c>
      <c r="G251" s="38"/>
      <c r="H251" s="38"/>
      <c r="I251" s="197"/>
      <c r="J251" s="38"/>
      <c r="K251" s="38"/>
      <c r="L251" s="39"/>
      <c r="M251" s="198"/>
      <c r="N251" s="199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242</v>
      </c>
      <c r="AU251" s="19" t="s">
        <v>91</v>
      </c>
    </row>
    <row r="252" s="2" customFormat="1" ht="16.5" customHeight="1">
      <c r="A252" s="38"/>
      <c r="B252" s="181"/>
      <c r="C252" s="182" t="s">
        <v>604</v>
      </c>
      <c r="D252" s="182" t="s">
        <v>237</v>
      </c>
      <c r="E252" s="183" t="s">
        <v>2708</v>
      </c>
      <c r="F252" s="184" t="s">
        <v>2581</v>
      </c>
      <c r="G252" s="185" t="s">
        <v>294</v>
      </c>
      <c r="H252" s="186">
        <v>2</v>
      </c>
      <c r="I252" s="187"/>
      <c r="J252" s="188">
        <f>ROUND(I252*H252,2)</f>
        <v>0</v>
      </c>
      <c r="K252" s="184" t="s">
        <v>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96</v>
      </c>
      <c r="AT252" s="193" t="s">
        <v>237</v>
      </c>
      <c r="AU252" s="193" t="s">
        <v>91</v>
      </c>
      <c r="AY252" s="19" t="s">
        <v>235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96</v>
      </c>
      <c r="BM252" s="193" t="s">
        <v>2802</v>
      </c>
    </row>
    <row r="253" s="2" customFormat="1">
      <c r="A253" s="38"/>
      <c r="B253" s="39"/>
      <c r="C253" s="38"/>
      <c r="D253" s="195" t="s">
        <v>242</v>
      </c>
      <c r="E253" s="38"/>
      <c r="F253" s="196" t="s">
        <v>2581</v>
      </c>
      <c r="G253" s="38"/>
      <c r="H253" s="38"/>
      <c r="I253" s="197"/>
      <c r="J253" s="38"/>
      <c r="K253" s="38"/>
      <c r="L253" s="39"/>
      <c r="M253" s="198"/>
      <c r="N253" s="199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242</v>
      </c>
      <c r="AU253" s="19" t="s">
        <v>91</v>
      </c>
    </row>
    <row r="254" s="2" customFormat="1" ht="16.5" customHeight="1">
      <c r="A254" s="38"/>
      <c r="B254" s="181"/>
      <c r="C254" s="182" t="s">
        <v>609</v>
      </c>
      <c r="D254" s="182" t="s">
        <v>237</v>
      </c>
      <c r="E254" s="183" t="s">
        <v>2710</v>
      </c>
      <c r="F254" s="184" t="s">
        <v>2584</v>
      </c>
      <c r="G254" s="185" t="s">
        <v>2582</v>
      </c>
      <c r="H254" s="186">
        <v>1</v>
      </c>
      <c r="I254" s="187"/>
      <c r="J254" s="188">
        <f>ROUND(I254*H254,2)</f>
        <v>0</v>
      </c>
      <c r="K254" s="184" t="s">
        <v>1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96</v>
      </c>
      <c r="AT254" s="193" t="s">
        <v>237</v>
      </c>
      <c r="AU254" s="193" t="s">
        <v>91</v>
      </c>
      <c r="AY254" s="19" t="s">
        <v>235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96</v>
      </c>
      <c r="BM254" s="193" t="s">
        <v>2803</v>
      </c>
    </row>
    <row r="255" s="2" customFormat="1">
      <c r="A255" s="38"/>
      <c r="B255" s="39"/>
      <c r="C255" s="38"/>
      <c r="D255" s="195" t="s">
        <v>242</v>
      </c>
      <c r="E255" s="38"/>
      <c r="F255" s="196" t="s">
        <v>2584</v>
      </c>
      <c r="G255" s="38"/>
      <c r="H255" s="38"/>
      <c r="I255" s="197"/>
      <c r="J255" s="38"/>
      <c r="K255" s="38"/>
      <c r="L255" s="39"/>
      <c r="M255" s="198"/>
      <c r="N255" s="199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242</v>
      </c>
      <c r="AU255" s="19" t="s">
        <v>91</v>
      </c>
    </row>
    <row r="256" s="2" customFormat="1" ht="16.5" customHeight="1">
      <c r="A256" s="38"/>
      <c r="B256" s="181"/>
      <c r="C256" s="182" t="s">
        <v>612</v>
      </c>
      <c r="D256" s="182" t="s">
        <v>237</v>
      </c>
      <c r="E256" s="183" t="s">
        <v>2712</v>
      </c>
      <c r="F256" s="184" t="s">
        <v>2713</v>
      </c>
      <c r="G256" s="185" t="s">
        <v>2582</v>
      </c>
      <c r="H256" s="186">
        <v>1</v>
      </c>
      <c r="I256" s="187"/>
      <c r="J256" s="188">
        <f>ROUND(I256*H256,2)</f>
        <v>0</v>
      </c>
      <c r="K256" s="184" t="s">
        <v>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96</v>
      </c>
      <c r="AT256" s="193" t="s">
        <v>237</v>
      </c>
      <c r="AU256" s="193" t="s">
        <v>91</v>
      </c>
      <c r="AY256" s="19" t="s">
        <v>235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96</v>
      </c>
      <c r="BM256" s="193" t="s">
        <v>2804</v>
      </c>
    </row>
    <row r="257" s="2" customFormat="1">
      <c r="A257" s="38"/>
      <c r="B257" s="39"/>
      <c r="C257" s="38"/>
      <c r="D257" s="195" t="s">
        <v>242</v>
      </c>
      <c r="E257" s="38"/>
      <c r="F257" s="196" t="s">
        <v>2713</v>
      </c>
      <c r="G257" s="38"/>
      <c r="H257" s="38"/>
      <c r="I257" s="197"/>
      <c r="J257" s="38"/>
      <c r="K257" s="38"/>
      <c r="L257" s="39"/>
      <c r="M257" s="198"/>
      <c r="N257" s="199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242</v>
      </c>
      <c r="AU257" s="19" t="s">
        <v>91</v>
      </c>
    </row>
    <row r="258" s="2" customFormat="1" ht="16.5" customHeight="1">
      <c r="A258" s="38"/>
      <c r="B258" s="181"/>
      <c r="C258" s="182" t="s">
        <v>615</v>
      </c>
      <c r="D258" s="182" t="s">
        <v>237</v>
      </c>
      <c r="E258" s="183" t="s">
        <v>2641</v>
      </c>
      <c r="F258" s="184" t="s">
        <v>2642</v>
      </c>
      <c r="G258" s="185" t="s">
        <v>294</v>
      </c>
      <c r="H258" s="186">
        <v>40</v>
      </c>
      <c r="I258" s="187"/>
      <c r="J258" s="188">
        <f>ROUND(I258*H258,2)</f>
        <v>0</v>
      </c>
      <c r="K258" s="184" t="s">
        <v>1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96</v>
      </c>
      <c r="AT258" s="193" t="s">
        <v>237</v>
      </c>
      <c r="AU258" s="193" t="s">
        <v>91</v>
      </c>
      <c r="AY258" s="19" t="s">
        <v>235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96</v>
      </c>
      <c r="BM258" s="193" t="s">
        <v>2479</v>
      </c>
    </row>
    <row r="259" s="2" customFormat="1">
      <c r="A259" s="38"/>
      <c r="B259" s="39"/>
      <c r="C259" s="38"/>
      <c r="D259" s="195" t="s">
        <v>242</v>
      </c>
      <c r="E259" s="38"/>
      <c r="F259" s="196" t="s">
        <v>2642</v>
      </c>
      <c r="G259" s="38"/>
      <c r="H259" s="38"/>
      <c r="I259" s="197"/>
      <c r="J259" s="38"/>
      <c r="K259" s="38"/>
      <c r="L259" s="39"/>
      <c r="M259" s="198"/>
      <c r="N259" s="199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242</v>
      </c>
      <c r="AU259" s="19" t="s">
        <v>91</v>
      </c>
    </row>
    <row r="260" s="2" customFormat="1" ht="16.5" customHeight="1">
      <c r="A260" s="38"/>
      <c r="B260" s="181"/>
      <c r="C260" s="182" t="s">
        <v>621</v>
      </c>
      <c r="D260" s="182" t="s">
        <v>237</v>
      </c>
      <c r="E260" s="183" t="s">
        <v>2645</v>
      </c>
      <c r="F260" s="184" t="s">
        <v>2646</v>
      </c>
      <c r="G260" s="185" t="s">
        <v>294</v>
      </c>
      <c r="H260" s="186">
        <v>5</v>
      </c>
      <c r="I260" s="187"/>
      <c r="J260" s="188">
        <f>ROUND(I260*H260,2)</f>
        <v>0</v>
      </c>
      <c r="K260" s="184" t="s">
        <v>1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96</v>
      </c>
      <c r="AT260" s="193" t="s">
        <v>237</v>
      </c>
      <c r="AU260" s="193" t="s">
        <v>91</v>
      </c>
      <c r="AY260" s="19" t="s">
        <v>235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96</v>
      </c>
      <c r="BM260" s="193" t="s">
        <v>2805</v>
      </c>
    </row>
    <row r="261" s="2" customFormat="1">
      <c r="A261" s="38"/>
      <c r="B261" s="39"/>
      <c r="C261" s="38"/>
      <c r="D261" s="195" t="s">
        <v>242</v>
      </c>
      <c r="E261" s="38"/>
      <c r="F261" s="196" t="s">
        <v>2646</v>
      </c>
      <c r="G261" s="38"/>
      <c r="H261" s="38"/>
      <c r="I261" s="197"/>
      <c r="J261" s="38"/>
      <c r="K261" s="38"/>
      <c r="L261" s="39"/>
      <c r="M261" s="198"/>
      <c r="N261" s="199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242</v>
      </c>
      <c r="AU261" s="19" t="s">
        <v>91</v>
      </c>
    </row>
    <row r="262" s="2" customFormat="1" ht="16.5" customHeight="1">
      <c r="A262" s="38"/>
      <c r="B262" s="181"/>
      <c r="C262" s="182" t="s">
        <v>624</v>
      </c>
      <c r="D262" s="182" t="s">
        <v>237</v>
      </c>
      <c r="E262" s="183" t="s">
        <v>2649</v>
      </c>
      <c r="F262" s="184" t="s">
        <v>2650</v>
      </c>
      <c r="G262" s="185" t="s">
        <v>294</v>
      </c>
      <c r="H262" s="186">
        <v>8</v>
      </c>
      <c r="I262" s="187"/>
      <c r="J262" s="188">
        <f>ROUND(I262*H262,2)</f>
        <v>0</v>
      </c>
      <c r="K262" s="184" t="s">
        <v>1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96</v>
      </c>
      <c r="AT262" s="193" t="s">
        <v>237</v>
      </c>
      <c r="AU262" s="193" t="s">
        <v>91</v>
      </c>
      <c r="AY262" s="19" t="s">
        <v>235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96</v>
      </c>
      <c r="BM262" s="193" t="s">
        <v>2806</v>
      </c>
    </row>
    <row r="263" s="2" customFormat="1">
      <c r="A263" s="38"/>
      <c r="B263" s="39"/>
      <c r="C263" s="38"/>
      <c r="D263" s="195" t="s">
        <v>242</v>
      </c>
      <c r="E263" s="38"/>
      <c r="F263" s="196" t="s">
        <v>2650</v>
      </c>
      <c r="G263" s="38"/>
      <c r="H263" s="38"/>
      <c r="I263" s="197"/>
      <c r="J263" s="38"/>
      <c r="K263" s="38"/>
      <c r="L263" s="39"/>
      <c r="M263" s="198"/>
      <c r="N263" s="199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242</v>
      </c>
      <c r="AU263" s="19" t="s">
        <v>91</v>
      </c>
    </row>
    <row r="264" s="2" customFormat="1" ht="16.5" customHeight="1">
      <c r="A264" s="38"/>
      <c r="B264" s="181"/>
      <c r="C264" s="182" t="s">
        <v>630</v>
      </c>
      <c r="D264" s="182" t="s">
        <v>237</v>
      </c>
      <c r="E264" s="183" t="s">
        <v>2655</v>
      </c>
      <c r="F264" s="184" t="s">
        <v>2656</v>
      </c>
      <c r="G264" s="185" t="s">
        <v>323</v>
      </c>
      <c r="H264" s="186">
        <v>100</v>
      </c>
      <c r="I264" s="187"/>
      <c r="J264" s="188">
        <f>ROUND(I264*H264,2)</f>
        <v>0</v>
      </c>
      <c r="K264" s="184" t="s">
        <v>1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96</v>
      </c>
      <c r="AT264" s="193" t="s">
        <v>237</v>
      </c>
      <c r="AU264" s="193" t="s">
        <v>91</v>
      </c>
      <c r="AY264" s="19" t="s">
        <v>235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96</v>
      </c>
      <c r="BM264" s="193" t="s">
        <v>2808</v>
      </c>
    </row>
    <row r="265" s="2" customFormat="1">
      <c r="A265" s="38"/>
      <c r="B265" s="39"/>
      <c r="C265" s="38"/>
      <c r="D265" s="195" t="s">
        <v>242</v>
      </c>
      <c r="E265" s="38"/>
      <c r="F265" s="196" t="s">
        <v>2656</v>
      </c>
      <c r="G265" s="38"/>
      <c r="H265" s="38"/>
      <c r="I265" s="197"/>
      <c r="J265" s="38"/>
      <c r="K265" s="38"/>
      <c r="L265" s="39"/>
      <c r="M265" s="198"/>
      <c r="N265" s="199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242</v>
      </c>
      <c r="AU265" s="19" t="s">
        <v>91</v>
      </c>
    </row>
    <row r="266" s="2" customFormat="1" ht="16.5" customHeight="1">
      <c r="A266" s="38"/>
      <c r="B266" s="181"/>
      <c r="C266" s="182" t="s">
        <v>636</v>
      </c>
      <c r="D266" s="182" t="s">
        <v>237</v>
      </c>
      <c r="E266" s="183" t="s">
        <v>2657</v>
      </c>
      <c r="F266" s="184" t="s">
        <v>2658</v>
      </c>
      <c r="G266" s="185" t="s">
        <v>323</v>
      </c>
      <c r="H266" s="186">
        <v>50</v>
      </c>
      <c r="I266" s="187"/>
      <c r="J266" s="188">
        <f>ROUND(I266*H266,2)</f>
        <v>0</v>
      </c>
      <c r="K266" s="184" t="s">
        <v>1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96</v>
      </c>
      <c r="AT266" s="193" t="s">
        <v>237</v>
      </c>
      <c r="AU266" s="193" t="s">
        <v>91</v>
      </c>
      <c r="AY266" s="19" t="s">
        <v>235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96</v>
      </c>
      <c r="BM266" s="193" t="s">
        <v>2809</v>
      </c>
    </row>
    <row r="267" s="2" customFormat="1">
      <c r="A267" s="38"/>
      <c r="B267" s="39"/>
      <c r="C267" s="38"/>
      <c r="D267" s="195" t="s">
        <v>242</v>
      </c>
      <c r="E267" s="38"/>
      <c r="F267" s="196" t="s">
        <v>2658</v>
      </c>
      <c r="G267" s="38"/>
      <c r="H267" s="38"/>
      <c r="I267" s="197"/>
      <c r="J267" s="38"/>
      <c r="K267" s="38"/>
      <c r="L267" s="39"/>
      <c r="M267" s="198"/>
      <c r="N267" s="199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242</v>
      </c>
      <c r="AU267" s="19" t="s">
        <v>91</v>
      </c>
    </row>
    <row r="268" s="2" customFormat="1" ht="16.5" customHeight="1">
      <c r="A268" s="38"/>
      <c r="B268" s="181"/>
      <c r="C268" s="182" t="s">
        <v>641</v>
      </c>
      <c r="D268" s="182" t="s">
        <v>237</v>
      </c>
      <c r="E268" s="183" t="s">
        <v>2665</v>
      </c>
      <c r="F268" s="184" t="s">
        <v>2666</v>
      </c>
      <c r="G268" s="185" t="s">
        <v>323</v>
      </c>
      <c r="H268" s="186">
        <v>0.5</v>
      </c>
      <c r="I268" s="187"/>
      <c r="J268" s="188">
        <f>ROUND(I268*H268,2)</f>
        <v>0</v>
      </c>
      <c r="K268" s="184" t="s">
        <v>1</v>
      </c>
      <c r="L268" s="39"/>
      <c r="M268" s="189" t="s">
        <v>1</v>
      </c>
      <c r="N268" s="190" t="s">
        <v>40</v>
      </c>
      <c r="O268" s="77"/>
      <c r="P268" s="191">
        <f>O268*H268</f>
        <v>0</v>
      </c>
      <c r="Q268" s="191">
        <v>0</v>
      </c>
      <c r="R268" s="191">
        <f>Q268*H268</f>
        <v>0</v>
      </c>
      <c r="S268" s="191">
        <v>0</v>
      </c>
      <c r="T268" s="19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3" t="s">
        <v>96</v>
      </c>
      <c r="AT268" s="193" t="s">
        <v>237</v>
      </c>
      <c r="AU268" s="193" t="s">
        <v>91</v>
      </c>
      <c r="AY268" s="19" t="s">
        <v>235</v>
      </c>
      <c r="BE268" s="194">
        <f>IF(N268="základní",J268,0)</f>
        <v>0</v>
      </c>
      <c r="BF268" s="194">
        <f>IF(N268="snížená",J268,0)</f>
        <v>0</v>
      </c>
      <c r="BG268" s="194">
        <f>IF(N268="zákl. přenesená",J268,0)</f>
        <v>0</v>
      </c>
      <c r="BH268" s="194">
        <f>IF(N268="sníž. přenesená",J268,0)</f>
        <v>0</v>
      </c>
      <c r="BI268" s="194">
        <f>IF(N268="nulová",J268,0)</f>
        <v>0</v>
      </c>
      <c r="BJ268" s="19" t="s">
        <v>82</v>
      </c>
      <c r="BK268" s="194">
        <f>ROUND(I268*H268,2)</f>
        <v>0</v>
      </c>
      <c r="BL268" s="19" t="s">
        <v>96</v>
      </c>
      <c r="BM268" s="193" t="s">
        <v>2810</v>
      </c>
    </row>
    <row r="269" s="2" customFormat="1">
      <c r="A269" s="38"/>
      <c r="B269" s="39"/>
      <c r="C269" s="38"/>
      <c r="D269" s="195" t="s">
        <v>242</v>
      </c>
      <c r="E269" s="38"/>
      <c r="F269" s="196" t="s">
        <v>2666</v>
      </c>
      <c r="G269" s="38"/>
      <c r="H269" s="38"/>
      <c r="I269" s="197"/>
      <c r="J269" s="38"/>
      <c r="K269" s="38"/>
      <c r="L269" s="39"/>
      <c r="M269" s="198"/>
      <c r="N269" s="199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242</v>
      </c>
      <c r="AU269" s="19" t="s">
        <v>91</v>
      </c>
    </row>
    <row r="270" s="2" customFormat="1" ht="24.15" customHeight="1">
      <c r="A270" s="38"/>
      <c r="B270" s="181"/>
      <c r="C270" s="182" t="s">
        <v>647</v>
      </c>
      <c r="D270" s="182" t="s">
        <v>237</v>
      </c>
      <c r="E270" s="183" t="s">
        <v>2673</v>
      </c>
      <c r="F270" s="184" t="s">
        <v>2674</v>
      </c>
      <c r="G270" s="185" t="s">
        <v>527</v>
      </c>
      <c r="H270" s="186">
        <v>125</v>
      </c>
      <c r="I270" s="187"/>
      <c r="J270" s="188">
        <f>ROUND(I270*H270,2)</f>
        <v>0</v>
      </c>
      <c r="K270" s="184" t="s">
        <v>1</v>
      </c>
      <c r="L270" s="39"/>
      <c r="M270" s="189" t="s">
        <v>1</v>
      </c>
      <c r="N270" s="190" t="s">
        <v>40</v>
      </c>
      <c r="O270" s="77"/>
      <c r="P270" s="191">
        <f>O270*H270</f>
        <v>0</v>
      </c>
      <c r="Q270" s="191">
        <v>0</v>
      </c>
      <c r="R270" s="191">
        <f>Q270*H270</f>
        <v>0</v>
      </c>
      <c r="S270" s="191">
        <v>0</v>
      </c>
      <c r="T270" s="192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3" t="s">
        <v>96</v>
      </c>
      <c r="AT270" s="193" t="s">
        <v>237</v>
      </c>
      <c r="AU270" s="193" t="s">
        <v>91</v>
      </c>
      <c r="AY270" s="19" t="s">
        <v>235</v>
      </c>
      <c r="BE270" s="194">
        <f>IF(N270="základní",J270,0)</f>
        <v>0</v>
      </c>
      <c r="BF270" s="194">
        <f>IF(N270="snížená",J270,0)</f>
        <v>0</v>
      </c>
      <c r="BG270" s="194">
        <f>IF(N270="zákl. přenesená",J270,0)</f>
        <v>0</v>
      </c>
      <c r="BH270" s="194">
        <f>IF(N270="sníž. přenesená",J270,0)</f>
        <v>0</v>
      </c>
      <c r="BI270" s="194">
        <f>IF(N270="nulová",J270,0)</f>
        <v>0</v>
      </c>
      <c r="BJ270" s="19" t="s">
        <v>82</v>
      </c>
      <c r="BK270" s="194">
        <f>ROUND(I270*H270,2)</f>
        <v>0</v>
      </c>
      <c r="BL270" s="19" t="s">
        <v>96</v>
      </c>
      <c r="BM270" s="193" t="s">
        <v>2811</v>
      </c>
    </row>
    <row r="271" s="2" customFormat="1">
      <c r="A271" s="38"/>
      <c r="B271" s="39"/>
      <c r="C271" s="38"/>
      <c r="D271" s="195" t="s">
        <v>242</v>
      </c>
      <c r="E271" s="38"/>
      <c r="F271" s="196" t="s">
        <v>2674</v>
      </c>
      <c r="G271" s="38"/>
      <c r="H271" s="38"/>
      <c r="I271" s="197"/>
      <c r="J271" s="38"/>
      <c r="K271" s="38"/>
      <c r="L271" s="39"/>
      <c r="M271" s="198"/>
      <c r="N271" s="199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242</v>
      </c>
      <c r="AU271" s="19" t="s">
        <v>91</v>
      </c>
    </row>
    <row r="272" s="2" customFormat="1" ht="16.5" customHeight="1">
      <c r="A272" s="38"/>
      <c r="B272" s="181"/>
      <c r="C272" s="182" t="s">
        <v>653</v>
      </c>
      <c r="D272" s="182" t="s">
        <v>237</v>
      </c>
      <c r="E272" s="183" t="s">
        <v>2722</v>
      </c>
      <c r="F272" s="184" t="s">
        <v>2676</v>
      </c>
      <c r="G272" s="185" t="s">
        <v>294</v>
      </c>
      <c r="H272" s="186">
        <v>1</v>
      </c>
      <c r="I272" s="187"/>
      <c r="J272" s="188">
        <f>ROUND(I272*H272,2)</f>
        <v>0</v>
      </c>
      <c r="K272" s="184" t="s">
        <v>1</v>
      </c>
      <c r="L272" s="39"/>
      <c r="M272" s="189" t="s">
        <v>1</v>
      </c>
      <c r="N272" s="190" t="s">
        <v>40</v>
      </c>
      <c r="O272" s="77"/>
      <c r="P272" s="191">
        <f>O272*H272</f>
        <v>0</v>
      </c>
      <c r="Q272" s="191">
        <v>0</v>
      </c>
      <c r="R272" s="191">
        <f>Q272*H272</f>
        <v>0</v>
      </c>
      <c r="S272" s="191">
        <v>0</v>
      </c>
      <c r="T272" s="19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3" t="s">
        <v>96</v>
      </c>
      <c r="AT272" s="193" t="s">
        <v>237</v>
      </c>
      <c r="AU272" s="193" t="s">
        <v>91</v>
      </c>
      <c r="AY272" s="19" t="s">
        <v>235</v>
      </c>
      <c r="BE272" s="194">
        <f>IF(N272="základní",J272,0)</f>
        <v>0</v>
      </c>
      <c r="BF272" s="194">
        <f>IF(N272="snížená",J272,0)</f>
        <v>0</v>
      </c>
      <c r="BG272" s="194">
        <f>IF(N272="zákl. přenesená",J272,0)</f>
        <v>0</v>
      </c>
      <c r="BH272" s="194">
        <f>IF(N272="sníž. přenesená",J272,0)</f>
        <v>0</v>
      </c>
      <c r="BI272" s="194">
        <f>IF(N272="nulová",J272,0)</f>
        <v>0</v>
      </c>
      <c r="BJ272" s="19" t="s">
        <v>82</v>
      </c>
      <c r="BK272" s="194">
        <f>ROUND(I272*H272,2)</f>
        <v>0</v>
      </c>
      <c r="BL272" s="19" t="s">
        <v>96</v>
      </c>
      <c r="BM272" s="193" t="s">
        <v>2812</v>
      </c>
    </row>
    <row r="273" s="2" customFormat="1">
      <c r="A273" s="38"/>
      <c r="B273" s="39"/>
      <c r="C273" s="38"/>
      <c r="D273" s="195" t="s">
        <v>242</v>
      </c>
      <c r="E273" s="38"/>
      <c r="F273" s="196" t="s">
        <v>2676</v>
      </c>
      <c r="G273" s="38"/>
      <c r="H273" s="38"/>
      <c r="I273" s="197"/>
      <c r="J273" s="38"/>
      <c r="K273" s="38"/>
      <c r="L273" s="39"/>
      <c r="M273" s="198"/>
      <c r="N273" s="199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242</v>
      </c>
      <c r="AU273" s="19" t="s">
        <v>91</v>
      </c>
    </row>
    <row r="274" s="12" customFormat="1" ht="22.8" customHeight="1">
      <c r="A274" s="12"/>
      <c r="B274" s="168"/>
      <c r="C274" s="12"/>
      <c r="D274" s="169" t="s">
        <v>74</v>
      </c>
      <c r="E274" s="179" t="s">
        <v>2724</v>
      </c>
      <c r="F274" s="179" t="s">
        <v>2831</v>
      </c>
      <c r="G274" s="12"/>
      <c r="H274" s="12"/>
      <c r="I274" s="171"/>
      <c r="J274" s="180">
        <f>BK274</f>
        <v>0</v>
      </c>
      <c r="K274" s="12"/>
      <c r="L274" s="168"/>
      <c r="M274" s="173"/>
      <c r="N274" s="174"/>
      <c r="O274" s="174"/>
      <c r="P274" s="175">
        <f>SUM(P275:P306)</f>
        <v>0</v>
      </c>
      <c r="Q274" s="174"/>
      <c r="R274" s="175">
        <f>SUM(R275:R306)</f>
        <v>0</v>
      </c>
      <c r="S274" s="174"/>
      <c r="T274" s="176">
        <f>SUM(T275:T306)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169" t="s">
        <v>82</v>
      </c>
      <c r="AT274" s="177" t="s">
        <v>74</v>
      </c>
      <c r="AU274" s="177" t="s">
        <v>82</v>
      </c>
      <c r="AY274" s="169" t="s">
        <v>235</v>
      </c>
      <c r="BK274" s="178">
        <f>SUM(BK275:BK306)</f>
        <v>0</v>
      </c>
    </row>
    <row r="275" s="2" customFormat="1" ht="33" customHeight="1">
      <c r="A275" s="38"/>
      <c r="B275" s="181"/>
      <c r="C275" s="182" t="s">
        <v>657</v>
      </c>
      <c r="D275" s="182" t="s">
        <v>237</v>
      </c>
      <c r="E275" s="183" t="s">
        <v>2832</v>
      </c>
      <c r="F275" s="184" t="s">
        <v>2833</v>
      </c>
      <c r="G275" s="185" t="s">
        <v>294</v>
      </c>
      <c r="H275" s="186">
        <v>1</v>
      </c>
      <c r="I275" s="187"/>
      <c r="J275" s="188">
        <f>ROUND(I275*H275,2)</f>
        <v>0</v>
      </c>
      <c r="K275" s="184" t="s">
        <v>1</v>
      </c>
      <c r="L275" s="39"/>
      <c r="M275" s="189" t="s">
        <v>1</v>
      </c>
      <c r="N275" s="190" t="s">
        <v>40</v>
      </c>
      <c r="O275" s="77"/>
      <c r="P275" s="191">
        <f>O275*H275</f>
        <v>0</v>
      </c>
      <c r="Q275" s="191">
        <v>0</v>
      </c>
      <c r="R275" s="191">
        <f>Q275*H275</f>
        <v>0</v>
      </c>
      <c r="S275" s="191">
        <v>0</v>
      </c>
      <c r="T275" s="19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3" t="s">
        <v>96</v>
      </c>
      <c r="AT275" s="193" t="s">
        <v>237</v>
      </c>
      <c r="AU275" s="193" t="s">
        <v>84</v>
      </c>
      <c r="AY275" s="19" t="s">
        <v>235</v>
      </c>
      <c r="BE275" s="194">
        <f>IF(N275="základní",J275,0)</f>
        <v>0</v>
      </c>
      <c r="BF275" s="194">
        <f>IF(N275="snížená",J275,0)</f>
        <v>0</v>
      </c>
      <c r="BG275" s="194">
        <f>IF(N275="zákl. přenesená",J275,0)</f>
        <v>0</v>
      </c>
      <c r="BH275" s="194">
        <f>IF(N275="sníž. přenesená",J275,0)</f>
        <v>0</v>
      </c>
      <c r="BI275" s="194">
        <f>IF(N275="nulová",J275,0)</f>
        <v>0</v>
      </c>
      <c r="BJ275" s="19" t="s">
        <v>82</v>
      </c>
      <c r="BK275" s="194">
        <f>ROUND(I275*H275,2)</f>
        <v>0</v>
      </c>
      <c r="BL275" s="19" t="s">
        <v>96</v>
      </c>
      <c r="BM275" s="193" t="s">
        <v>2813</v>
      </c>
    </row>
    <row r="276" s="2" customFormat="1">
      <c r="A276" s="38"/>
      <c r="B276" s="39"/>
      <c r="C276" s="38"/>
      <c r="D276" s="195" t="s">
        <v>242</v>
      </c>
      <c r="E276" s="38"/>
      <c r="F276" s="196" t="s">
        <v>2833</v>
      </c>
      <c r="G276" s="38"/>
      <c r="H276" s="38"/>
      <c r="I276" s="197"/>
      <c r="J276" s="38"/>
      <c r="K276" s="38"/>
      <c r="L276" s="39"/>
      <c r="M276" s="198"/>
      <c r="N276" s="199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242</v>
      </c>
      <c r="AU276" s="19" t="s">
        <v>84</v>
      </c>
    </row>
    <row r="277" s="2" customFormat="1" ht="16.5" customHeight="1">
      <c r="A277" s="38"/>
      <c r="B277" s="181"/>
      <c r="C277" s="182" t="s">
        <v>662</v>
      </c>
      <c r="D277" s="182" t="s">
        <v>237</v>
      </c>
      <c r="E277" s="183" t="s">
        <v>2834</v>
      </c>
      <c r="F277" s="184" t="s">
        <v>2835</v>
      </c>
      <c r="G277" s="185" t="s">
        <v>294</v>
      </c>
      <c r="H277" s="186">
        <v>2</v>
      </c>
      <c r="I277" s="187"/>
      <c r="J277" s="188">
        <f>ROUND(I277*H277,2)</f>
        <v>0</v>
      </c>
      <c r="K277" s="184" t="s">
        <v>1</v>
      </c>
      <c r="L277" s="39"/>
      <c r="M277" s="189" t="s">
        <v>1</v>
      </c>
      <c r="N277" s="190" t="s">
        <v>40</v>
      </c>
      <c r="O277" s="77"/>
      <c r="P277" s="191">
        <f>O277*H277</f>
        <v>0</v>
      </c>
      <c r="Q277" s="191">
        <v>0</v>
      </c>
      <c r="R277" s="191">
        <f>Q277*H277</f>
        <v>0</v>
      </c>
      <c r="S277" s="191">
        <v>0</v>
      </c>
      <c r="T277" s="1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3" t="s">
        <v>96</v>
      </c>
      <c r="AT277" s="193" t="s">
        <v>237</v>
      </c>
      <c r="AU277" s="193" t="s">
        <v>84</v>
      </c>
      <c r="AY277" s="19" t="s">
        <v>235</v>
      </c>
      <c r="BE277" s="194">
        <f>IF(N277="základní",J277,0)</f>
        <v>0</v>
      </c>
      <c r="BF277" s="194">
        <f>IF(N277="snížená",J277,0)</f>
        <v>0</v>
      </c>
      <c r="BG277" s="194">
        <f>IF(N277="zákl. přenesená",J277,0)</f>
        <v>0</v>
      </c>
      <c r="BH277" s="194">
        <f>IF(N277="sníž. přenesená",J277,0)</f>
        <v>0</v>
      </c>
      <c r="BI277" s="194">
        <f>IF(N277="nulová",J277,0)</f>
        <v>0</v>
      </c>
      <c r="BJ277" s="19" t="s">
        <v>82</v>
      </c>
      <c r="BK277" s="194">
        <f>ROUND(I277*H277,2)</f>
        <v>0</v>
      </c>
      <c r="BL277" s="19" t="s">
        <v>96</v>
      </c>
      <c r="BM277" s="193" t="s">
        <v>2814</v>
      </c>
    </row>
    <row r="278" s="2" customFormat="1">
      <c r="A278" s="38"/>
      <c r="B278" s="39"/>
      <c r="C278" s="38"/>
      <c r="D278" s="195" t="s">
        <v>242</v>
      </c>
      <c r="E278" s="38"/>
      <c r="F278" s="196" t="s">
        <v>2835</v>
      </c>
      <c r="G278" s="38"/>
      <c r="H278" s="38"/>
      <c r="I278" s="197"/>
      <c r="J278" s="38"/>
      <c r="K278" s="38"/>
      <c r="L278" s="39"/>
      <c r="M278" s="198"/>
      <c r="N278" s="199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242</v>
      </c>
      <c r="AU278" s="19" t="s">
        <v>84</v>
      </c>
    </row>
    <row r="279" s="2" customFormat="1" ht="33" customHeight="1">
      <c r="A279" s="38"/>
      <c r="B279" s="181"/>
      <c r="C279" s="182" t="s">
        <v>667</v>
      </c>
      <c r="D279" s="182" t="s">
        <v>237</v>
      </c>
      <c r="E279" s="183" t="s">
        <v>2836</v>
      </c>
      <c r="F279" s="184" t="s">
        <v>2837</v>
      </c>
      <c r="G279" s="185" t="s">
        <v>294</v>
      </c>
      <c r="H279" s="186">
        <v>2</v>
      </c>
      <c r="I279" s="187"/>
      <c r="J279" s="188">
        <f>ROUND(I279*H279,2)</f>
        <v>0</v>
      </c>
      <c r="K279" s="184" t="s">
        <v>1</v>
      </c>
      <c r="L279" s="39"/>
      <c r="M279" s="189" t="s">
        <v>1</v>
      </c>
      <c r="N279" s="190" t="s">
        <v>40</v>
      </c>
      <c r="O279" s="77"/>
      <c r="P279" s="191">
        <f>O279*H279</f>
        <v>0</v>
      </c>
      <c r="Q279" s="191">
        <v>0</v>
      </c>
      <c r="R279" s="191">
        <f>Q279*H279</f>
        <v>0</v>
      </c>
      <c r="S279" s="191">
        <v>0</v>
      </c>
      <c r="T279" s="192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93" t="s">
        <v>96</v>
      </c>
      <c r="AT279" s="193" t="s">
        <v>237</v>
      </c>
      <c r="AU279" s="193" t="s">
        <v>84</v>
      </c>
      <c r="AY279" s="19" t="s">
        <v>235</v>
      </c>
      <c r="BE279" s="194">
        <f>IF(N279="základní",J279,0)</f>
        <v>0</v>
      </c>
      <c r="BF279" s="194">
        <f>IF(N279="snížená",J279,0)</f>
        <v>0</v>
      </c>
      <c r="BG279" s="194">
        <f>IF(N279="zákl. přenesená",J279,0)</f>
        <v>0</v>
      </c>
      <c r="BH279" s="194">
        <f>IF(N279="sníž. přenesená",J279,0)</f>
        <v>0</v>
      </c>
      <c r="BI279" s="194">
        <f>IF(N279="nulová",J279,0)</f>
        <v>0</v>
      </c>
      <c r="BJ279" s="19" t="s">
        <v>82</v>
      </c>
      <c r="BK279" s="194">
        <f>ROUND(I279*H279,2)</f>
        <v>0</v>
      </c>
      <c r="BL279" s="19" t="s">
        <v>96</v>
      </c>
      <c r="BM279" s="193" t="s">
        <v>2815</v>
      </c>
    </row>
    <row r="280" s="2" customFormat="1">
      <c r="A280" s="38"/>
      <c r="B280" s="39"/>
      <c r="C280" s="38"/>
      <c r="D280" s="195" t="s">
        <v>242</v>
      </c>
      <c r="E280" s="38"/>
      <c r="F280" s="196" t="s">
        <v>2837</v>
      </c>
      <c r="G280" s="38"/>
      <c r="H280" s="38"/>
      <c r="I280" s="197"/>
      <c r="J280" s="38"/>
      <c r="K280" s="38"/>
      <c r="L280" s="39"/>
      <c r="M280" s="198"/>
      <c r="N280" s="199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242</v>
      </c>
      <c r="AU280" s="19" t="s">
        <v>84</v>
      </c>
    </row>
    <row r="281" s="2" customFormat="1" ht="24.15" customHeight="1">
      <c r="A281" s="38"/>
      <c r="B281" s="181"/>
      <c r="C281" s="182" t="s">
        <v>676</v>
      </c>
      <c r="D281" s="182" t="s">
        <v>237</v>
      </c>
      <c r="E281" s="183" t="s">
        <v>2838</v>
      </c>
      <c r="F281" s="184" t="s">
        <v>2839</v>
      </c>
      <c r="G281" s="185" t="s">
        <v>294</v>
      </c>
      <c r="H281" s="186">
        <v>2</v>
      </c>
      <c r="I281" s="187"/>
      <c r="J281" s="188">
        <f>ROUND(I281*H281,2)</f>
        <v>0</v>
      </c>
      <c r="K281" s="184" t="s">
        <v>1</v>
      </c>
      <c r="L281" s="39"/>
      <c r="M281" s="189" t="s">
        <v>1</v>
      </c>
      <c r="N281" s="190" t="s">
        <v>40</v>
      </c>
      <c r="O281" s="77"/>
      <c r="P281" s="191">
        <f>O281*H281</f>
        <v>0</v>
      </c>
      <c r="Q281" s="191">
        <v>0</v>
      </c>
      <c r="R281" s="191">
        <f>Q281*H281</f>
        <v>0</v>
      </c>
      <c r="S281" s="191">
        <v>0</v>
      </c>
      <c r="T281" s="19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3" t="s">
        <v>96</v>
      </c>
      <c r="AT281" s="193" t="s">
        <v>237</v>
      </c>
      <c r="AU281" s="193" t="s">
        <v>84</v>
      </c>
      <c r="AY281" s="19" t="s">
        <v>235</v>
      </c>
      <c r="BE281" s="194">
        <f>IF(N281="základní",J281,0)</f>
        <v>0</v>
      </c>
      <c r="BF281" s="194">
        <f>IF(N281="snížená",J281,0)</f>
        <v>0</v>
      </c>
      <c r="BG281" s="194">
        <f>IF(N281="zákl. přenesená",J281,0)</f>
        <v>0</v>
      </c>
      <c r="BH281" s="194">
        <f>IF(N281="sníž. přenesená",J281,0)</f>
        <v>0</v>
      </c>
      <c r="BI281" s="194">
        <f>IF(N281="nulová",J281,0)</f>
        <v>0</v>
      </c>
      <c r="BJ281" s="19" t="s">
        <v>82</v>
      </c>
      <c r="BK281" s="194">
        <f>ROUND(I281*H281,2)</f>
        <v>0</v>
      </c>
      <c r="BL281" s="19" t="s">
        <v>96</v>
      </c>
      <c r="BM281" s="193" t="s">
        <v>2816</v>
      </c>
    </row>
    <row r="282" s="2" customFormat="1">
      <c r="A282" s="38"/>
      <c r="B282" s="39"/>
      <c r="C282" s="38"/>
      <c r="D282" s="195" t="s">
        <v>242</v>
      </c>
      <c r="E282" s="38"/>
      <c r="F282" s="196" t="s">
        <v>2839</v>
      </c>
      <c r="G282" s="38"/>
      <c r="H282" s="38"/>
      <c r="I282" s="197"/>
      <c r="J282" s="38"/>
      <c r="K282" s="38"/>
      <c r="L282" s="39"/>
      <c r="M282" s="198"/>
      <c r="N282" s="199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242</v>
      </c>
      <c r="AU282" s="19" t="s">
        <v>84</v>
      </c>
    </row>
    <row r="283" s="2" customFormat="1" ht="16.5" customHeight="1">
      <c r="A283" s="38"/>
      <c r="B283" s="181"/>
      <c r="C283" s="182" t="s">
        <v>681</v>
      </c>
      <c r="D283" s="182" t="s">
        <v>237</v>
      </c>
      <c r="E283" s="183" t="s">
        <v>2840</v>
      </c>
      <c r="F283" s="184" t="s">
        <v>2841</v>
      </c>
      <c r="G283" s="185" t="s">
        <v>294</v>
      </c>
      <c r="H283" s="186">
        <v>1</v>
      </c>
      <c r="I283" s="187"/>
      <c r="J283" s="188">
        <f>ROUND(I283*H283,2)</f>
        <v>0</v>
      </c>
      <c r="K283" s="184" t="s">
        <v>1</v>
      </c>
      <c r="L283" s="39"/>
      <c r="M283" s="189" t="s">
        <v>1</v>
      </c>
      <c r="N283" s="190" t="s">
        <v>40</v>
      </c>
      <c r="O283" s="77"/>
      <c r="P283" s="191">
        <f>O283*H283</f>
        <v>0</v>
      </c>
      <c r="Q283" s="191">
        <v>0</v>
      </c>
      <c r="R283" s="191">
        <f>Q283*H283</f>
        <v>0</v>
      </c>
      <c r="S283" s="191">
        <v>0</v>
      </c>
      <c r="T283" s="192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3" t="s">
        <v>96</v>
      </c>
      <c r="AT283" s="193" t="s">
        <v>237</v>
      </c>
      <c r="AU283" s="193" t="s">
        <v>84</v>
      </c>
      <c r="AY283" s="19" t="s">
        <v>235</v>
      </c>
      <c r="BE283" s="194">
        <f>IF(N283="základní",J283,0)</f>
        <v>0</v>
      </c>
      <c r="BF283" s="194">
        <f>IF(N283="snížená",J283,0)</f>
        <v>0</v>
      </c>
      <c r="BG283" s="194">
        <f>IF(N283="zákl. přenesená",J283,0)</f>
        <v>0</v>
      </c>
      <c r="BH283" s="194">
        <f>IF(N283="sníž. přenesená",J283,0)</f>
        <v>0</v>
      </c>
      <c r="BI283" s="194">
        <f>IF(N283="nulová",J283,0)</f>
        <v>0</v>
      </c>
      <c r="BJ283" s="19" t="s">
        <v>82</v>
      </c>
      <c r="BK283" s="194">
        <f>ROUND(I283*H283,2)</f>
        <v>0</v>
      </c>
      <c r="BL283" s="19" t="s">
        <v>96</v>
      </c>
      <c r="BM283" s="193" t="s">
        <v>2817</v>
      </c>
    </row>
    <row r="284" s="2" customFormat="1">
      <c r="A284" s="38"/>
      <c r="B284" s="39"/>
      <c r="C284" s="38"/>
      <c r="D284" s="195" t="s">
        <v>242</v>
      </c>
      <c r="E284" s="38"/>
      <c r="F284" s="196" t="s">
        <v>2841</v>
      </c>
      <c r="G284" s="38"/>
      <c r="H284" s="38"/>
      <c r="I284" s="197"/>
      <c r="J284" s="38"/>
      <c r="K284" s="38"/>
      <c r="L284" s="39"/>
      <c r="M284" s="198"/>
      <c r="N284" s="199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242</v>
      </c>
      <c r="AU284" s="19" t="s">
        <v>84</v>
      </c>
    </row>
    <row r="285" s="2" customFormat="1" ht="16.5" customHeight="1">
      <c r="A285" s="38"/>
      <c r="B285" s="181"/>
      <c r="C285" s="182" t="s">
        <v>686</v>
      </c>
      <c r="D285" s="182" t="s">
        <v>237</v>
      </c>
      <c r="E285" s="183" t="s">
        <v>2842</v>
      </c>
      <c r="F285" s="184" t="s">
        <v>2843</v>
      </c>
      <c r="G285" s="185" t="s">
        <v>294</v>
      </c>
      <c r="H285" s="186">
        <v>1</v>
      </c>
      <c r="I285" s="187"/>
      <c r="J285" s="188">
        <f>ROUND(I285*H285,2)</f>
        <v>0</v>
      </c>
      <c r="K285" s="184" t="s">
        <v>1</v>
      </c>
      <c r="L285" s="39"/>
      <c r="M285" s="189" t="s">
        <v>1</v>
      </c>
      <c r="N285" s="190" t="s">
        <v>40</v>
      </c>
      <c r="O285" s="77"/>
      <c r="P285" s="191">
        <f>O285*H285</f>
        <v>0</v>
      </c>
      <c r="Q285" s="191">
        <v>0</v>
      </c>
      <c r="R285" s="191">
        <f>Q285*H285</f>
        <v>0</v>
      </c>
      <c r="S285" s="191">
        <v>0</v>
      </c>
      <c r="T285" s="192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93" t="s">
        <v>96</v>
      </c>
      <c r="AT285" s="193" t="s">
        <v>237</v>
      </c>
      <c r="AU285" s="193" t="s">
        <v>84</v>
      </c>
      <c r="AY285" s="19" t="s">
        <v>235</v>
      </c>
      <c r="BE285" s="194">
        <f>IF(N285="základní",J285,0)</f>
        <v>0</v>
      </c>
      <c r="BF285" s="194">
        <f>IF(N285="snížená",J285,0)</f>
        <v>0</v>
      </c>
      <c r="BG285" s="194">
        <f>IF(N285="zákl. přenesená",J285,0)</f>
        <v>0</v>
      </c>
      <c r="BH285" s="194">
        <f>IF(N285="sníž. přenesená",J285,0)</f>
        <v>0</v>
      </c>
      <c r="BI285" s="194">
        <f>IF(N285="nulová",J285,0)</f>
        <v>0</v>
      </c>
      <c r="BJ285" s="19" t="s">
        <v>82</v>
      </c>
      <c r="BK285" s="194">
        <f>ROUND(I285*H285,2)</f>
        <v>0</v>
      </c>
      <c r="BL285" s="19" t="s">
        <v>96</v>
      </c>
      <c r="BM285" s="193" t="s">
        <v>2844</v>
      </c>
    </row>
    <row r="286" s="2" customFormat="1">
      <c r="A286" s="38"/>
      <c r="B286" s="39"/>
      <c r="C286" s="38"/>
      <c r="D286" s="195" t="s">
        <v>242</v>
      </c>
      <c r="E286" s="38"/>
      <c r="F286" s="196" t="s">
        <v>2843</v>
      </c>
      <c r="G286" s="38"/>
      <c r="H286" s="38"/>
      <c r="I286" s="197"/>
      <c r="J286" s="38"/>
      <c r="K286" s="38"/>
      <c r="L286" s="39"/>
      <c r="M286" s="198"/>
      <c r="N286" s="199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242</v>
      </c>
      <c r="AU286" s="19" t="s">
        <v>84</v>
      </c>
    </row>
    <row r="287" s="2" customFormat="1" ht="16.5" customHeight="1">
      <c r="A287" s="38"/>
      <c r="B287" s="181"/>
      <c r="C287" s="182" t="s">
        <v>691</v>
      </c>
      <c r="D287" s="182" t="s">
        <v>237</v>
      </c>
      <c r="E287" s="183" t="s">
        <v>2845</v>
      </c>
      <c r="F287" s="184" t="s">
        <v>2846</v>
      </c>
      <c r="G287" s="185" t="s">
        <v>294</v>
      </c>
      <c r="H287" s="186">
        <v>4</v>
      </c>
      <c r="I287" s="187"/>
      <c r="J287" s="188">
        <f>ROUND(I287*H287,2)</f>
        <v>0</v>
      </c>
      <c r="K287" s="184" t="s">
        <v>1</v>
      </c>
      <c r="L287" s="39"/>
      <c r="M287" s="189" t="s">
        <v>1</v>
      </c>
      <c r="N287" s="190" t="s">
        <v>40</v>
      </c>
      <c r="O287" s="77"/>
      <c r="P287" s="191">
        <f>O287*H287</f>
        <v>0</v>
      </c>
      <c r="Q287" s="191">
        <v>0</v>
      </c>
      <c r="R287" s="191">
        <f>Q287*H287</f>
        <v>0</v>
      </c>
      <c r="S287" s="191">
        <v>0</v>
      </c>
      <c r="T287" s="19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3" t="s">
        <v>96</v>
      </c>
      <c r="AT287" s="193" t="s">
        <v>237</v>
      </c>
      <c r="AU287" s="193" t="s">
        <v>84</v>
      </c>
      <c r="AY287" s="19" t="s">
        <v>235</v>
      </c>
      <c r="BE287" s="194">
        <f>IF(N287="základní",J287,0)</f>
        <v>0</v>
      </c>
      <c r="BF287" s="194">
        <f>IF(N287="snížená",J287,0)</f>
        <v>0</v>
      </c>
      <c r="BG287" s="194">
        <f>IF(N287="zákl. přenesená",J287,0)</f>
        <v>0</v>
      </c>
      <c r="BH287" s="194">
        <f>IF(N287="sníž. přenesená",J287,0)</f>
        <v>0</v>
      </c>
      <c r="BI287" s="194">
        <f>IF(N287="nulová",J287,0)</f>
        <v>0</v>
      </c>
      <c r="BJ287" s="19" t="s">
        <v>82</v>
      </c>
      <c r="BK287" s="194">
        <f>ROUND(I287*H287,2)</f>
        <v>0</v>
      </c>
      <c r="BL287" s="19" t="s">
        <v>96</v>
      </c>
      <c r="BM287" s="193" t="s">
        <v>2847</v>
      </c>
    </row>
    <row r="288" s="2" customFormat="1">
      <c r="A288" s="38"/>
      <c r="B288" s="39"/>
      <c r="C288" s="38"/>
      <c r="D288" s="195" t="s">
        <v>242</v>
      </c>
      <c r="E288" s="38"/>
      <c r="F288" s="196" t="s">
        <v>2846</v>
      </c>
      <c r="G288" s="38"/>
      <c r="H288" s="38"/>
      <c r="I288" s="197"/>
      <c r="J288" s="38"/>
      <c r="K288" s="38"/>
      <c r="L288" s="39"/>
      <c r="M288" s="198"/>
      <c r="N288" s="199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242</v>
      </c>
      <c r="AU288" s="19" t="s">
        <v>84</v>
      </c>
    </row>
    <row r="289" s="2" customFormat="1" ht="16.5" customHeight="1">
      <c r="A289" s="38"/>
      <c r="B289" s="181"/>
      <c r="C289" s="182" t="s">
        <v>696</v>
      </c>
      <c r="D289" s="182" t="s">
        <v>237</v>
      </c>
      <c r="E289" s="183" t="s">
        <v>2848</v>
      </c>
      <c r="F289" s="184" t="s">
        <v>2849</v>
      </c>
      <c r="G289" s="185" t="s">
        <v>294</v>
      </c>
      <c r="H289" s="186">
        <v>1</v>
      </c>
      <c r="I289" s="187"/>
      <c r="J289" s="188">
        <f>ROUND(I289*H289,2)</f>
        <v>0</v>
      </c>
      <c r="K289" s="184" t="s">
        <v>1</v>
      </c>
      <c r="L289" s="39"/>
      <c r="M289" s="189" t="s">
        <v>1</v>
      </c>
      <c r="N289" s="190" t="s">
        <v>40</v>
      </c>
      <c r="O289" s="77"/>
      <c r="P289" s="191">
        <f>O289*H289</f>
        <v>0</v>
      </c>
      <c r="Q289" s="191">
        <v>0</v>
      </c>
      <c r="R289" s="191">
        <f>Q289*H289</f>
        <v>0</v>
      </c>
      <c r="S289" s="191">
        <v>0</v>
      </c>
      <c r="T289" s="19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3" t="s">
        <v>96</v>
      </c>
      <c r="AT289" s="193" t="s">
        <v>237</v>
      </c>
      <c r="AU289" s="193" t="s">
        <v>84</v>
      </c>
      <c r="AY289" s="19" t="s">
        <v>235</v>
      </c>
      <c r="BE289" s="194">
        <f>IF(N289="základní",J289,0)</f>
        <v>0</v>
      </c>
      <c r="BF289" s="194">
        <f>IF(N289="snížená",J289,0)</f>
        <v>0</v>
      </c>
      <c r="BG289" s="194">
        <f>IF(N289="zákl. přenesená",J289,0)</f>
        <v>0</v>
      </c>
      <c r="BH289" s="194">
        <f>IF(N289="sníž. přenesená",J289,0)</f>
        <v>0</v>
      </c>
      <c r="BI289" s="194">
        <f>IF(N289="nulová",J289,0)</f>
        <v>0</v>
      </c>
      <c r="BJ289" s="19" t="s">
        <v>82</v>
      </c>
      <c r="BK289" s="194">
        <f>ROUND(I289*H289,2)</f>
        <v>0</v>
      </c>
      <c r="BL289" s="19" t="s">
        <v>96</v>
      </c>
      <c r="BM289" s="193" t="s">
        <v>2110</v>
      </c>
    </row>
    <row r="290" s="2" customFormat="1">
      <c r="A290" s="38"/>
      <c r="B290" s="39"/>
      <c r="C290" s="38"/>
      <c r="D290" s="195" t="s">
        <v>242</v>
      </c>
      <c r="E290" s="38"/>
      <c r="F290" s="196" t="s">
        <v>2849</v>
      </c>
      <c r="G290" s="38"/>
      <c r="H290" s="38"/>
      <c r="I290" s="197"/>
      <c r="J290" s="38"/>
      <c r="K290" s="38"/>
      <c r="L290" s="39"/>
      <c r="M290" s="198"/>
      <c r="N290" s="199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242</v>
      </c>
      <c r="AU290" s="19" t="s">
        <v>84</v>
      </c>
    </row>
    <row r="291" s="2" customFormat="1" ht="16.5" customHeight="1">
      <c r="A291" s="38"/>
      <c r="B291" s="181"/>
      <c r="C291" s="182" t="s">
        <v>701</v>
      </c>
      <c r="D291" s="182" t="s">
        <v>237</v>
      </c>
      <c r="E291" s="183" t="s">
        <v>2655</v>
      </c>
      <c r="F291" s="184" t="s">
        <v>2656</v>
      </c>
      <c r="G291" s="185" t="s">
        <v>323</v>
      </c>
      <c r="H291" s="186">
        <v>15</v>
      </c>
      <c r="I291" s="187"/>
      <c r="J291" s="188">
        <f>ROUND(I291*H291,2)</f>
        <v>0</v>
      </c>
      <c r="K291" s="184" t="s">
        <v>1</v>
      </c>
      <c r="L291" s="39"/>
      <c r="M291" s="189" t="s">
        <v>1</v>
      </c>
      <c r="N291" s="190" t="s">
        <v>40</v>
      </c>
      <c r="O291" s="77"/>
      <c r="P291" s="191">
        <f>O291*H291</f>
        <v>0</v>
      </c>
      <c r="Q291" s="191">
        <v>0</v>
      </c>
      <c r="R291" s="191">
        <f>Q291*H291</f>
        <v>0</v>
      </c>
      <c r="S291" s="191">
        <v>0</v>
      </c>
      <c r="T291" s="192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93" t="s">
        <v>96</v>
      </c>
      <c r="AT291" s="193" t="s">
        <v>237</v>
      </c>
      <c r="AU291" s="193" t="s">
        <v>84</v>
      </c>
      <c r="AY291" s="19" t="s">
        <v>235</v>
      </c>
      <c r="BE291" s="194">
        <f>IF(N291="základní",J291,0)</f>
        <v>0</v>
      </c>
      <c r="BF291" s="194">
        <f>IF(N291="snížená",J291,0)</f>
        <v>0</v>
      </c>
      <c r="BG291" s="194">
        <f>IF(N291="zákl. přenesená",J291,0)</f>
        <v>0</v>
      </c>
      <c r="BH291" s="194">
        <f>IF(N291="sníž. přenesená",J291,0)</f>
        <v>0</v>
      </c>
      <c r="BI291" s="194">
        <f>IF(N291="nulová",J291,0)</f>
        <v>0</v>
      </c>
      <c r="BJ291" s="19" t="s">
        <v>82</v>
      </c>
      <c r="BK291" s="194">
        <f>ROUND(I291*H291,2)</f>
        <v>0</v>
      </c>
      <c r="BL291" s="19" t="s">
        <v>96</v>
      </c>
      <c r="BM291" s="193" t="s">
        <v>2730</v>
      </c>
    </row>
    <row r="292" s="2" customFormat="1">
      <c r="A292" s="38"/>
      <c r="B292" s="39"/>
      <c r="C292" s="38"/>
      <c r="D292" s="195" t="s">
        <v>242</v>
      </c>
      <c r="E292" s="38"/>
      <c r="F292" s="196" t="s">
        <v>2656</v>
      </c>
      <c r="G292" s="38"/>
      <c r="H292" s="38"/>
      <c r="I292" s="197"/>
      <c r="J292" s="38"/>
      <c r="K292" s="38"/>
      <c r="L292" s="39"/>
      <c r="M292" s="198"/>
      <c r="N292" s="199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242</v>
      </c>
      <c r="AU292" s="19" t="s">
        <v>84</v>
      </c>
    </row>
    <row r="293" s="2" customFormat="1" ht="16.5" customHeight="1">
      <c r="A293" s="38"/>
      <c r="B293" s="181"/>
      <c r="C293" s="182" t="s">
        <v>705</v>
      </c>
      <c r="D293" s="182" t="s">
        <v>237</v>
      </c>
      <c r="E293" s="183" t="s">
        <v>2657</v>
      </c>
      <c r="F293" s="184" t="s">
        <v>2658</v>
      </c>
      <c r="G293" s="185" t="s">
        <v>323</v>
      </c>
      <c r="H293" s="186">
        <v>10</v>
      </c>
      <c r="I293" s="187"/>
      <c r="J293" s="188">
        <f>ROUND(I293*H293,2)</f>
        <v>0</v>
      </c>
      <c r="K293" s="184" t="s">
        <v>1</v>
      </c>
      <c r="L293" s="39"/>
      <c r="M293" s="189" t="s">
        <v>1</v>
      </c>
      <c r="N293" s="190" t="s">
        <v>40</v>
      </c>
      <c r="O293" s="77"/>
      <c r="P293" s="191">
        <f>O293*H293</f>
        <v>0</v>
      </c>
      <c r="Q293" s="191">
        <v>0</v>
      </c>
      <c r="R293" s="191">
        <f>Q293*H293</f>
        <v>0</v>
      </c>
      <c r="S293" s="191">
        <v>0</v>
      </c>
      <c r="T293" s="192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3" t="s">
        <v>96</v>
      </c>
      <c r="AT293" s="193" t="s">
        <v>237</v>
      </c>
      <c r="AU293" s="193" t="s">
        <v>84</v>
      </c>
      <c r="AY293" s="19" t="s">
        <v>235</v>
      </c>
      <c r="BE293" s="194">
        <f>IF(N293="základní",J293,0)</f>
        <v>0</v>
      </c>
      <c r="BF293" s="194">
        <f>IF(N293="snížená",J293,0)</f>
        <v>0</v>
      </c>
      <c r="BG293" s="194">
        <f>IF(N293="zákl. přenesená",J293,0)</f>
        <v>0</v>
      </c>
      <c r="BH293" s="194">
        <f>IF(N293="sníž. přenesená",J293,0)</f>
        <v>0</v>
      </c>
      <c r="BI293" s="194">
        <f>IF(N293="nulová",J293,0)</f>
        <v>0</v>
      </c>
      <c r="BJ293" s="19" t="s">
        <v>82</v>
      </c>
      <c r="BK293" s="194">
        <f>ROUND(I293*H293,2)</f>
        <v>0</v>
      </c>
      <c r="BL293" s="19" t="s">
        <v>96</v>
      </c>
      <c r="BM293" s="193" t="s">
        <v>2733</v>
      </c>
    </row>
    <row r="294" s="2" customFormat="1">
      <c r="A294" s="38"/>
      <c r="B294" s="39"/>
      <c r="C294" s="38"/>
      <c r="D294" s="195" t="s">
        <v>242</v>
      </c>
      <c r="E294" s="38"/>
      <c r="F294" s="196" t="s">
        <v>2658</v>
      </c>
      <c r="G294" s="38"/>
      <c r="H294" s="38"/>
      <c r="I294" s="197"/>
      <c r="J294" s="38"/>
      <c r="K294" s="38"/>
      <c r="L294" s="39"/>
      <c r="M294" s="198"/>
      <c r="N294" s="199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242</v>
      </c>
      <c r="AU294" s="19" t="s">
        <v>84</v>
      </c>
    </row>
    <row r="295" s="2" customFormat="1" ht="16.5" customHeight="1">
      <c r="A295" s="38"/>
      <c r="B295" s="181"/>
      <c r="C295" s="182" t="s">
        <v>709</v>
      </c>
      <c r="D295" s="182" t="s">
        <v>237</v>
      </c>
      <c r="E295" s="183" t="s">
        <v>2659</v>
      </c>
      <c r="F295" s="184" t="s">
        <v>2660</v>
      </c>
      <c r="G295" s="185" t="s">
        <v>323</v>
      </c>
      <c r="H295" s="186">
        <v>15</v>
      </c>
      <c r="I295" s="187"/>
      <c r="J295" s="188">
        <f>ROUND(I295*H295,2)</f>
        <v>0</v>
      </c>
      <c r="K295" s="184" t="s">
        <v>1</v>
      </c>
      <c r="L295" s="39"/>
      <c r="M295" s="189" t="s">
        <v>1</v>
      </c>
      <c r="N295" s="190" t="s">
        <v>40</v>
      </c>
      <c r="O295" s="77"/>
      <c r="P295" s="191">
        <f>O295*H295</f>
        <v>0</v>
      </c>
      <c r="Q295" s="191">
        <v>0</v>
      </c>
      <c r="R295" s="191">
        <f>Q295*H295</f>
        <v>0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96</v>
      </c>
      <c r="AT295" s="193" t="s">
        <v>237</v>
      </c>
      <c r="AU295" s="193" t="s">
        <v>84</v>
      </c>
      <c r="AY295" s="19" t="s">
        <v>235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96</v>
      </c>
      <c r="BM295" s="193" t="s">
        <v>2736</v>
      </c>
    </row>
    <row r="296" s="2" customFormat="1">
      <c r="A296" s="38"/>
      <c r="B296" s="39"/>
      <c r="C296" s="38"/>
      <c r="D296" s="195" t="s">
        <v>242</v>
      </c>
      <c r="E296" s="38"/>
      <c r="F296" s="196" t="s">
        <v>2660</v>
      </c>
      <c r="G296" s="38"/>
      <c r="H296" s="38"/>
      <c r="I296" s="197"/>
      <c r="J296" s="38"/>
      <c r="K296" s="38"/>
      <c r="L296" s="39"/>
      <c r="M296" s="198"/>
      <c r="N296" s="199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242</v>
      </c>
      <c r="AU296" s="19" t="s">
        <v>84</v>
      </c>
    </row>
    <row r="297" s="2" customFormat="1" ht="16.5" customHeight="1">
      <c r="A297" s="38"/>
      <c r="B297" s="181"/>
      <c r="C297" s="182" t="s">
        <v>714</v>
      </c>
      <c r="D297" s="182" t="s">
        <v>237</v>
      </c>
      <c r="E297" s="183" t="s">
        <v>2665</v>
      </c>
      <c r="F297" s="184" t="s">
        <v>2666</v>
      </c>
      <c r="G297" s="185" t="s">
        <v>323</v>
      </c>
      <c r="H297" s="186">
        <v>3</v>
      </c>
      <c r="I297" s="187"/>
      <c r="J297" s="188">
        <f>ROUND(I297*H297,2)</f>
        <v>0</v>
      </c>
      <c r="K297" s="184" t="s">
        <v>1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</v>
      </c>
      <c r="R297" s="191">
        <f>Q297*H297</f>
        <v>0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96</v>
      </c>
      <c r="AT297" s="193" t="s">
        <v>237</v>
      </c>
      <c r="AU297" s="193" t="s">
        <v>84</v>
      </c>
      <c r="AY297" s="19" t="s">
        <v>235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96</v>
      </c>
      <c r="BM297" s="193" t="s">
        <v>2739</v>
      </c>
    </row>
    <row r="298" s="2" customFormat="1">
      <c r="A298" s="38"/>
      <c r="B298" s="39"/>
      <c r="C298" s="38"/>
      <c r="D298" s="195" t="s">
        <v>242</v>
      </c>
      <c r="E298" s="38"/>
      <c r="F298" s="196" t="s">
        <v>2666</v>
      </c>
      <c r="G298" s="38"/>
      <c r="H298" s="38"/>
      <c r="I298" s="197"/>
      <c r="J298" s="38"/>
      <c r="K298" s="38"/>
      <c r="L298" s="39"/>
      <c r="M298" s="198"/>
      <c r="N298" s="199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242</v>
      </c>
      <c r="AU298" s="19" t="s">
        <v>84</v>
      </c>
    </row>
    <row r="299" s="2" customFormat="1" ht="21.75" customHeight="1">
      <c r="A299" s="38"/>
      <c r="B299" s="181"/>
      <c r="C299" s="182" t="s">
        <v>718</v>
      </c>
      <c r="D299" s="182" t="s">
        <v>237</v>
      </c>
      <c r="E299" s="183" t="s">
        <v>2850</v>
      </c>
      <c r="F299" s="184" t="s">
        <v>2670</v>
      </c>
      <c r="G299" s="185" t="s">
        <v>294</v>
      </c>
      <c r="H299" s="186">
        <v>2</v>
      </c>
      <c r="I299" s="187"/>
      <c r="J299" s="188">
        <f>ROUND(I299*H299,2)</f>
        <v>0</v>
      </c>
      <c r="K299" s="184" t="s">
        <v>1</v>
      </c>
      <c r="L299" s="39"/>
      <c r="M299" s="189" t="s">
        <v>1</v>
      </c>
      <c r="N299" s="190" t="s">
        <v>40</v>
      </c>
      <c r="O299" s="77"/>
      <c r="P299" s="191">
        <f>O299*H299</f>
        <v>0</v>
      </c>
      <c r="Q299" s="191">
        <v>0</v>
      </c>
      <c r="R299" s="191">
        <f>Q299*H299</f>
        <v>0</v>
      </c>
      <c r="S299" s="191">
        <v>0</v>
      </c>
      <c r="T299" s="192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3" t="s">
        <v>96</v>
      </c>
      <c r="AT299" s="193" t="s">
        <v>237</v>
      </c>
      <c r="AU299" s="193" t="s">
        <v>84</v>
      </c>
      <c r="AY299" s="19" t="s">
        <v>235</v>
      </c>
      <c r="BE299" s="194">
        <f>IF(N299="základní",J299,0)</f>
        <v>0</v>
      </c>
      <c r="BF299" s="194">
        <f>IF(N299="snížená",J299,0)</f>
        <v>0</v>
      </c>
      <c r="BG299" s="194">
        <f>IF(N299="zákl. přenesená",J299,0)</f>
        <v>0</v>
      </c>
      <c r="BH299" s="194">
        <f>IF(N299="sníž. přenesená",J299,0)</f>
        <v>0</v>
      </c>
      <c r="BI299" s="194">
        <f>IF(N299="nulová",J299,0)</f>
        <v>0</v>
      </c>
      <c r="BJ299" s="19" t="s">
        <v>82</v>
      </c>
      <c r="BK299" s="194">
        <f>ROUND(I299*H299,2)</f>
        <v>0</v>
      </c>
      <c r="BL299" s="19" t="s">
        <v>96</v>
      </c>
      <c r="BM299" s="193" t="s">
        <v>2742</v>
      </c>
    </row>
    <row r="300" s="2" customFormat="1">
      <c r="A300" s="38"/>
      <c r="B300" s="39"/>
      <c r="C300" s="38"/>
      <c r="D300" s="195" t="s">
        <v>242</v>
      </c>
      <c r="E300" s="38"/>
      <c r="F300" s="196" t="s">
        <v>2670</v>
      </c>
      <c r="G300" s="38"/>
      <c r="H300" s="38"/>
      <c r="I300" s="197"/>
      <c r="J300" s="38"/>
      <c r="K300" s="38"/>
      <c r="L300" s="39"/>
      <c r="M300" s="198"/>
      <c r="N300" s="199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242</v>
      </c>
      <c r="AU300" s="19" t="s">
        <v>84</v>
      </c>
    </row>
    <row r="301" s="2" customFormat="1" ht="21.75" customHeight="1">
      <c r="A301" s="38"/>
      <c r="B301" s="181"/>
      <c r="C301" s="182" t="s">
        <v>722</v>
      </c>
      <c r="D301" s="182" t="s">
        <v>237</v>
      </c>
      <c r="E301" s="183" t="s">
        <v>2851</v>
      </c>
      <c r="F301" s="184" t="s">
        <v>2852</v>
      </c>
      <c r="G301" s="185" t="s">
        <v>294</v>
      </c>
      <c r="H301" s="186">
        <v>4</v>
      </c>
      <c r="I301" s="187"/>
      <c r="J301" s="188">
        <f>ROUND(I301*H301,2)</f>
        <v>0</v>
      </c>
      <c r="K301" s="184" t="s">
        <v>1</v>
      </c>
      <c r="L301" s="39"/>
      <c r="M301" s="189" t="s">
        <v>1</v>
      </c>
      <c r="N301" s="190" t="s">
        <v>40</v>
      </c>
      <c r="O301" s="77"/>
      <c r="P301" s="191">
        <f>O301*H301</f>
        <v>0</v>
      </c>
      <c r="Q301" s="191">
        <v>0</v>
      </c>
      <c r="R301" s="191">
        <f>Q301*H301</f>
        <v>0</v>
      </c>
      <c r="S301" s="191">
        <v>0</v>
      </c>
      <c r="T301" s="192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93" t="s">
        <v>96</v>
      </c>
      <c r="AT301" s="193" t="s">
        <v>237</v>
      </c>
      <c r="AU301" s="193" t="s">
        <v>84</v>
      </c>
      <c r="AY301" s="19" t="s">
        <v>235</v>
      </c>
      <c r="BE301" s="194">
        <f>IF(N301="základní",J301,0)</f>
        <v>0</v>
      </c>
      <c r="BF301" s="194">
        <f>IF(N301="snížená",J301,0)</f>
        <v>0</v>
      </c>
      <c r="BG301" s="194">
        <f>IF(N301="zákl. přenesená",J301,0)</f>
        <v>0</v>
      </c>
      <c r="BH301" s="194">
        <f>IF(N301="sníž. přenesená",J301,0)</f>
        <v>0</v>
      </c>
      <c r="BI301" s="194">
        <f>IF(N301="nulová",J301,0)</f>
        <v>0</v>
      </c>
      <c r="BJ301" s="19" t="s">
        <v>82</v>
      </c>
      <c r="BK301" s="194">
        <f>ROUND(I301*H301,2)</f>
        <v>0</v>
      </c>
      <c r="BL301" s="19" t="s">
        <v>96</v>
      </c>
      <c r="BM301" s="193" t="s">
        <v>2745</v>
      </c>
    </row>
    <row r="302" s="2" customFormat="1">
      <c r="A302" s="38"/>
      <c r="B302" s="39"/>
      <c r="C302" s="38"/>
      <c r="D302" s="195" t="s">
        <v>242</v>
      </c>
      <c r="E302" s="38"/>
      <c r="F302" s="196" t="s">
        <v>2852</v>
      </c>
      <c r="G302" s="38"/>
      <c r="H302" s="38"/>
      <c r="I302" s="197"/>
      <c r="J302" s="38"/>
      <c r="K302" s="38"/>
      <c r="L302" s="39"/>
      <c r="M302" s="198"/>
      <c r="N302" s="199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242</v>
      </c>
      <c r="AU302" s="19" t="s">
        <v>84</v>
      </c>
    </row>
    <row r="303" s="2" customFormat="1" ht="24.15" customHeight="1">
      <c r="A303" s="38"/>
      <c r="B303" s="181"/>
      <c r="C303" s="182" t="s">
        <v>726</v>
      </c>
      <c r="D303" s="182" t="s">
        <v>237</v>
      </c>
      <c r="E303" s="183" t="s">
        <v>2853</v>
      </c>
      <c r="F303" s="184" t="s">
        <v>2674</v>
      </c>
      <c r="G303" s="185" t="s">
        <v>527</v>
      </c>
      <c r="H303" s="186">
        <v>82</v>
      </c>
      <c r="I303" s="187"/>
      <c r="J303" s="188">
        <f>ROUND(I303*H303,2)</f>
        <v>0</v>
      </c>
      <c r="K303" s="184" t="s">
        <v>1</v>
      </c>
      <c r="L303" s="39"/>
      <c r="M303" s="189" t="s">
        <v>1</v>
      </c>
      <c r="N303" s="190" t="s">
        <v>40</v>
      </c>
      <c r="O303" s="77"/>
      <c r="P303" s="191">
        <f>O303*H303</f>
        <v>0</v>
      </c>
      <c r="Q303" s="191">
        <v>0</v>
      </c>
      <c r="R303" s="191">
        <f>Q303*H303</f>
        <v>0</v>
      </c>
      <c r="S303" s="191">
        <v>0</v>
      </c>
      <c r="T303" s="192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3" t="s">
        <v>96</v>
      </c>
      <c r="AT303" s="193" t="s">
        <v>237</v>
      </c>
      <c r="AU303" s="193" t="s">
        <v>84</v>
      </c>
      <c r="AY303" s="19" t="s">
        <v>235</v>
      </c>
      <c r="BE303" s="194">
        <f>IF(N303="základní",J303,0)</f>
        <v>0</v>
      </c>
      <c r="BF303" s="194">
        <f>IF(N303="snížená",J303,0)</f>
        <v>0</v>
      </c>
      <c r="BG303" s="194">
        <f>IF(N303="zákl. přenesená",J303,0)</f>
        <v>0</v>
      </c>
      <c r="BH303" s="194">
        <f>IF(N303="sníž. přenesená",J303,0)</f>
        <v>0</v>
      </c>
      <c r="BI303" s="194">
        <f>IF(N303="nulová",J303,0)</f>
        <v>0</v>
      </c>
      <c r="BJ303" s="19" t="s">
        <v>82</v>
      </c>
      <c r="BK303" s="194">
        <f>ROUND(I303*H303,2)</f>
        <v>0</v>
      </c>
      <c r="BL303" s="19" t="s">
        <v>96</v>
      </c>
      <c r="BM303" s="193" t="s">
        <v>2748</v>
      </c>
    </row>
    <row r="304" s="2" customFormat="1">
      <c r="A304" s="38"/>
      <c r="B304" s="39"/>
      <c r="C304" s="38"/>
      <c r="D304" s="195" t="s">
        <v>242</v>
      </c>
      <c r="E304" s="38"/>
      <c r="F304" s="196" t="s">
        <v>2674</v>
      </c>
      <c r="G304" s="38"/>
      <c r="H304" s="38"/>
      <c r="I304" s="197"/>
      <c r="J304" s="38"/>
      <c r="K304" s="38"/>
      <c r="L304" s="39"/>
      <c r="M304" s="198"/>
      <c r="N304" s="199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242</v>
      </c>
      <c r="AU304" s="19" t="s">
        <v>84</v>
      </c>
    </row>
    <row r="305" s="2" customFormat="1" ht="16.5" customHeight="1">
      <c r="A305" s="38"/>
      <c r="B305" s="181"/>
      <c r="C305" s="182" t="s">
        <v>731</v>
      </c>
      <c r="D305" s="182" t="s">
        <v>237</v>
      </c>
      <c r="E305" s="183" t="s">
        <v>2854</v>
      </c>
      <c r="F305" s="184" t="s">
        <v>2676</v>
      </c>
      <c r="G305" s="185" t="s">
        <v>294</v>
      </c>
      <c r="H305" s="186">
        <v>1</v>
      </c>
      <c r="I305" s="187"/>
      <c r="J305" s="188">
        <f>ROUND(I305*H305,2)</f>
        <v>0</v>
      </c>
      <c r="K305" s="184" t="s">
        <v>1</v>
      </c>
      <c r="L305" s="39"/>
      <c r="M305" s="189" t="s">
        <v>1</v>
      </c>
      <c r="N305" s="190" t="s">
        <v>40</v>
      </c>
      <c r="O305" s="77"/>
      <c r="P305" s="191">
        <f>O305*H305</f>
        <v>0</v>
      </c>
      <c r="Q305" s="191">
        <v>0</v>
      </c>
      <c r="R305" s="191">
        <f>Q305*H305</f>
        <v>0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96</v>
      </c>
      <c r="AT305" s="193" t="s">
        <v>237</v>
      </c>
      <c r="AU305" s="193" t="s">
        <v>84</v>
      </c>
      <c r="AY305" s="19" t="s">
        <v>235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96</v>
      </c>
      <c r="BM305" s="193" t="s">
        <v>2751</v>
      </c>
    </row>
    <row r="306" s="2" customFormat="1">
      <c r="A306" s="38"/>
      <c r="B306" s="39"/>
      <c r="C306" s="38"/>
      <c r="D306" s="195" t="s">
        <v>242</v>
      </c>
      <c r="E306" s="38"/>
      <c r="F306" s="196" t="s">
        <v>2676</v>
      </c>
      <c r="G306" s="38"/>
      <c r="H306" s="38"/>
      <c r="I306" s="197"/>
      <c r="J306" s="38"/>
      <c r="K306" s="38"/>
      <c r="L306" s="39"/>
      <c r="M306" s="198"/>
      <c r="N306" s="199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242</v>
      </c>
      <c r="AU306" s="19" t="s">
        <v>84</v>
      </c>
    </row>
    <row r="307" s="12" customFormat="1" ht="22.8" customHeight="1">
      <c r="A307" s="12"/>
      <c r="B307" s="168"/>
      <c r="C307" s="12"/>
      <c r="D307" s="169" t="s">
        <v>74</v>
      </c>
      <c r="E307" s="179" t="s">
        <v>2754</v>
      </c>
      <c r="F307" s="179" t="s">
        <v>2725</v>
      </c>
      <c r="G307" s="12"/>
      <c r="H307" s="12"/>
      <c r="I307" s="171"/>
      <c r="J307" s="180">
        <f>BK307</f>
        <v>0</v>
      </c>
      <c r="K307" s="12"/>
      <c r="L307" s="168"/>
      <c r="M307" s="173"/>
      <c r="N307" s="174"/>
      <c r="O307" s="174"/>
      <c r="P307" s="175">
        <f>SUM(P308:P331)</f>
        <v>0</v>
      </c>
      <c r="Q307" s="174"/>
      <c r="R307" s="175">
        <f>SUM(R308:R331)</f>
        <v>0</v>
      </c>
      <c r="S307" s="174"/>
      <c r="T307" s="176">
        <f>SUM(T308:T331)</f>
        <v>0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169" t="s">
        <v>82</v>
      </c>
      <c r="AT307" s="177" t="s">
        <v>74</v>
      </c>
      <c r="AU307" s="177" t="s">
        <v>82</v>
      </c>
      <c r="AY307" s="169" t="s">
        <v>235</v>
      </c>
      <c r="BK307" s="178">
        <f>SUM(BK308:BK331)</f>
        <v>0</v>
      </c>
    </row>
    <row r="308" s="2" customFormat="1" ht="16.5" customHeight="1">
      <c r="A308" s="38"/>
      <c r="B308" s="181"/>
      <c r="C308" s="182" t="s">
        <v>736</v>
      </c>
      <c r="D308" s="182" t="s">
        <v>237</v>
      </c>
      <c r="E308" s="183" t="s">
        <v>2726</v>
      </c>
      <c r="F308" s="184" t="s">
        <v>2727</v>
      </c>
      <c r="G308" s="185" t="s">
        <v>323</v>
      </c>
      <c r="H308" s="186">
        <v>15</v>
      </c>
      <c r="I308" s="187"/>
      <c r="J308" s="188">
        <f>ROUND(I308*H308,2)</f>
        <v>0</v>
      </c>
      <c r="K308" s="184" t="s">
        <v>1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96</v>
      </c>
      <c r="AT308" s="193" t="s">
        <v>237</v>
      </c>
      <c r="AU308" s="193" t="s">
        <v>84</v>
      </c>
      <c r="AY308" s="19" t="s">
        <v>235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96</v>
      </c>
      <c r="BM308" s="193" t="s">
        <v>2764</v>
      </c>
    </row>
    <row r="309" s="2" customFormat="1">
      <c r="A309" s="38"/>
      <c r="B309" s="39"/>
      <c r="C309" s="38"/>
      <c r="D309" s="195" t="s">
        <v>242</v>
      </c>
      <c r="E309" s="38"/>
      <c r="F309" s="196" t="s">
        <v>2727</v>
      </c>
      <c r="G309" s="38"/>
      <c r="H309" s="38"/>
      <c r="I309" s="197"/>
      <c r="J309" s="38"/>
      <c r="K309" s="38"/>
      <c r="L309" s="39"/>
      <c r="M309" s="198"/>
      <c r="N309" s="199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242</v>
      </c>
      <c r="AU309" s="19" t="s">
        <v>84</v>
      </c>
    </row>
    <row r="310" s="2" customFormat="1" ht="16.5" customHeight="1">
      <c r="A310" s="38"/>
      <c r="B310" s="181"/>
      <c r="C310" s="182" t="s">
        <v>741</v>
      </c>
      <c r="D310" s="182" t="s">
        <v>237</v>
      </c>
      <c r="E310" s="183" t="s">
        <v>2855</v>
      </c>
      <c r="F310" s="184" t="s">
        <v>2856</v>
      </c>
      <c r="G310" s="185" t="s">
        <v>323</v>
      </c>
      <c r="H310" s="186">
        <v>10</v>
      </c>
      <c r="I310" s="187"/>
      <c r="J310" s="188">
        <f>ROUND(I310*H310,2)</f>
        <v>0</v>
      </c>
      <c r="K310" s="184" t="s">
        <v>1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96</v>
      </c>
      <c r="AT310" s="193" t="s">
        <v>237</v>
      </c>
      <c r="AU310" s="193" t="s">
        <v>84</v>
      </c>
      <c r="AY310" s="19" t="s">
        <v>235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96</v>
      </c>
      <c r="BM310" s="193" t="s">
        <v>2767</v>
      </c>
    </row>
    <row r="311" s="2" customFormat="1">
      <c r="A311" s="38"/>
      <c r="B311" s="39"/>
      <c r="C311" s="38"/>
      <c r="D311" s="195" t="s">
        <v>242</v>
      </c>
      <c r="E311" s="38"/>
      <c r="F311" s="196" t="s">
        <v>2856</v>
      </c>
      <c r="G311" s="38"/>
      <c r="H311" s="38"/>
      <c r="I311" s="197"/>
      <c r="J311" s="38"/>
      <c r="K311" s="38"/>
      <c r="L311" s="39"/>
      <c r="M311" s="198"/>
      <c r="N311" s="199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242</v>
      </c>
      <c r="AU311" s="19" t="s">
        <v>84</v>
      </c>
    </row>
    <row r="312" s="2" customFormat="1" ht="16.5" customHeight="1">
      <c r="A312" s="38"/>
      <c r="B312" s="181"/>
      <c r="C312" s="182" t="s">
        <v>746</v>
      </c>
      <c r="D312" s="182" t="s">
        <v>237</v>
      </c>
      <c r="E312" s="183" t="s">
        <v>2728</v>
      </c>
      <c r="F312" s="184" t="s">
        <v>2729</v>
      </c>
      <c r="G312" s="185" t="s">
        <v>323</v>
      </c>
      <c r="H312" s="186">
        <v>15</v>
      </c>
      <c r="I312" s="187"/>
      <c r="J312" s="188">
        <f>ROUND(I312*H312,2)</f>
        <v>0</v>
      </c>
      <c r="K312" s="184" t="s">
        <v>1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96</v>
      </c>
      <c r="AT312" s="193" t="s">
        <v>237</v>
      </c>
      <c r="AU312" s="193" t="s">
        <v>84</v>
      </c>
      <c r="AY312" s="19" t="s">
        <v>235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96</v>
      </c>
      <c r="BM312" s="193" t="s">
        <v>2771</v>
      </c>
    </row>
    <row r="313" s="2" customFormat="1">
      <c r="A313" s="38"/>
      <c r="B313" s="39"/>
      <c r="C313" s="38"/>
      <c r="D313" s="195" t="s">
        <v>242</v>
      </c>
      <c r="E313" s="38"/>
      <c r="F313" s="196" t="s">
        <v>2729</v>
      </c>
      <c r="G313" s="38"/>
      <c r="H313" s="38"/>
      <c r="I313" s="197"/>
      <c r="J313" s="38"/>
      <c r="K313" s="38"/>
      <c r="L313" s="39"/>
      <c r="M313" s="198"/>
      <c r="N313" s="199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242</v>
      </c>
      <c r="AU313" s="19" t="s">
        <v>84</v>
      </c>
    </row>
    <row r="314" s="2" customFormat="1" ht="16.5" customHeight="1">
      <c r="A314" s="38"/>
      <c r="B314" s="181"/>
      <c r="C314" s="182" t="s">
        <v>751</v>
      </c>
      <c r="D314" s="182" t="s">
        <v>237</v>
      </c>
      <c r="E314" s="183" t="s">
        <v>2857</v>
      </c>
      <c r="F314" s="184" t="s">
        <v>2858</v>
      </c>
      <c r="G314" s="185" t="s">
        <v>323</v>
      </c>
      <c r="H314" s="186">
        <v>10</v>
      </c>
      <c r="I314" s="187"/>
      <c r="J314" s="188">
        <f>ROUND(I314*H314,2)</f>
        <v>0</v>
      </c>
      <c r="K314" s="184" t="s">
        <v>1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96</v>
      </c>
      <c r="AT314" s="193" t="s">
        <v>237</v>
      </c>
      <c r="AU314" s="193" t="s">
        <v>84</v>
      </c>
      <c r="AY314" s="19" t="s">
        <v>235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96</v>
      </c>
      <c r="BM314" s="193" t="s">
        <v>2774</v>
      </c>
    </row>
    <row r="315" s="2" customFormat="1">
      <c r="A315" s="38"/>
      <c r="B315" s="39"/>
      <c r="C315" s="38"/>
      <c r="D315" s="195" t="s">
        <v>242</v>
      </c>
      <c r="E315" s="38"/>
      <c r="F315" s="196" t="s">
        <v>2858</v>
      </c>
      <c r="G315" s="38"/>
      <c r="H315" s="38"/>
      <c r="I315" s="197"/>
      <c r="J315" s="38"/>
      <c r="K315" s="38"/>
      <c r="L315" s="39"/>
      <c r="M315" s="198"/>
      <c r="N315" s="199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242</v>
      </c>
      <c r="AU315" s="19" t="s">
        <v>84</v>
      </c>
    </row>
    <row r="316" s="2" customFormat="1" ht="16.5" customHeight="1">
      <c r="A316" s="38"/>
      <c r="B316" s="181"/>
      <c r="C316" s="182" t="s">
        <v>756</v>
      </c>
      <c r="D316" s="182" t="s">
        <v>237</v>
      </c>
      <c r="E316" s="183" t="s">
        <v>2731</v>
      </c>
      <c r="F316" s="184" t="s">
        <v>2732</v>
      </c>
      <c r="G316" s="185" t="s">
        <v>294</v>
      </c>
      <c r="H316" s="186">
        <v>1</v>
      </c>
      <c r="I316" s="187"/>
      <c r="J316" s="188">
        <f>ROUND(I316*H316,2)</f>
        <v>0</v>
      </c>
      <c r="K316" s="184" t="s">
        <v>1</v>
      </c>
      <c r="L316" s="39"/>
      <c r="M316" s="189" t="s">
        <v>1</v>
      </c>
      <c r="N316" s="190" t="s">
        <v>40</v>
      </c>
      <c r="O316" s="77"/>
      <c r="P316" s="191">
        <f>O316*H316</f>
        <v>0</v>
      </c>
      <c r="Q316" s="191">
        <v>0</v>
      </c>
      <c r="R316" s="191">
        <f>Q316*H316</f>
        <v>0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96</v>
      </c>
      <c r="AT316" s="193" t="s">
        <v>237</v>
      </c>
      <c r="AU316" s="193" t="s">
        <v>84</v>
      </c>
      <c r="AY316" s="19" t="s">
        <v>235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96</v>
      </c>
      <c r="BM316" s="193" t="s">
        <v>2777</v>
      </c>
    </row>
    <row r="317" s="2" customFormat="1">
      <c r="A317" s="38"/>
      <c r="B317" s="39"/>
      <c r="C317" s="38"/>
      <c r="D317" s="195" t="s">
        <v>242</v>
      </c>
      <c r="E317" s="38"/>
      <c r="F317" s="196" t="s">
        <v>2732</v>
      </c>
      <c r="G317" s="38"/>
      <c r="H317" s="38"/>
      <c r="I317" s="197"/>
      <c r="J317" s="38"/>
      <c r="K317" s="38"/>
      <c r="L317" s="39"/>
      <c r="M317" s="198"/>
      <c r="N317" s="199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242</v>
      </c>
      <c r="AU317" s="19" t="s">
        <v>84</v>
      </c>
    </row>
    <row r="318" s="2" customFormat="1" ht="16.5" customHeight="1">
      <c r="A318" s="38"/>
      <c r="B318" s="181"/>
      <c r="C318" s="182" t="s">
        <v>761</v>
      </c>
      <c r="D318" s="182" t="s">
        <v>237</v>
      </c>
      <c r="E318" s="183" t="s">
        <v>2734</v>
      </c>
      <c r="F318" s="184" t="s">
        <v>2735</v>
      </c>
      <c r="G318" s="185" t="s">
        <v>294</v>
      </c>
      <c r="H318" s="186">
        <v>2</v>
      </c>
      <c r="I318" s="187"/>
      <c r="J318" s="188">
        <f>ROUND(I318*H318,2)</f>
        <v>0</v>
      </c>
      <c r="K318" s="184" t="s">
        <v>1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96</v>
      </c>
      <c r="AT318" s="193" t="s">
        <v>237</v>
      </c>
      <c r="AU318" s="193" t="s">
        <v>84</v>
      </c>
      <c r="AY318" s="19" t="s">
        <v>235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96</v>
      </c>
      <c r="BM318" s="193" t="s">
        <v>2779</v>
      </c>
    </row>
    <row r="319" s="2" customFormat="1">
      <c r="A319" s="38"/>
      <c r="B319" s="39"/>
      <c r="C319" s="38"/>
      <c r="D319" s="195" t="s">
        <v>242</v>
      </c>
      <c r="E319" s="38"/>
      <c r="F319" s="196" t="s">
        <v>2735</v>
      </c>
      <c r="G319" s="38"/>
      <c r="H319" s="38"/>
      <c r="I319" s="197"/>
      <c r="J319" s="38"/>
      <c r="K319" s="38"/>
      <c r="L319" s="39"/>
      <c r="M319" s="198"/>
      <c r="N319" s="199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242</v>
      </c>
      <c r="AU319" s="19" t="s">
        <v>84</v>
      </c>
    </row>
    <row r="320" s="2" customFormat="1" ht="16.5" customHeight="1">
      <c r="A320" s="38"/>
      <c r="B320" s="181"/>
      <c r="C320" s="182" t="s">
        <v>766</v>
      </c>
      <c r="D320" s="182" t="s">
        <v>237</v>
      </c>
      <c r="E320" s="183" t="s">
        <v>2737</v>
      </c>
      <c r="F320" s="184" t="s">
        <v>2738</v>
      </c>
      <c r="G320" s="185" t="s">
        <v>294</v>
      </c>
      <c r="H320" s="186">
        <v>4</v>
      </c>
      <c r="I320" s="187"/>
      <c r="J320" s="188">
        <f>ROUND(I320*H320,2)</f>
        <v>0</v>
      </c>
      <c r="K320" s="184" t="s">
        <v>1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96</v>
      </c>
      <c r="AT320" s="193" t="s">
        <v>237</v>
      </c>
      <c r="AU320" s="193" t="s">
        <v>84</v>
      </c>
      <c r="AY320" s="19" t="s">
        <v>235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96</v>
      </c>
      <c r="BM320" s="193" t="s">
        <v>2781</v>
      </c>
    </row>
    <row r="321" s="2" customFormat="1">
      <c r="A321" s="38"/>
      <c r="B321" s="39"/>
      <c r="C321" s="38"/>
      <c r="D321" s="195" t="s">
        <v>242</v>
      </c>
      <c r="E321" s="38"/>
      <c r="F321" s="196" t="s">
        <v>2738</v>
      </c>
      <c r="G321" s="38"/>
      <c r="H321" s="38"/>
      <c r="I321" s="197"/>
      <c r="J321" s="38"/>
      <c r="K321" s="38"/>
      <c r="L321" s="39"/>
      <c r="M321" s="198"/>
      <c r="N321" s="199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242</v>
      </c>
      <c r="AU321" s="19" t="s">
        <v>84</v>
      </c>
    </row>
    <row r="322" s="2" customFormat="1" ht="16.5" customHeight="1">
      <c r="A322" s="38"/>
      <c r="B322" s="181"/>
      <c r="C322" s="182" t="s">
        <v>773</v>
      </c>
      <c r="D322" s="182" t="s">
        <v>237</v>
      </c>
      <c r="E322" s="183" t="s">
        <v>2740</v>
      </c>
      <c r="F322" s="184" t="s">
        <v>2741</v>
      </c>
      <c r="G322" s="185" t="s">
        <v>294</v>
      </c>
      <c r="H322" s="186">
        <v>8</v>
      </c>
      <c r="I322" s="187"/>
      <c r="J322" s="188">
        <f>ROUND(I322*H322,2)</f>
        <v>0</v>
      </c>
      <c r="K322" s="184" t="s">
        <v>1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96</v>
      </c>
      <c r="AT322" s="193" t="s">
        <v>237</v>
      </c>
      <c r="AU322" s="193" t="s">
        <v>84</v>
      </c>
      <c r="AY322" s="19" t="s">
        <v>235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96</v>
      </c>
      <c r="BM322" s="193" t="s">
        <v>2859</v>
      </c>
    </row>
    <row r="323" s="2" customFormat="1">
      <c r="A323" s="38"/>
      <c r="B323" s="39"/>
      <c r="C323" s="38"/>
      <c r="D323" s="195" t="s">
        <v>242</v>
      </c>
      <c r="E323" s="38"/>
      <c r="F323" s="196" t="s">
        <v>2741</v>
      </c>
      <c r="G323" s="38"/>
      <c r="H323" s="38"/>
      <c r="I323" s="197"/>
      <c r="J323" s="38"/>
      <c r="K323" s="38"/>
      <c r="L323" s="39"/>
      <c r="M323" s="198"/>
      <c r="N323" s="199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242</v>
      </c>
      <c r="AU323" s="19" t="s">
        <v>84</v>
      </c>
    </row>
    <row r="324" s="2" customFormat="1" ht="16.5" customHeight="1">
      <c r="A324" s="38"/>
      <c r="B324" s="181"/>
      <c r="C324" s="182" t="s">
        <v>778</v>
      </c>
      <c r="D324" s="182" t="s">
        <v>237</v>
      </c>
      <c r="E324" s="183" t="s">
        <v>2743</v>
      </c>
      <c r="F324" s="184" t="s">
        <v>2744</v>
      </c>
      <c r="G324" s="185" t="s">
        <v>323</v>
      </c>
      <c r="H324" s="186">
        <v>10</v>
      </c>
      <c r="I324" s="187"/>
      <c r="J324" s="188">
        <f>ROUND(I324*H324,2)</f>
        <v>0</v>
      </c>
      <c r="K324" s="184" t="s">
        <v>1</v>
      </c>
      <c r="L324" s="39"/>
      <c r="M324" s="189" t="s">
        <v>1</v>
      </c>
      <c r="N324" s="190" t="s">
        <v>40</v>
      </c>
      <c r="O324" s="77"/>
      <c r="P324" s="191">
        <f>O324*H324</f>
        <v>0</v>
      </c>
      <c r="Q324" s="191">
        <v>0</v>
      </c>
      <c r="R324" s="191">
        <f>Q324*H324</f>
        <v>0</v>
      </c>
      <c r="S324" s="191">
        <v>0</v>
      </c>
      <c r="T324" s="19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3" t="s">
        <v>96</v>
      </c>
      <c r="AT324" s="193" t="s">
        <v>237</v>
      </c>
      <c r="AU324" s="193" t="s">
        <v>84</v>
      </c>
      <c r="AY324" s="19" t="s">
        <v>235</v>
      </c>
      <c r="BE324" s="194">
        <f>IF(N324="základní",J324,0)</f>
        <v>0</v>
      </c>
      <c r="BF324" s="194">
        <f>IF(N324="snížená",J324,0)</f>
        <v>0</v>
      </c>
      <c r="BG324" s="194">
        <f>IF(N324="zákl. přenesená",J324,0)</f>
        <v>0</v>
      </c>
      <c r="BH324" s="194">
        <f>IF(N324="sníž. přenesená",J324,0)</f>
        <v>0</v>
      </c>
      <c r="BI324" s="194">
        <f>IF(N324="nulová",J324,0)</f>
        <v>0</v>
      </c>
      <c r="BJ324" s="19" t="s">
        <v>82</v>
      </c>
      <c r="BK324" s="194">
        <f>ROUND(I324*H324,2)</f>
        <v>0</v>
      </c>
      <c r="BL324" s="19" t="s">
        <v>96</v>
      </c>
      <c r="BM324" s="193" t="s">
        <v>2860</v>
      </c>
    </row>
    <row r="325" s="2" customFormat="1">
      <c r="A325" s="38"/>
      <c r="B325" s="39"/>
      <c r="C325" s="38"/>
      <c r="D325" s="195" t="s">
        <v>242</v>
      </c>
      <c r="E325" s="38"/>
      <c r="F325" s="196" t="s">
        <v>2744</v>
      </c>
      <c r="G325" s="38"/>
      <c r="H325" s="38"/>
      <c r="I325" s="197"/>
      <c r="J325" s="38"/>
      <c r="K325" s="38"/>
      <c r="L325" s="39"/>
      <c r="M325" s="198"/>
      <c r="N325" s="199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242</v>
      </c>
      <c r="AU325" s="19" t="s">
        <v>84</v>
      </c>
    </row>
    <row r="326" s="2" customFormat="1" ht="16.5" customHeight="1">
      <c r="A326" s="38"/>
      <c r="B326" s="181"/>
      <c r="C326" s="182" t="s">
        <v>782</v>
      </c>
      <c r="D326" s="182" t="s">
        <v>237</v>
      </c>
      <c r="E326" s="183" t="s">
        <v>2746</v>
      </c>
      <c r="F326" s="184" t="s">
        <v>2747</v>
      </c>
      <c r="G326" s="185" t="s">
        <v>323</v>
      </c>
      <c r="H326" s="186">
        <v>20</v>
      </c>
      <c r="I326" s="187"/>
      <c r="J326" s="188">
        <f>ROUND(I326*H326,2)</f>
        <v>0</v>
      </c>
      <c r="K326" s="184" t="s">
        <v>1</v>
      </c>
      <c r="L326" s="39"/>
      <c r="M326" s="189" t="s">
        <v>1</v>
      </c>
      <c r="N326" s="190" t="s">
        <v>40</v>
      </c>
      <c r="O326" s="77"/>
      <c r="P326" s="191">
        <f>O326*H326</f>
        <v>0</v>
      </c>
      <c r="Q326" s="191">
        <v>0</v>
      </c>
      <c r="R326" s="191">
        <f>Q326*H326</f>
        <v>0</v>
      </c>
      <c r="S326" s="191">
        <v>0</v>
      </c>
      <c r="T326" s="19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3" t="s">
        <v>96</v>
      </c>
      <c r="AT326" s="193" t="s">
        <v>237</v>
      </c>
      <c r="AU326" s="193" t="s">
        <v>84</v>
      </c>
      <c r="AY326" s="19" t="s">
        <v>235</v>
      </c>
      <c r="BE326" s="194">
        <f>IF(N326="základní",J326,0)</f>
        <v>0</v>
      </c>
      <c r="BF326" s="194">
        <f>IF(N326="snížená",J326,0)</f>
        <v>0</v>
      </c>
      <c r="BG326" s="194">
        <f>IF(N326="zákl. přenesená",J326,0)</f>
        <v>0</v>
      </c>
      <c r="BH326" s="194">
        <f>IF(N326="sníž. přenesená",J326,0)</f>
        <v>0</v>
      </c>
      <c r="BI326" s="194">
        <f>IF(N326="nulová",J326,0)</f>
        <v>0</v>
      </c>
      <c r="BJ326" s="19" t="s">
        <v>82</v>
      </c>
      <c r="BK326" s="194">
        <f>ROUND(I326*H326,2)</f>
        <v>0</v>
      </c>
      <c r="BL326" s="19" t="s">
        <v>96</v>
      </c>
      <c r="BM326" s="193" t="s">
        <v>2861</v>
      </c>
    </row>
    <row r="327" s="2" customFormat="1">
      <c r="A327" s="38"/>
      <c r="B327" s="39"/>
      <c r="C327" s="38"/>
      <c r="D327" s="195" t="s">
        <v>242</v>
      </c>
      <c r="E327" s="38"/>
      <c r="F327" s="196" t="s">
        <v>2747</v>
      </c>
      <c r="G327" s="38"/>
      <c r="H327" s="38"/>
      <c r="I327" s="197"/>
      <c r="J327" s="38"/>
      <c r="K327" s="38"/>
      <c r="L327" s="39"/>
      <c r="M327" s="198"/>
      <c r="N327" s="199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242</v>
      </c>
      <c r="AU327" s="19" t="s">
        <v>84</v>
      </c>
    </row>
    <row r="328" s="2" customFormat="1" ht="16.5" customHeight="1">
      <c r="A328" s="38"/>
      <c r="B328" s="181"/>
      <c r="C328" s="182" t="s">
        <v>788</v>
      </c>
      <c r="D328" s="182" t="s">
        <v>237</v>
      </c>
      <c r="E328" s="183" t="s">
        <v>2749</v>
      </c>
      <c r="F328" s="184" t="s">
        <v>2750</v>
      </c>
      <c r="G328" s="185" t="s">
        <v>294</v>
      </c>
      <c r="H328" s="186">
        <v>1</v>
      </c>
      <c r="I328" s="187"/>
      <c r="J328" s="188">
        <f>ROUND(I328*H328,2)</f>
        <v>0</v>
      </c>
      <c r="K328" s="184" t="s">
        <v>1</v>
      </c>
      <c r="L328" s="39"/>
      <c r="M328" s="189" t="s">
        <v>1</v>
      </c>
      <c r="N328" s="190" t="s">
        <v>40</v>
      </c>
      <c r="O328" s="77"/>
      <c r="P328" s="191">
        <f>O328*H328</f>
        <v>0</v>
      </c>
      <c r="Q328" s="191">
        <v>0</v>
      </c>
      <c r="R328" s="191">
        <f>Q328*H328</f>
        <v>0</v>
      </c>
      <c r="S328" s="191">
        <v>0</v>
      </c>
      <c r="T328" s="19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3" t="s">
        <v>96</v>
      </c>
      <c r="AT328" s="193" t="s">
        <v>237</v>
      </c>
      <c r="AU328" s="193" t="s">
        <v>84</v>
      </c>
      <c r="AY328" s="19" t="s">
        <v>235</v>
      </c>
      <c r="BE328" s="194">
        <f>IF(N328="základní",J328,0)</f>
        <v>0</v>
      </c>
      <c r="BF328" s="194">
        <f>IF(N328="snížená",J328,0)</f>
        <v>0</v>
      </c>
      <c r="BG328" s="194">
        <f>IF(N328="zákl. přenesená",J328,0)</f>
        <v>0</v>
      </c>
      <c r="BH328" s="194">
        <f>IF(N328="sníž. přenesená",J328,0)</f>
        <v>0</v>
      </c>
      <c r="BI328" s="194">
        <f>IF(N328="nulová",J328,0)</f>
        <v>0</v>
      </c>
      <c r="BJ328" s="19" t="s">
        <v>82</v>
      </c>
      <c r="BK328" s="194">
        <f>ROUND(I328*H328,2)</f>
        <v>0</v>
      </c>
      <c r="BL328" s="19" t="s">
        <v>96</v>
      </c>
      <c r="BM328" s="193" t="s">
        <v>2862</v>
      </c>
    </row>
    <row r="329" s="2" customFormat="1">
      <c r="A329" s="38"/>
      <c r="B329" s="39"/>
      <c r="C329" s="38"/>
      <c r="D329" s="195" t="s">
        <v>242</v>
      </c>
      <c r="E329" s="38"/>
      <c r="F329" s="196" t="s">
        <v>2750</v>
      </c>
      <c r="G329" s="38"/>
      <c r="H329" s="38"/>
      <c r="I329" s="197"/>
      <c r="J329" s="38"/>
      <c r="K329" s="38"/>
      <c r="L329" s="39"/>
      <c r="M329" s="198"/>
      <c r="N329" s="199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242</v>
      </c>
      <c r="AU329" s="19" t="s">
        <v>84</v>
      </c>
    </row>
    <row r="330" s="2" customFormat="1" ht="16.5" customHeight="1">
      <c r="A330" s="38"/>
      <c r="B330" s="181"/>
      <c r="C330" s="182" t="s">
        <v>792</v>
      </c>
      <c r="D330" s="182" t="s">
        <v>237</v>
      </c>
      <c r="E330" s="183" t="s">
        <v>2752</v>
      </c>
      <c r="F330" s="184" t="s">
        <v>2048</v>
      </c>
      <c r="G330" s="185" t="s">
        <v>294</v>
      </c>
      <c r="H330" s="186">
        <v>40</v>
      </c>
      <c r="I330" s="187"/>
      <c r="J330" s="188">
        <f>ROUND(I330*H330,2)</f>
        <v>0</v>
      </c>
      <c r="K330" s="184" t="s">
        <v>1</v>
      </c>
      <c r="L330" s="39"/>
      <c r="M330" s="189" t="s">
        <v>1</v>
      </c>
      <c r="N330" s="190" t="s">
        <v>40</v>
      </c>
      <c r="O330" s="77"/>
      <c r="P330" s="191">
        <f>O330*H330</f>
        <v>0</v>
      </c>
      <c r="Q330" s="191">
        <v>0</v>
      </c>
      <c r="R330" s="191">
        <f>Q330*H330</f>
        <v>0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96</v>
      </c>
      <c r="AT330" s="193" t="s">
        <v>237</v>
      </c>
      <c r="AU330" s="193" t="s">
        <v>84</v>
      </c>
      <c r="AY330" s="19" t="s">
        <v>235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96</v>
      </c>
      <c r="BM330" s="193" t="s">
        <v>2863</v>
      </c>
    </row>
    <row r="331" s="2" customFormat="1">
      <c r="A331" s="38"/>
      <c r="B331" s="39"/>
      <c r="C331" s="38"/>
      <c r="D331" s="195" t="s">
        <v>242</v>
      </c>
      <c r="E331" s="38"/>
      <c r="F331" s="196" t="s">
        <v>2048</v>
      </c>
      <c r="G331" s="38"/>
      <c r="H331" s="38"/>
      <c r="I331" s="197"/>
      <c r="J331" s="38"/>
      <c r="K331" s="38"/>
      <c r="L331" s="39"/>
      <c r="M331" s="198"/>
      <c r="N331" s="199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242</v>
      </c>
      <c r="AU331" s="19" t="s">
        <v>84</v>
      </c>
    </row>
    <row r="332" s="12" customFormat="1" ht="22.8" customHeight="1">
      <c r="A332" s="12"/>
      <c r="B332" s="168"/>
      <c r="C332" s="12"/>
      <c r="D332" s="169" t="s">
        <v>74</v>
      </c>
      <c r="E332" s="179" t="s">
        <v>2768</v>
      </c>
      <c r="F332" s="179" t="s">
        <v>2755</v>
      </c>
      <c r="G332" s="12"/>
      <c r="H332" s="12"/>
      <c r="I332" s="171"/>
      <c r="J332" s="180">
        <f>BK332</f>
        <v>0</v>
      </c>
      <c r="K332" s="12"/>
      <c r="L332" s="168"/>
      <c r="M332" s="173"/>
      <c r="N332" s="174"/>
      <c r="O332" s="174"/>
      <c r="P332" s="175">
        <f>SUM(P333:P340)</f>
        <v>0</v>
      </c>
      <c r="Q332" s="174"/>
      <c r="R332" s="175">
        <f>SUM(R333:R340)</f>
        <v>0</v>
      </c>
      <c r="S332" s="174"/>
      <c r="T332" s="176">
        <f>SUM(T333:T340)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169" t="s">
        <v>82</v>
      </c>
      <c r="AT332" s="177" t="s">
        <v>74</v>
      </c>
      <c r="AU332" s="177" t="s">
        <v>82</v>
      </c>
      <c r="AY332" s="169" t="s">
        <v>235</v>
      </c>
      <c r="BK332" s="178">
        <f>SUM(BK333:BK340)</f>
        <v>0</v>
      </c>
    </row>
    <row r="333" s="2" customFormat="1" ht="24.15" customHeight="1">
      <c r="A333" s="38"/>
      <c r="B333" s="181"/>
      <c r="C333" s="182" t="s">
        <v>797</v>
      </c>
      <c r="D333" s="182" t="s">
        <v>237</v>
      </c>
      <c r="E333" s="183" t="s">
        <v>2756</v>
      </c>
      <c r="F333" s="184" t="s">
        <v>2757</v>
      </c>
      <c r="G333" s="185" t="s">
        <v>294</v>
      </c>
      <c r="H333" s="186">
        <v>1</v>
      </c>
      <c r="I333" s="187"/>
      <c r="J333" s="188">
        <f>ROUND(I333*H333,2)</f>
        <v>0</v>
      </c>
      <c r="K333" s="184" t="s">
        <v>1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0</v>
      </c>
      <c r="R333" s="191">
        <f>Q333*H333</f>
        <v>0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96</v>
      </c>
      <c r="AT333" s="193" t="s">
        <v>237</v>
      </c>
      <c r="AU333" s="193" t="s">
        <v>84</v>
      </c>
      <c r="AY333" s="19" t="s">
        <v>235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96</v>
      </c>
      <c r="BM333" s="193" t="s">
        <v>2864</v>
      </c>
    </row>
    <row r="334" s="2" customFormat="1">
      <c r="A334" s="38"/>
      <c r="B334" s="39"/>
      <c r="C334" s="38"/>
      <c r="D334" s="195" t="s">
        <v>242</v>
      </c>
      <c r="E334" s="38"/>
      <c r="F334" s="196" t="s">
        <v>2757</v>
      </c>
      <c r="G334" s="38"/>
      <c r="H334" s="38"/>
      <c r="I334" s="197"/>
      <c r="J334" s="38"/>
      <c r="K334" s="38"/>
      <c r="L334" s="39"/>
      <c r="M334" s="198"/>
      <c r="N334" s="199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242</v>
      </c>
      <c r="AU334" s="19" t="s">
        <v>84</v>
      </c>
    </row>
    <row r="335" s="2" customFormat="1" ht="16.5" customHeight="1">
      <c r="A335" s="38"/>
      <c r="B335" s="181"/>
      <c r="C335" s="182" t="s">
        <v>801</v>
      </c>
      <c r="D335" s="182" t="s">
        <v>237</v>
      </c>
      <c r="E335" s="183" t="s">
        <v>2759</v>
      </c>
      <c r="F335" s="184" t="s">
        <v>2760</v>
      </c>
      <c r="G335" s="185" t="s">
        <v>294</v>
      </c>
      <c r="H335" s="186">
        <v>1</v>
      </c>
      <c r="I335" s="187"/>
      <c r="J335" s="188">
        <f>ROUND(I335*H335,2)</f>
        <v>0</v>
      </c>
      <c r="K335" s="184" t="s">
        <v>1</v>
      </c>
      <c r="L335" s="39"/>
      <c r="M335" s="189" t="s">
        <v>1</v>
      </c>
      <c r="N335" s="190" t="s">
        <v>40</v>
      </c>
      <c r="O335" s="77"/>
      <c r="P335" s="191">
        <f>O335*H335</f>
        <v>0</v>
      </c>
      <c r="Q335" s="191">
        <v>0</v>
      </c>
      <c r="R335" s="191">
        <f>Q335*H335</f>
        <v>0</v>
      </c>
      <c r="S335" s="191">
        <v>0</v>
      </c>
      <c r="T335" s="192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93" t="s">
        <v>96</v>
      </c>
      <c r="AT335" s="193" t="s">
        <v>237</v>
      </c>
      <c r="AU335" s="193" t="s">
        <v>84</v>
      </c>
      <c r="AY335" s="19" t="s">
        <v>235</v>
      </c>
      <c r="BE335" s="194">
        <f>IF(N335="základní",J335,0)</f>
        <v>0</v>
      </c>
      <c r="BF335" s="194">
        <f>IF(N335="snížená",J335,0)</f>
        <v>0</v>
      </c>
      <c r="BG335" s="194">
        <f>IF(N335="zákl. přenesená",J335,0)</f>
        <v>0</v>
      </c>
      <c r="BH335" s="194">
        <f>IF(N335="sníž. přenesená",J335,0)</f>
        <v>0</v>
      </c>
      <c r="BI335" s="194">
        <f>IF(N335="nulová",J335,0)</f>
        <v>0</v>
      </c>
      <c r="BJ335" s="19" t="s">
        <v>82</v>
      </c>
      <c r="BK335" s="194">
        <f>ROUND(I335*H335,2)</f>
        <v>0</v>
      </c>
      <c r="BL335" s="19" t="s">
        <v>96</v>
      </c>
      <c r="BM335" s="193" t="s">
        <v>2261</v>
      </c>
    </row>
    <row r="336" s="2" customFormat="1">
      <c r="A336" s="38"/>
      <c r="B336" s="39"/>
      <c r="C336" s="38"/>
      <c r="D336" s="195" t="s">
        <v>242</v>
      </c>
      <c r="E336" s="38"/>
      <c r="F336" s="196" t="s">
        <v>2760</v>
      </c>
      <c r="G336" s="38"/>
      <c r="H336" s="38"/>
      <c r="I336" s="197"/>
      <c r="J336" s="38"/>
      <c r="K336" s="38"/>
      <c r="L336" s="39"/>
      <c r="M336" s="198"/>
      <c r="N336" s="199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242</v>
      </c>
      <c r="AU336" s="19" t="s">
        <v>84</v>
      </c>
    </row>
    <row r="337" s="2" customFormat="1" ht="16.5" customHeight="1">
      <c r="A337" s="38"/>
      <c r="B337" s="181"/>
      <c r="C337" s="182" t="s">
        <v>806</v>
      </c>
      <c r="D337" s="182" t="s">
        <v>237</v>
      </c>
      <c r="E337" s="183" t="s">
        <v>2762</v>
      </c>
      <c r="F337" s="184" t="s">
        <v>2763</v>
      </c>
      <c r="G337" s="185" t="s">
        <v>294</v>
      </c>
      <c r="H337" s="186">
        <v>1</v>
      </c>
      <c r="I337" s="187"/>
      <c r="J337" s="188">
        <f>ROUND(I337*H337,2)</f>
        <v>0</v>
      </c>
      <c r="K337" s="184" t="s">
        <v>1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</v>
      </c>
      <c r="R337" s="191">
        <f>Q337*H337</f>
        <v>0</v>
      </c>
      <c r="S337" s="191">
        <v>0</v>
      </c>
      <c r="T337" s="192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96</v>
      </c>
      <c r="AT337" s="193" t="s">
        <v>237</v>
      </c>
      <c r="AU337" s="193" t="s">
        <v>84</v>
      </c>
      <c r="AY337" s="19" t="s">
        <v>235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96</v>
      </c>
      <c r="BM337" s="193" t="s">
        <v>2865</v>
      </c>
    </row>
    <row r="338" s="2" customFormat="1">
      <c r="A338" s="38"/>
      <c r="B338" s="39"/>
      <c r="C338" s="38"/>
      <c r="D338" s="195" t="s">
        <v>242</v>
      </c>
      <c r="E338" s="38"/>
      <c r="F338" s="196" t="s">
        <v>2763</v>
      </c>
      <c r="G338" s="38"/>
      <c r="H338" s="38"/>
      <c r="I338" s="197"/>
      <c r="J338" s="38"/>
      <c r="K338" s="38"/>
      <c r="L338" s="39"/>
      <c r="M338" s="198"/>
      <c r="N338" s="199"/>
      <c r="O338" s="77"/>
      <c r="P338" s="77"/>
      <c r="Q338" s="77"/>
      <c r="R338" s="77"/>
      <c r="S338" s="77"/>
      <c r="T338" s="7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19" t="s">
        <v>242</v>
      </c>
      <c r="AU338" s="19" t="s">
        <v>84</v>
      </c>
    </row>
    <row r="339" s="2" customFormat="1" ht="16.5" customHeight="1">
      <c r="A339" s="38"/>
      <c r="B339" s="181"/>
      <c r="C339" s="182" t="s">
        <v>812</v>
      </c>
      <c r="D339" s="182" t="s">
        <v>237</v>
      </c>
      <c r="E339" s="183" t="s">
        <v>2765</v>
      </c>
      <c r="F339" s="184" t="s">
        <v>2766</v>
      </c>
      <c r="G339" s="185" t="s">
        <v>294</v>
      </c>
      <c r="H339" s="186">
        <v>1</v>
      </c>
      <c r="I339" s="187"/>
      <c r="J339" s="188">
        <f>ROUND(I339*H339,2)</f>
        <v>0</v>
      </c>
      <c r="K339" s="184" t="s">
        <v>1</v>
      </c>
      <c r="L339" s="39"/>
      <c r="M339" s="189" t="s">
        <v>1</v>
      </c>
      <c r="N339" s="190" t="s">
        <v>40</v>
      </c>
      <c r="O339" s="77"/>
      <c r="P339" s="191">
        <f>O339*H339</f>
        <v>0</v>
      </c>
      <c r="Q339" s="191">
        <v>0</v>
      </c>
      <c r="R339" s="191">
        <f>Q339*H339</f>
        <v>0</v>
      </c>
      <c r="S339" s="191">
        <v>0</v>
      </c>
      <c r="T339" s="192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93" t="s">
        <v>96</v>
      </c>
      <c r="AT339" s="193" t="s">
        <v>237</v>
      </c>
      <c r="AU339" s="193" t="s">
        <v>84</v>
      </c>
      <c r="AY339" s="19" t="s">
        <v>235</v>
      </c>
      <c r="BE339" s="194">
        <f>IF(N339="základní",J339,0)</f>
        <v>0</v>
      </c>
      <c r="BF339" s="194">
        <f>IF(N339="snížená",J339,0)</f>
        <v>0</v>
      </c>
      <c r="BG339" s="194">
        <f>IF(N339="zákl. přenesená",J339,0)</f>
        <v>0</v>
      </c>
      <c r="BH339" s="194">
        <f>IF(N339="sníž. přenesená",J339,0)</f>
        <v>0</v>
      </c>
      <c r="BI339" s="194">
        <f>IF(N339="nulová",J339,0)</f>
        <v>0</v>
      </c>
      <c r="BJ339" s="19" t="s">
        <v>82</v>
      </c>
      <c r="BK339" s="194">
        <f>ROUND(I339*H339,2)</f>
        <v>0</v>
      </c>
      <c r="BL339" s="19" t="s">
        <v>96</v>
      </c>
      <c r="BM339" s="193" t="s">
        <v>2866</v>
      </c>
    </row>
    <row r="340" s="2" customFormat="1">
      <c r="A340" s="38"/>
      <c r="B340" s="39"/>
      <c r="C340" s="38"/>
      <c r="D340" s="195" t="s">
        <v>242</v>
      </c>
      <c r="E340" s="38"/>
      <c r="F340" s="196" t="s">
        <v>2766</v>
      </c>
      <c r="G340" s="38"/>
      <c r="H340" s="38"/>
      <c r="I340" s="197"/>
      <c r="J340" s="38"/>
      <c r="K340" s="38"/>
      <c r="L340" s="39"/>
      <c r="M340" s="198"/>
      <c r="N340" s="199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242</v>
      </c>
      <c r="AU340" s="19" t="s">
        <v>84</v>
      </c>
    </row>
    <row r="341" s="12" customFormat="1" ht="22.8" customHeight="1">
      <c r="A341" s="12"/>
      <c r="B341" s="168"/>
      <c r="C341" s="12"/>
      <c r="D341" s="169" t="s">
        <v>74</v>
      </c>
      <c r="E341" s="179" t="s">
        <v>2867</v>
      </c>
      <c r="F341" s="179" t="s">
        <v>2074</v>
      </c>
      <c r="G341" s="12"/>
      <c r="H341" s="12"/>
      <c r="I341" s="171"/>
      <c r="J341" s="180">
        <f>BK341</f>
        <v>0</v>
      </c>
      <c r="K341" s="12"/>
      <c r="L341" s="168"/>
      <c r="M341" s="173"/>
      <c r="N341" s="174"/>
      <c r="O341" s="174"/>
      <c r="P341" s="175">
        <f>SUM(P342:P351)</f>
        <v>0</v>
      </c>
      <c r="Q341" s="174"/>
      <c r="R341" s="175">
        <f>SUM(R342:R351)</f>
        <v>0</v>
      </c>
      <c r="S341" s="174"/>
      <c r="T341" s="176">
        <f>SUM(T342:T351)</f>
        <v>0</v>
      </c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R341" s="169" t="s">
        <v>82</v>
      </c>
      <c r="AT341" s="177" t="s">
        <v>74</v>
      </c>
      <c r="AU341" s="177" t="s">
        <v>82</v>
      </c>
      <c r="AY341" s="169" t="s">
        <v>235</v>
      </c>
      <c r="BK341" s="178">
        <f>SUM(BK342:BK351)</f>
        <v>0</v>
      </c>
    </row>
    <row r="342" s="2" customFormat="1" ht="16.5" customHeight="1">
      <c r="A342" s="38"/>
      <c r="B342" s="181"/>
      <c r="C342" s="182" t="s">
        <v>820</v>
      </c>
      <c r="D342" s="182" t="s">
        <v>237</v>
      </c>
      <c r="E342" s="183" t="s">
        <v>2769</v>
      </c>
      <c r="F342" s="184" t="s">
        <v>2770</v>
      </c>
      <c r="G342" s="185" t="s">
        <v>310</v>
      </c>
      <c r="H342" s="186">
        <v>46</v>
      </c>
      <c r="I342" s="187"/>
      <c r="J342" s="188">
        <f>ROUND(I342*H342,2)</f>
        <v>0</v>
      </c>
      <c r="K342" s="184" t="s">
        <v>1</v>
      </c>
      <c r="L342" s="39"/>
      <c r="M342" s="189" t="s">
        <v>1</v>
      </c>
      <c r="N342" s="190" t="s">
        <v>40</v>
      </c>
      <c r="O342" s="77"/>
      <c r="P342" s="191">
        <f>O342*H342</f>
        <v>0</v>
      </c>
      <c r="Q342" s="191">
        <v>0</v>
      </c>
      <c r="R342" s="191">
        <f>Q342*H342</f>
        <v>0</v>
      </c>
      <c r="S342" s="191">
        <v>0</v>
      </c>
      <c r="T342" s="192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93" t="s">
        <v>96</v>
      </c>
      <c r="AT342" s="193" t="s">
        <v>237</v>
      </c>
      <c r="AU342" s="193" t="s">
        <v>84</v>
      </c>
      <c r="AY342" s="19" t="s">
        <v>235</v>
      </c>
      <c r="BE342" s="194">
        <f>IF(N342="základní",J342,0)</f>
        <v>0</v>
      </c>
      <c r="BF342" s="194">
        <f>IF(N342="snížená",J342,0)</f>
        <v>0</v>
      </c>
      <c r="BG342" s="194">
        <f>IF(N342="zákl. přenesená",J342,0)</f>
        <v>0</v>
      </c>
      <c r="BH342" s="194">
        <f>IF(N342="sníž. přenesená",J342,0)</f>
        <v>0</v>
      </c>
      <c r="BI342" s="194">
        <f>IF(N342="nulová",J342,0)</f>
        <v>0</v>
      </c>
      <c r="BJ342" s="19" t="s">
        <v>82</v>
      </c>
      <c r="BK342" s="194">
        <f>ROUND(I342*H342,2)</f>
        <v>0</v>
      </c>
      <c r="BL342" s="19" t="s">
        <v>96</v>
      </c>
      <c r="BM342" s="193" t="s">
        <v>2868</v>
      </c>
    </row>
    <row r="343" s="2" customFormat="1">
      <c r="A343" s="38"/>
      <c r="B343" s="39"/>
      <c r="C343" s="38"/>
      <c r="D343" s="195" t="s">
        <v>242</v>
      </c>
      <c r="E343" s="38"/>
      <c r="F343" s="196" t="s">
        <v>2770</v>
      </c>
      <c r="G343" s="38"/>
      <c r="H343" s="38"/>
      <c r="I343" s="197"/>
      <c r="J343" s="38"/>
      <c r="K343" s="38"/>
      <c r="L343" s="39"/>
      <c r="M343" s="198"/>
      <c r="N343" s="199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242</v>
      </c>
      <c r="AU343" s="19" t="s">
        <v>84</v>
      </c>
    </row>
    <row r="344" s="2" customFormat="1" ht="16.5" customHeight="1">
      <c r="A344" s="38"/>
      <c r="B344" s="181"/>
      <c r="C344" s="182" t="s">
        <v>825</v>
      </c>
      <c r="D344" s="182" t="s">
        <v>237</v>
      </c>
      <c r="E344" s="183" t="s">
        <v>2772</v>
      </c>
      <c r="F344" s="184" t="s">
        <v>2773</v>
      </c>
      <c r="G344" s="185" t="s">
        <v>310</v>
      </c>
      <c r="H344" s="186">
        <v>26</v>
      </c>
      <c r="I344" s="187"/>
      <c r="J344" s="188">
        <f>ROUND(I344*H344,2)</f>
        <v>0</v>
      </c>
      <c r="K344" s="184" t="s">
        <v>1</v>
      </c>
      <c r="L344" s="39"/>
      <c r="M344" s="189" t="s">
        <v>1</v>
      </c>
      <c r="N344" s="190" t="s">
        <v>40</v>
      </c>
      <c r="O344" s="77"/>
      <c r="P344" s="191">
        <f>O344*H344</f>
        <v>0</v>
      </c>
      <c r="Q344" s="191">
        <v>0</v>
      </c>
      <c r="R344" s="191">
        <f>Q344*H344</f>
        <v>0</v>
      </c>
      <c r="S344" s="191">
        <v>0</v>
      </c>
      <c r="T344" s="19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3" t="s">
        <v>96</v>
      </c>
      <c r="AT344" s="193" t="s">
        <v>237</v>
      </c>
      <c r="AU344" s="193" t="s">
        <v>84</v>
      </c>
      <c r="AY344" s="19" t="s">
        <v>235</v>
      </c>
      <c r="BE344" s="194">
        <f>IF(N344="základní",J344,0)</f>
        <v>0</v>
      </c>
      <c r="BF344" s="194">
        <f>IF(N344="snížená",J344,0)</f>
        <v>0</v>
      </c>
      <c r="BG344" s="194">
        <f>IF(N344="zákl. přenesená",J344,0)</f>
        <v>0</v>
      </c>
      <c r="BH344" s="194">
        <f>IF(N344="sníž. přenesená",J344,0)</f>
        <v>0</v>
      </c>
      <c r="BI344" s="194">
        <f>IF(N344="nulová",J344,0)</f>
        <v>0</v>
      </c>
      <c r="BJ344" s="19" t="s">
        <v>82</v>
      </c>
      <c r="BK344" s="194">
        <f>ROUND(I344*H344,2)</f>
        <v>0</v>
      </c>
      <c r="BL344" s="19" t="s">
        <v>96</v>
      </c>
      <c r="BM344" s="193" t="s">
        <v>2869</v>
      </c>
    </row>
    <row r="345" s="2" customFormat="1">
      <c r="A345" s="38"/>
      <c r="B345" s="39"/>
      <c r="C345" s="38"/>
      <c r="D345" s="195" t="s">
        <v>242</v>
      </c>
      <c r="E345" s="38"/>
      <c r="F345" s="196" t="s">
        <v>2773</v>
      </c>
      <c r="G345" s="38"/>
      <c r="H345" s="38"/>
      <c r="I345" s="197"/>
      <c r="J345" s="38"/>
      <c r="K345" s="38"/>
      <c r="L345" s="39"/>
      <c r="M345" s="198"/>
      <c r="N345" s="199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242</v>
      </c>
      <c r="AU345" s="19" t="s">
        <v>84</v>
      </c>
    </row>
    <row r="346" s="2" customFormat="1" ht="16.5" customHeight="1">
      <c r="A346" s="38"/>
      <c r="B346" s="181"/>
      <c r="C346" s="182" t="s">
        <v>832</v>
      </c>
      <c r="D346" s="182" t="s">
        <v>237</v>
      </c>
      <c r="E346" s="183" t="s">
        <v>2775</v>
      </c>
      <c r="F346" s="184" t="s">
        <v>2776</v>
      </c>
      <c r="G346" s="185" t="s">
        <v>1973</v>
      </c>
      <c r="H346" s="186">
        <v>1</v>
      </c>
      <c r="I346" s="187"/>
      <c r="J346" s="188">
        <f>ROUND(I346*H346,2)</f>
        <v>0</v>
      </c>
      <c r="K346" s="184" t="s">
        <v>1</v>
      </c>
      <c r="L346" s="39"/>
      <c r="M346" s="189" t="s">
        <v>1</v>
      </c>
      <c r="N346" s="190" t="s">
        <v>40</v>
      </c>
      <c r="O346" s="77"/>
      <c r="P346" s="191">
        <f>O346*H346</f>
        <v>0</v>
      </c>
      <c r="Q346" s="191">
        <v>0</v>
      </c>
      <c r="R346" s="191">
        <f>Q346*H346</f>
        <v>0</v>
      </c>
      <c r="S346" s="191">
        <v>0</v>
      </c>
      <c r="T346" s="192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93" t="s">
        <v>96</v>
      </c>
      <c r="AT346" s="193" t="s">
        <v>237</v>
      </c>
      <c r="AU346" s="193" t="s">
        <v>84</v>
      </c>
      <c r="AY346" s="19" t="s">
        <v>235</v>
      </c>
      <c r="BE346" s="194">
        <f>IF(N346="základní",J346,0)</f>
        <v>0</v>
      </c>
      <c r="BF346" s="194">
        <f>IF(N346="snížená",J346,0)</f>
        <v>0</v>
      </c>
      <c r="BG346" s="194">
        <f>IF(N346="zákl. přenesená",J346,0)</f>
        <v>0</v>
      </c>
      <c r="BH346" s="194">
        <f>IF(N346="sníž. přenesená",J346,0)</f>
        <v>0</v>
      </c>
      <c r="BI346" s="194">
        <f>IF(N346="nulová",J346,0)</f>
        <v>0</v>
      </c>
      <c r="BJ346" s="19" t="s">
        <v>82</v>
      </c>
      <c r="BK346" s="194">
        <f>ROUND(I346*H346,2)</f>
        <v>0</v>
      </c>
      <c r="BL346" s="19" t="s">
        <v>96</v>
      </c>
      <c r="BM346" s="193" t="s">
        <v>2870</v>
      </c>
    </row>
    <row r="347" s="2" customFormat="1">
      <c r="A347" s="38"/>
      <c r="B347" s="39"/>
      <c r="C347" s="38"/>
      <c r="D347" s="195" t="s">
        <v>242</v>
      </c>
      <c r="E347" s="38"/>
      <c r="F347" s="196" t="s">
        <v>2776</v>
      </c>
      <c r="G347" s="38"/>
      <c r="H347" s="38"/>
      <c r="I347" s="197"/>
      <c r="J347" s="38"/>
      <c r="K347" s="38"/>
      <c r="L347" s="39"/>
      <c r="M347" s="198"/>
      <c r="N347" s="199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242</v>
      </c>
      <c r="AU347" s="19" t="s">
        <v>84</v>
      </c>
    </row>
    <row r="348" s="2" customFormat="1" ht="16.5" customHeight="1">
      <c r="A348" s="38"/>
      <c r="B348" s="181"/>
      <c r="C348" s="182" t="s">
        <v>841</v>
      </c>
      <c r="D348" s="182" t="s">
        <v>237</v>
      </c>
      <c r="E348" s="183" t="s">
        <v>2778</v>
      </c>
      <c r="F348" s="184" t="s">
        <v>2076</v>
      </c>
      <c r="G348" s="185" t="s">
        <v>310</v>
      </c>
      <c r="H348" s="186">
        <v>12</v>
      </c>
      <c r="I348" s="187"/>
      <c r="J348" s="188">
        <f>ROUND(I348*H348,2)</f>
        <v>0</v>
      </c>
      <c r="K348" s="184" t="s">
        <v>1</v>
      </c>
      <c r="L348" s="39"/>
      <c r="M348" s="189" t="s">
        <v>1</v>
      </c>
      <c r="N348" s="190" t="s">
        <v>40</v>
      </c>
      <c r="O348" s="77"/>
      <c r="P348" s="191">
        <f>O348*H348</f>
        <v>0</v>
      </c>
      <c r="Q348" s="191">
        <v>0</v>
      </c>
      <c r="R348" s="191">
        <f>Q348*H348</f>
        <v>0</v>
      </c>
      <c r="S348" s="191">
        <v>0</v>
      </c>
      <c r="T348" s="19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3" t="s">
        <v>96</v>
      </c>
      <c r="AT348" s="193" t="s">
        <v>237</v>
      </c>
      <c r="AU348" s="193" t="s">
        <v>84</v>
      </c>
      <c r="AY348" s="19" t="s">
        <v>235</v>
      </c>
      <c r="BE348" s="194">
        <f>IF(N348="základní",J348,0)</f>
        <v>0</v>
      </c>
      <c r="BF348" s="194">
        <f>IF(N348="snížená",J348,0)</f>
        <v>0</v>
      </c>
      <c r="BG348" s="194">
        <f>IF(N348="zákl. přenesená",J348,0)</f>
        <v>0</v>
      </c>
      <c r="BH348" s="194">
        <f>IF(N348="sníž. přenesená",J348,0)</f>
        <v>0</v>
      </c>
      <c r="BI348" s="194">
        <f>IF(N348="nulová",J348,0)</f>
        <v>0</v>
      </c>
      <c r="BJ348" s="19" t="s">
        <v>82</v>
      </c>
      <c r="BK348" s="194">
        <f>ROUND(I348*H348,2)</f>
        <v>0</v>
      </c>
      <c r="BL348" s="19" t="s">
        <v>96</v>
      </c>
      <c r="BM348" s="193" t="s">
        <v>2871</v>
      </c>
    </row>
    <row r="349" s="2" customFormat="1">
      <c r="A349" s="38"/>
      <c r="B349" s="39"/>
      <c r="C349" s="38"/>
      <c r="D349" s="195" t="s">
        <v>242</v>
      </c>
      <c r="E349" s="38"/>
      <c r="F349" s="196" t="s">
        <v>2076</v>
      </c>
      <c r="G349" s="38"/>
      <c r="H349" s="38"/>
      <c r="I349" s="197"/>
      <c r="J349" s="38"/>
      <c r="K349" s="38"/>
      <c r="L349" s="39"/>
      <c r="M349" s="198"/>
      <c r="N349" s="199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242</v>
      </c>
      <c r="AU349" s="19" t="s">
        <v>84</v>
      </c>
    </row>
    <row r="350" s="2" customFormat="1" ht="16.5" customHeight="1">
      <c r="A350" s="38"/>
      <c r="B350" s="181"/>
      <c r="C350" s="182" t="s">
        <v>848</v>
      </c>
      <c r="D350" s="182" t="s">
        <v>237</v>
      </c>
      <c r="E350" s="183" t="s">
        <v>2780</v>
      </c>
      <c r="F350" s="184" t="s">
        <v>2078</v>
      </c>
      <c r="G350" s="185" t="s">
        <v>310</v>
      </c>
      <c r="H350" s="186">
        <v>30</v>
      </c>
      <c r="I350" s="187"/>
      <c r="J350" s="188">
        <f>ROUND(I350*H350,2)</f>
        <v>0</v>
      </c>
      <c r="K350" s="184" t="s">
        <v>1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</v>
      </c>
      <c r="R350" s="191">
        <f>Q350*H350</f>
        <v>0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96</v>
      </c>
      <c r="AT350" s="193" t="s">
        <v>237</v>
      </c>
      <c r="AU350" s="193" t="s">
        <v>84</v>
      </c>
      <c r="AY350" s="19" t="s">
        <v>235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96</v>
      </c>
      <c r="BM350" s="193" t="s">
        <v>2872</v>
      </c>
    </row>
    <row r="351" s="2" customFormat="1">
      <c r="A351" s="38"/>
      <c r="B351" s="39"/>
      <c r="C351" s="38"/>
      <c r="D351" s="195" t="s">
        <v>242</v>
      </c>
      <c r="E351" s="38"/>
      <c r="F351" s="196" t="s">
        <v>2078</v>
      </c>
      <c r="G351" s="38"/>
      <c r="H351" s="38"/>
      <c r="I351" s="197"/>
      <c r="J351" s="38"/>
      <c r="K351" s="38"/>
      <c r="L351" s="39"/>
      <c r="M351" s="198"/>
      <c r="N351" s="199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242</v>
      </c>
      <c r="AU351" s="19" t="s">
        <v>84</v>
      </c>
    </row>
    <row r="352" s="12" customFormat="1" ht="22.8" customHeight="1">
      <c r="A352" s="12"/>
      <c r="B352" s="168"/>
      <c r="C352" s="12"/>
      <c r="D352" s="169" t="s">
        <v>74</v>
      </c>
      <c r="E352" s="179" t="s">
        <v>2782</v>
      </c>
      <c r="F352" s="179" t="s">
        <v>2783</v>
      </c>
      <c r="G352" s="12"/>
      <c r="H352" s="12"/>
      <c r="I352" s="171"/>
      <c r="J352" s="180">
        <f>BK352</f>
        <v>0</v>
      </c>
      <c r="K352" s="12"/>
      <c r="L352" s="168"/>
      <c r="M352" s="173"/>
      <c r="N352" s="174"/>
      <c r="O352" s="174"/>
      <c r="P352" s="175">
        <f>SUM(P353:P358)</f>
        <v>0</v>
      </c>
      <c r="Q352" s="174"/>
      <c r="R352" s="175">
        <f>SUM(R353:R358)</f>
        <v>0</v>
      </c>
      <c r="S352" s="174"/>
      <c r="T352" s="176">
        <f>SUM(T353:T358)</f>
        <v>0</v>
      </c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R352" s="169" t="s">
        <v>96</v>
      </c>
      <c r="AT352" s="177" t="s">
        <v>74</v>
      </c>
      <c r="AU352" s="177" t="s">
        <v>82</v>
      </c>
      <c r="AY352" s="169" t="s">
        <v>235</v>
      </c>
      <c r="BK352" s="178">
        <f>SUM(BK353:BK358)</f>
        <v>0</v>
      </c>
    </row>
    <row r="353" s="2" customFormat="1" ht="16.5" customHeight="1">
      <c r="A353" s="38"/>
      <c r="B353" s="181"/>
      <c r="C353" s="182" t="s">
        <v>854</v>
      </c>
      <c r="D353" s="182" t="s">
        <v>237</v>
      </c>
      <c r="E353" s="183" t="s">
        <v>2784</v>
      </c>
      <c r="F353" s="184" t="s">
        <v>2082</v>
      </c>
      <c r="G353" s="185" t="s">
        <v>1973</v>
      </c>
      <c r="H353" s="186">
        <v>1</v>
      </c>
      <c r="I353" s="187"/>
      <c r="J353" s="188">
        <f>ROUND(I353*H353,2)</f>
        <v>0</v>
      </c>
      <c r="K353" s="184" t="s">
        <v>1</v>
      </c>
      <c r="L353" s="39"/>
      <c r="M353" s="189" t="s">
        <v>1</v>
      </c>
      <c r="N353" s="190" t="s">
        <v>40</v>
      </c>
      <c r="O353" s="77"/>
      <c r="P353" s="191">
        <f>O353*H353</f>
        <v>0</v>
      </c>
      <c r="Q353" s="191">
        <v>0</v>
      </c>
      <c r="R353" s="191">
        <f>Q353*H353</f>
        <v>0</v>
      </c>
      <c r="S353" s="191">
        <v>0</v>
      </c>
      <c r="T353" s="192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93" t="s">
        <v>96</v>
      </c>
      <c r="AT353" s="193" t="s">
        <v>237</v>
      </c>
      <c r="AU353" s="193" t="s">
        <v>84</v>
      </c>
      <c r="AY353" s="19" t="s">
        <v>235</v>
      </c>
      <c r="BE353" s="194">
        <f>IF(N353="základní",J353,0)</f>
        <v>0</v>
      </c>
      <c r="BF353" s="194">
        <f>IF(N353="snížená",J353,0)</f>
        <v>0</v>
      </c>
      <c r="BG353" s="194">
        <f>IF(N353="zákl. přenesená",J353,0)</f>
        <v>0</v>
      </c>
      <c r="BH353" s="194">
        <f>IF(N353="sníž. přenesená",J353,0)</f>
        <v>0</v>
      </c>
      <c r="BI353" s="194">
        <f>IF(N353="nulová",J353,0)</f>
        <v>0</v>
      </c>
      <c r="BJ353" s="19" t="s">
        <v>82</v>
      </c>
      <c r="BK353" s="194">
        <f>ROUND(I353*H353,2)</f>
        <v>0</v>
      </c>
      <c r="BL353" s="19" t="s">
        <v>96</v>
      </c>
      <c r="BM353" s="193" t="s">
        <v>2873</v>
      </c>
    </row>
    <row r="354" s="2" customFormat="1">
      <c r="A354" s="38"/>
      <c r="B354" s="39"/>
      <c r="C354" s="38"/>
      <c r="D354" s="195" t="s">
        <v>242</v>
      </c>
      <c r="E354" s="38"/>
      <c r="F354" s="196" t="s">
        <v>2082</v>
      </c>
      <c r="G354" s="38"/>
      <c r="H354" s="38"/>
      <c r="I354" s="197"/>
      <c r="J354" s="38"/>
      <c r="K354" s="38"/>
      <c r="L354" s="39"/>
      <c r="M354" s="198"/>
      <c r="N354" s="199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242</v>
      </c>
      <c r="AU354" s="19" t="s">
        <v>84</v>
      </c>
    </row>
    <row r="355" s="2" customFormat="1" ht="16.5" customHeight="1">
      <c r="A355" s="38"/>
      <c r="B355" s="181"/>
      <c r="C355" s="182" t="s">
        <v>859</v>
      </c>
      <c r="D355" s="182" t="s">
        <v>237</v>
      </c>
      <c r="E355" s="183" t="s">
        <v>2786</v>
      </c>
      <c r="F355" s="184" t="s">
        <v>2787</v>
      </c>
      <c r="G355" s="185" t="s">
        <v>1973</v>
      </c>
      <c r="H355" s="186">
        <v>1</v>
      </c>
      <c r="I355" s="187"/>
      <c r="J355" s="188">
        <f>ROUND(I355*H355,2)</f>
        <v>0</v>
      </c>
      <c r="K355" s="184" t="s">
        <v>1</v>
      </c>
      <c r="L355" s="39"/>
      <c r="M355" s="189" t="s">
        <v>1</v>
      </c>
      <c r="N355" s="190" t="s">
        <v>40</v>
      </c>
      <c r="O355" s="77"/>
      <c r="P355" s="191">
        <f>O355*H355</f>
        <v>0</v>
      </c>
      <c r="Q355" s="191">
        <v>0</v>
      </c>
      <c r="R355" s="191">
        <f>Q355*H355</f>
        <v>0</v>
      </c>
      <c r="S355" s="191">
        <v>0</v>
      </c>
      <c r="T355" s="192">
        <f>S355*H355</f>
        <v>0</v>
      </c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R355" s="193" t="s">
        <v>96</v>
      </c>
      <c r="AT355" s="193" t="s">
        <v>237</v>
      </c>
      <c r="AU355" s="193" t="s">
        <v>84</v>
      </c>
      <c r="AY355" s="19" t="s">
        <v>235</v>
      </c>
      <c r="BE355" s="194">
        <f>IF(N355="základní",J355,0)</f>
        <v>0</v>
      </c>
      <c r="BF355" s="194">
        <f>IF(N355="snížená",J355,0)</f>
        <v>0</v>
      </c>
      <c r="BG355" s="194">
        <f>IF(N355="zákl. přenesená",J355,0)</f>
        <v>0</v>
      </c>
      <c r="BH355" s="194">
        <f>IF(N355="sníž. přenesená",J355,0)</f>
        <v>0</v>
      </c>
      <c r="BI355" s="194">
        <f>IF(N355="nulová",J355,0)</f>
        <v>0</v>
      </c>
      <c r="BJ355" s="19" t="s">
        <v>82</v>
      </c>
      <c r="BK355" s="194">
        <f>ROUND(I355*H355,2)</f>
        <v>0</v>
      </c>
      <c r="BL355" s="19" t="s">
        <v>96</v>
      </c>
      <c r="BM355" s="193" t="s">
        <v>2874</v>
      </c>
    </row>
    <row r="356" s="2" customFormat="1">
      <c r="A356" s="38"/>
      <c r="B356" s="39"/>
      <c r="C356" s="38"/>
      <c r="D356" s="195" t="s">
        <v>242</v>
      </c>
      <c r="E356" s="38"/>
      <c r="F356" s="196" t="s">
        <v>2787</v>
      </c>
      <c r="G356" s="38"/>
      <c r="H356" s="38"/>
      <c r="I356" s="197"/>
      <c r="J356" s="38"/>
      <c r="K356" s="38"/>
      <c r="L356" s="39"/>
      <c r="M356" s="198"/>
      <c r="N356" s="199"/>
      <c r="O356" s="77"/>
      <c r="P356" s="77"/>
      <c r="Q356" s="77"/>
      <c r="R356" s="77"/>
      <c r="S356" s="77"/>
      <c r="T356" s="7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T356" s="19" t="s">
        <v>242</v>
      </c>
      <c r="AU356" s="19" t="s">
        <v>84</v>
      </c>
    </row>
    <row r="357" s="2" customFormat="1" ht="16.5" customHeight="1">
      <c r="A357" s="38"/>
      <c r="B357" s="181"/>
      <c r="C357" s="182" t="s">
        <v>862</v>
      </c>
      <c r="D357" s="182" t="s">
        <v>237</v>
      </c>
      <c r="E357" s="183" t="s">
        <v>2789</v>
      </c>
      <c r="F357" s="184" t="s">
        <v>2790</v>
      </c>
      <c r="G357" s="185" t="s">
        <v>1973</v>
      </c>
      <c r="H357" s="186">
        <v>1</v>
      </c>
      <c r="I357" s="187"/>
      <c r="J357" s="188">
        <f>ROUND(I357*H357,2)</f>
        <v>0</v>
      </c>
      <c r="K357" s="184" t="s">
        <v>1</v>
      </c>
      <c r="L357" s="39"/>
      <c r="M357" s="189" t="s">
        <v>1</v>
      </c>
      <c r="N357" s="190" t="s">
        <v>40</v>
      </c>
      <c r="O357" s="77"/>
      <c r="P357" s="191">
        <f>O357*H357</f>
        <v>0</v>
      </c>
      <c r="Q357" s="191">
        <v>0</v>
      </c>
      <c r="R357" s="191">
        <f>Q357*H357</f>
        <v>0</v>
      </c>
      <c r="S357" s="191">
        <v>0</v>
      </c>
      <c r="T357" s="192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93" t="s">
        <v>96</v>
      </c>
      <c r="AT357" s="193" t="s">
        <v>237</v>
      </c>
      <c r="AU357" s="193" t="s">
        <v>84</v>
      </c>
      <c r="AY357" s="19" t="s">
        <v>235</v>
      </c>
      <c r="BE357" s="194">
        <f>IF(N357="základní",J357,0)</f>
        <v>0</v>
      </c>
      <c r="BF357" s="194">
        <f>IF(N357="snížená",J357,0)</f>
        <v>0</v>
      </c>
      <c r="BG357" s="194">
        <f>IF(N357="zákl. přenesená",J357,0)</f>
        <v>0</v>
      </c>
      <c r="BH357" s="194">
        <f>IF(N357="sníž. přenesená",J357,0)</f>
        <v>0</v>
      </c>
      <c r="BI357" s="194">
        <f>IF(N357="nulová",J357,0)</f>
        <v>0</v>
      </c>
      <c r="BJ357" s="19" t="s">
        <v>82</v>
      </c>
      <c r="BK357" s="194">
        <f>ROUND(I357*H357,2)</f>
        <v>0</v>
      </c>
      <c r="BL357" s="19" t="s">
        <v>96</v>
      </c>
      <c r="BM357" s="193" t="s">
        <v>2875</v>
      </c>
    </row>
    <row r="358" s="2" customFormat="1">
      <c r="A358" s="38"/>
      <c r="B358" s="39"/>
      <c r="C358" s="38"/>
      <c r="D358" s="195" t="s">
        <v>242</v>
      </c>
      <c r="E358" s="38"/>
      <c r="F358" s="196" t="s">
        <v>2790</v>
      </c>
      <c r="G358" s="38"/>
      <c r="H358" s="38"/>
      <c r="I358" s="197"/>
      <c r="J358" s="38"/>
      <c r="K358" s="38"/>
      <c r="L358" s="39"/>
      <c r="M358" s="245"/>
      <c r="N358" s="246"/>
      <c r="O358" s="247"/>
      <c r="P358" s="247"/>
      <c r="Q358" s="247"/>
      <c r="R358" s="247"/>
      <c r="S358" s="247"/>
      <c r="T358" s="24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242</v>
      </c>
      <c r="AU358" s="19" t="s">
        <v>84</v>
      </c>
    </row>
    <row r="359" s="2" customFormat="1" ht="6.96" customHeight="1">
      <c r="A359" s="38"/>
      <c r="B359" s="60"/>
      <c r="C359" s="61"/>
      <c r="D359" s="61"/>
      <c r="E359" s="61"/>
      <c r="F359" s="61"/>
      <c r="G359" s="61"/>
      <c r="H359" s="61"/>
      <c r="I359" s="61"/>
      <c r="J359" s="61"/>
      <c r="K359" s="61"/>
      <c r="L359" s="39"/>
      <c r="M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</row>
  </sheetData>
  <autoFilter ref="C133:K35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0:H120"/>
    <mergeCell ref="E124:H124"/>
    <mergeCell ref="E122:H122"/>
    <mergeCell ref="E126:H12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 s="1" customFormat="1" ht="12" customHeight="1">
      <c r="B8" s="22"/>
      <c r="D8" s="32" t="s">
        <v>197</v>
      </c>
      <c r="L8" s="22"/>
    </row>
    <row r="9" s="2" customFormat="1" ht="16.5" customHeight="1">
      <c r="A9" s="38"/>
      <c r="B9" s="39"/>
      <c r="C9" s="38"/>
      <c r="D9" s="38"/>
      <c r="E9" s="130" t="s">
        <v>198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199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2876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21</v>
      </c>
      <c r="G14" s="38"/>
      <c r="H14" s="38"/>
      <c r="I14" s="32" t="s">
        <v>22</v>
      </c>
      <c r="J14" s="69" t="str">
        <f>'Rekapitulace stavby'!AN8</f>
        <v>13. 1. 2022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/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Město Petřvald</v>
      </c>
      <c r="F17" s="38"/>
      <c r="G17" s="38"/>
      <c r="H17" s="38"/>
      <c r="I17" s="32" t="s">
        <v>27</v>
      </c>
      <c r="J17" s="27" t="str">
        <f>IF('Rekapitulace stavby'!AN11="","",'Rekapitulace stavby'!AN11)</f>
        <v/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28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30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/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Sweco Hydroprojekt a.s., divize Morava</v>
      </c>
      <c r="F23" s="38"/>
      <c r="G23" s="38"/>
      <c r="H23" s="38"/>
      <c r="I23" s="32" t="s">
        <v>27</v>
      </c>
      <c r="J23" s="27" t="str">
        <f>IF('Rekapitulace stavby'!AN17="","",'Rekapitulace stavby'!AN17)</f>
        <v/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33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 xml:space="preserve"> </v>
      </c>
      <c r="F26" s="38"/>
      <c r="G26" s="38"/>
      <c r="H26" s="38"/>
      <c r="I26" s="32" t="s">
        <v>27</v>
      </c>
      <c r="J26" s="27" t="str">
        <f>IF('Rekapitulace stavby'!AN20="","",'Rekapitulace stavby'!AN20)</f>
        <v/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34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3"/>
      <c r="B29" s="134"/>
      <c r="C29" s="133"/>
      <c r="D29" s="133"/>
      <c r="E29" s="36" t="s">
        <v>1</v>
      </c>
      <c r="F29" s="36"/>
      <c r="G29" s="36"/>
      <c r="H29" s="36"/>
      <c r="I29" s="133"/>
      <c r="J29" s="133"/>
      <c r="K29" s="133"/>
      <c r="L29" s="135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6" t="s">
        <v>35</v>
      </c>
      <c r="E32" s="38"/>
      <c r="F32" s="38"/>
      <c r="G32" s="38"/>
      <c r="H32" s="38"/>
      <c r="I32" s="38"/>
      <c r="J32" s="96">
        <f>ROUND(J142,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37</v>
      </c>
      <c r="G34" s="38"/>
      <c r="H34" s="38"/>
      <c r="I34" s="43" t="s">
        <v>36</v>
      </c>
      <c r="J34" s="43" t="s">
        <v>38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1" t="s">
        <v>39</v>
      </c>
      <c r="E35" s="32" t="s">
        <v>40</v>
      </c>
      <c r="F35" s="137">
        <f>ROUND((SUM(BE142:BE222)),  2)</f>
        <v>0</v>
      </c>
      <c r="G35" s="38"/>
      <c r="H35" s="38"/>
      <c r="I35" s="138">
        <v>0.20999999999999999</v>
      </c>
      <c r="J35" s="137">
        <f>ROUND(((SUM(BE142:BE222))*I35),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41</v>
      </c>
      <c r="F36" s="137">
        <f>ROUND((SUM(BF142:BF222)),  2)</f>
        <v>0</v>
      </c>
      <c r="G36" s="38"/>
      <c r="H36" s="38"/>
      <c r="I36" s="138">
        <v>0.14999999999999999</v>
      </c>
      <c r="J36" s="137">
        <f>ROUND(((SUM(BF142:BF222))*I36),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7">
        <f>ROUND((SUM(BG142:BG222)),  2)</f>
        <v>0</v>
      </c>
      <c r="G37" s="38"/>
      <c r="H37" s="38"/>
      <c r="I37" s="138">
        <v>0.20999999999999999</v>
      </c>
      <c r="J37" s="13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43</v>
      </c>
      <c r="F38" s="137">
        <f>ROUND((SUM(BH142:BH222)),  2)</f>
        <v>0</v>
      </c>
      <c r="G38" s="38"/>
      <c r="H38" s="38"/>
      <c r="I38" s="138">
        <v>0.14999999999999999</v>
      </c>
      <c r="J38" s="137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44</v>
      </c>
      <c r="F39" s="137">
        <f>ROUND((SUM(BI142:BI222)),  2)</f>
        <v>0</v>
      </c>
      <c r="G39" s="38"/>
      <c r="H39" s="38"/>
      <c r="I39" s="138">
        <v>0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9"/>
      <c r="D41" s="140" t="s">
        <v>45</v>
      </c>
      <c r="E41" s="81"/>
      <c r="F41" s="81"/>
      <c r="G41" s="141" t="s">
        <v>46</v>
      </c>
      <c r="H41" s="142" t="s">
        <v>47</v>
      </c>
      <c r="I41" s="81"/>
      <c r="J41" s="143">
        <f>SUM(J32:J39)</f>
        <v>0</v>
      </c>
      <c r="K41" s="144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Kanalizace Podlesí - II.Etapa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197</v>
      </c>
      <c r="L86" s="22"/>
    </row>
    <row r="87" s="2" customFormat="1" ht="16.5" customHeight="1">
      <c r="A87" s="38"/>
      <c r="B87" s="39"/>
      <c r="C87" s="38"/>
      <c r="D87" s="38"/>
      <c r="E87" s="130" t="s">
        <v>198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199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025 - Ostatní a vedlejší náklady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 </v>
      </c>
      <c r="G91" s="38"/>
      <c r="H91" s="38"/>
      <c r="I91" s="32" t="s">
        <v>22</v>
      </c>
      <c r="J91" s="69" t="str">
        <f>IF(J14="","",J14)</f>
        <v>13. 1. 2022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25.65" customHeight="1">
      <c r="A93" s="38"/>
      <c r="B93" s="39"/>
      <c r="C93" s="32" t="s">
        <v>24</v>
      </c>
      <c r="D93" s="38"/>
      <c r="E93" s="38"/>
      <c r="F93" s="27" t="str">
        <f>E17</f>
        <v>Město Petřvald</v>
      </c>
      <c r="G93" s="38"/>
      <c r="H93" s="38"/>
      <c r="I93" s="32" t="s">
        <v>30</v>
      </c>
      <c r="J93" s="36" t="str">
        <f>E23</f>
        <v>Sweco Hydroprojekt a.s., divize Morava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28</v>
      </c>
      <c r="D94" s="38"/>
      <c r="E94" s="38"/>
      <c r="F94" s="27" t="str">
        <f>IF(E20="","",E20)</f>
        <v>Vyplň údaj</v>
      </c>
      <c r="G94" s="38"/>
      <c r="H94" s="38"/>
      <c r="I94" s="32" t="s">
        <v>33</v>
      </c>
      <c r="J94" s="36" t="str">
        <f>E26</f>
        <v xml:space="preserve"> 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7" t="s">
        <v>207</v>
      </c>
      <c r="D96" s="139"/>
      <c r="E96" s="139"/>
      <c r="F96" s="139"/>
      <c r="G96" s="139"/>
      <c r="H96" s="139"/>
      <c r="I96" s="139"/>
      <c r="J96" s="148" t="s">
        <v>208</v>
      </c>
      <c r="K96" s="139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9" t="s">
        <v>209</v>
      </c>
      <c r="D98" s="38"/>
      <c r="E98" s="38"/>
      <c r="F98" s="38"/>
      <c r="G98" s="38"/>
      <c r="H98" s="38"/>
      <c r="I98" s="38"/>
      <c r="J98" s="96">
        <f>J142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210</v>
      </c>
    </row>
    <row r="99" s="9" customFormat="1" ht="24.96" customHeight="1">
      <c r="A99" s="9"/>
      <c r="B99" s="150"/>
      <c r="C99" s="9"/>
      <c r="D99" s="151" t="s">
        <v>211</v>
      </c>
      <c r="E99" s="152"/>
      <c r="F99" s="152"/>
      <c r="G99" s="152"/>
      <c r="H99" s="152"/>
      <c r="I99" s="152"/>
      <c r="J99" s="153">
        <f>J143</f>
        <v>0</v>
      </c>
      <c r="K99" s="9"/>
      <c r="L99" s="150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4"/>
      <c r="C100" s="10"/>
      <c r="D100" s="155" t="s">
        <v>2877</v>
      </c>
      <c r="E100" s="156"/>
      <c r="F100" s="156"/>
      <c r="G100" s="156"/>
      <c r="H100" s="156"/>
      <c r="I100" s="156"/>
      <c r="J100" s="157">
        <f>J144</f>
        <v>0</v>
      </c>
      <c r="K100" s="10"/>
      <c r="L100" s="15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54"/>
      <c r="C101" s="10"/>
      <c r="D101" s="155" t="s">
        <v>2878</v>
      </c>
      <c r="E101" s="156"/>
      <c r="F101" s="156"/>
      <c r="G101" s="156"/>
      <c r="H101" s="156"/>
      <c r="I101" s="156"/>
      <c r="J101" s="157">
        <f>J145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54"/>
      <c r="C102" s="10"/>
      <c r="D102" s="155" t="s">
        <v>2879</v>
      </c>
      <c r="E102" s="156"/>
      <c r="F102" s="156"/>
      <c r="G102" s="156"/>
      <c r="H102" s="156"/>
      <c r="I102" s="156"/>
      <c r="J102" s="157">
        <f>J148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54"/>
      <c r="C103" s="10"/>
      <c r="D103" s="155" t="s">
        <v>2880</v>
      </c>
      <c r="E103" s="156"/>
      <c r="F103" s="156"/>
      <c r="G103" s="156"/>
      <c r="H103" s="156"/>
      <c r="I103" s="156"/>
      <c r="J103" s="157">
        <f>J151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54"/>
      <c r="C104" s="10"/>
      <c r="D104" s="155" t="s">
        <v>2881</v>
      </c>
      <c r="E104" s="156"/>
      <c r="F104" s="156"/>
      <c r="G104" s="156"/>
      <c r="H104" s="156"/>
      <c r="I104" s="156"/>
      <c r="J104" s="157">
        <f>J156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54"/>
      <c r="C105" s="10"/>
      <c r="D105" s="155" t="s">
        <v>2882</v>
      </c>
      <c r="E105" s="156"/>
      <c r="F105" s="156"/>
      <c r="G105" s="156"/>
      <c r="H105" s="156"/>
      <c r="I105" s="156"/>
      <c r="J105" s="157">
        <f>J161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54"/>
      <c r="C106" s="10"/>
      <c r="D106" s="155" t="s">
        <v>2883</v>
      </c>
      <c r="E106" s="156"/>
      <c r="F106" s="156"/>
      <c r="G106" s="156"/>
      <c r="H106" s="156"/>
      <c r="I106" s="156"/>
      <c r="J106" s="157">
        <f>J164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54"/>
      <c r="C107" s="10"/>
      <c r="D107" s="155" t="s">
        <v>2884</v>
      </c>
      <c r="E107" s="156"/>
      <c r="F107" s="156"/>
      <c r="G107" s="156"/>
      <c r="H107" s="156"/>
      <c r="I107" s="156"/>
      <c r="J107" s="157">
        <f>J167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54"/>
      <c r="C108" s="10"/>
      <c r="D108" s="155" t="s">
        <v>2885</v>
      </c>
      <c r="E108" s="156"/>
      <c r="F108" s="156"/>
      <c r="G108" s="156"/>
      <c r="H108" s="156"/>
      <c r="I108" s="156"/>
      <c r="J108" s="157">
        <f>J174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2886</v>
      </c>
      <c r="E109" s="156"/>
      <c r="F109" s="156"/>
      <c r="G109" s="156"/>
      <c r="H109" s="156"/>
      <c r="I109" s="156"/>
      <c r="J109" s="157">
        <f>J181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2887</v>
      </c>
      <c r="E110" s="156"/>
      <c r="F110" s="156"/>
      <c r="G110" s="156"/>
      <c r="H110" s="156"/>
      <c r="I110" s="156"/>
      <c r="J110" s="157">
        <f>J184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54"/>
      <c r="C111" s="10"/>
      <c r="D111" s="155" t="s">
        <v>2888</v>
      </c>
      <c r="E111" s="156"/>
      <c r="F111" s="156"/>
      <c r="G111" s="156"/>
      <c r="H111" s="156"/>
      <c r="I111" s="156"/>
      <c r="J111" s="157">
        <f>J187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4.88" customHeight="1">
      <c r="A112" s="10"/>
      <c r="B112" s="154"/>
      <c r="C112" s="10"/>
      <c r="D112" s="155" t="s">
        <v>2889</v>
      </c>
      <c r="E112" s="156"/>
      <c r="F112" s="156"/>
      <c r="G112" s="156"/>
      <c r="H112" s="156"/>
      <c r="I112" s="156"/>
      <c r="J112" s="157">
        <f>J188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2890</v>
      </c>
      <c r="E113" s="156"/>
      <c r="F113" s="156"/>
      <c r="G113" s="156"/>
      <c r="H113" s="156"/>
      <c r="I113" s="156"/>
      <c r="J113" s="157">
        <f>J191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4.88" customHeight="1">
      <c r="A114" s="10"/>
      <c r="B114" s="154"/>
      <c r="C114" s="10"/>
      <c r="D114" s="155" t="s">
        <v>2891</v>
      </c>
      <c r="E114" s="156"/>
      <c r="F114" s="156"/>
      <c r="G114" s="156"/>
      <c r="H114" s="156"/>
      <c r="I114" s="156"/>
      <c r="J114" s="157">
        <f>J192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54"/>
      <c r="C115" s="10"/>
      <c r="D115" s="155" t="s">
        <v>2892</v>
      </c>
      <c r="E115" s="156"/>
      <c r="F115" s="156"/>
      <c r="G115" s="156"/>
      <c r="H115" s="156"/>
      <c r="I115" s="156"/>
      <c r="J115" s="157">
        <f>J195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4.88" customHeight="1">
      <c r="A116" s="10"/>
      <c r="B116" s="154"/>
      <c r="C116" s="10"/>
      <c r="D116" s="155" t="s">
        <v>2893</v>
      </c>
      <c r="E116" s="156"/>
      <c r="F116" s="156"/>
      <c r="G116" s="156"/>
      <c r="H116" s="156"/>
      <c r="I116" s="156"/>
      <c r="J116" s="157">
        <f>J204</f>
        <v>0</v>
      </c>
      <c r="K116" s="10"/>
      <c r="L116" s="15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54"/>
      <c r="C117" s="10"/>
      <c r="D117" s="155" t="s">
        <v>2894</v>
      </c>
      <c r="E117" s="156"/>
      <c r="F117" s="156"/>
      <c r="G117" s="156"/>
      <c r="H117" s="156"/>
      <c r="I117" s="156"/>
      <c r="J117" s="157">
        <f>J211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54"/>
      <c r="C118" s="10"/>
      <c r="D118" s="155" t="s">
        <v>2895</v>
      </c>
      <c r="E118" s="156"/>
      <c r="F118" s="156"/>
      <c r="G118" s="156"/>
      <c r="H118" s="156"/>
      <c r="I118" s="156"/>
      <c r="J118" s="157">
        <f>J214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54"/>
      <c r="C119" s="10"/>
      <c r="D119" s="155" t="s">
        <v>2896</v>
      </c>
      <c r="E119" s="156"/>
      <c r="F119" s="156"/>
      <c r="G119" s="156"/>
      <c r="H119" s="156"/>
      <c r="I119" s="156"/>
      <c r="J119" s="157">
        <f>J217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4.88" customHeight="1">
      <c r="A120" s="10"/>
      <c r="B120" s="154"/>
      <c r="C120" s="10"/>
      <c r="D120" s="155" t="s">
        <v>2897</v>
      </c>
      <c r="E120" s="156"/>
      <c r="F120" s="156"/>
      <c r="G120" s="156"/>
      <c r="H120" s="156"/>
      <c r="I120" s="156"/>
      <c r="J120" s="157">
        <f>J220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2" customFormat="1" ht="21.84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60"/>
      <c r="C122" s="61"/>
      <c r="D122" s="61"/>
      <c r="E122" s="61"/>
      <c r="F122" s="61"/>
      <c r="G122" s="61"/>
      <c r="H122" s="61"/>
      <c r="I122" s="61"/>
      <c r="J122" s="61"/>
      <c r="K122" s="61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6" s="2" customFormat="1" ht="6.96" customHeight="1">
      <c r="A126" s="38"/>
      <c r="B126" s="62"/>
      <c r="C126" s="63"/>
      <c r="D126" s="63"/>
      <c r="E126" s="63"/>
      <c r="F126" s="63"/>
      <c r="G126" s="63"/>
      <c r="H126" s="63"/>
      <c r="I126" s="63"/>
      <c r="J126" s="63"/>
      <c r="K126" s="63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24.96" customHeight="1">
      <c r="A127" s="38"/>
      <c r="B127" s="39"/>
      <c r="C127" s="23" t="s">
        <v>220</v>
      </c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2" customHeight="1">
      <c r="A129" s="38"/>
      <c r="B129" s="39"/>
      <c r="C129" s="32" t="s">
        <v>16</v>
      </c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6.5" customHeight="1">
      <c r="A130" s="38"/>
      <c r="B130" s="39"/>
      <c r="C130" s="38"/>
      <c r="D130" s="38"/>
      <c r="E130" s="130" t="str">
        <f>E7</f>
        <v>Kanalizace Podlesí - II.Etapa</v>
      </c>
      <c r="F130" s="32"/>
      <c r="G130" s="32"/>
      <c r="H130" s="32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" customFormat="1" ht="12" customHeight="1">
      <c r="B131" s="22"/>
      <c r="C131" s="32" t="s">
        <v>197</v>
      </c>
      <c r="L131" s="22"/>
    </row>
    <row r="132" s="2" customFormat="1" ht="16.5" customHeight="1">
      <c r="A132" s="38"/>
      <c r="B132" s="39"/>
      <c r="C132" s="38"/>
      <c r="D132" s="38"/>
      <c r="E132" s="130" t="s">
        <v>198</v>
      </c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2" customHeight="1">
      <c r="A133" s="38"/>
      <c r="B133" s="39"/>
      <c r="C133" s="32" t="s">
        <v>199</v>
      </c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6.5" customHeight="1">
      <c r="A134" s="38"/>
      <c r="B134" s="39"/>
      <c r="C134" s="38"/>
      <c r="D134" s="38"/>
      <c r="E134" s="67" t="str">
        <f>E11</f>
        <v>025 - Ostatní a vedlejší náklady</v>
      </c>
      <c r="F134" s="38"/>
      <c r="G134" s="38"/>
      <c r="H134" s="38"/>
      <c r="I134" s="38"/>
      <c r="J134" s="38"/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2" customFormat="1" ht="6.96" customHeight="1">
      <c r="A135" s="38"/>
      <c r="B135" s="39"/>
      <c r="C135" s="38"/>
      <c r="D135" s="38"/>
      <c r="E135" s="38"/>
      <c r="F135" s="38"/>
      <c r="G135" s="38"/>
      <c r="H135" s="38"/>
      <c r="I135" s="38"/>
      <c r="J135" s="38"/>
      <c r="K135" s="38"/>
      <c r="L135" s="55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="2" customFormat="1" ht="12" customHeight="1">
      <c r="A136" s="38"/>
      <c r="B136" s="39"/>
      <c r="C136" s="32" t="s">
        <v>20</v>
      </c>
      <c r="D136" s="38"/>
      <c r="E136" s="38"/>
      <c r="F136" s="27" t="str">
        <f>F14</f>
        <v xml:space="preserve"> </v>
      </c>
      <c r="G136" s="38"/>
      <c r="H136" s="38"/>
      <c r="I136" s="32" t="s">
        <v>22</v>
      </c>
      <c r="J136" s="69" t="str">
        <f>IF(J14="","",J14)</f>
        <v>13. 1. 2022</v>
      </c>
      <c r="K136" s="38"/>
      <c r="L136" s="55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="2" customFormat="1" ht="6.96" customHeight="1">
      <c r="A137" s="38"/>
      <c r="B137" s="39"/>
      <c r="C137" s="38"/>
      <c r="D137" s="38"/>
      <c r="E137" s="38"/>
      <c r="F137" s="38"/>
      <c r="G137" s="38"/>
      <c r="H137" s="38"/>
      <c r="I137" s="38"/>
      <c r="J137" s="38"/>
      <c r="K137" s="38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5.65" customHeight="1">
      <c r="A138" s="38"/>
      <c r="B138" s="39"/>
      <c r="C138" s="32" t="s">
        <v>24</v>
      </c>
      <c r="D138" s="38"/>
      <c r="E138" s="38"/>
      <c r="F138" s="27" t="str">
        <f>E17</f>
        <v>Město Petřvald</v>
      </c>
      <c r="G138" s="38"/>
      <c r="H138" s="38"/>
      <c r="I138" s="32" t="s">
        <v>30</v>
      </c>
      <c r="J138" s="36" t="str">
        <f>E23</f>
        <v>Sweco Hydroprojekt a.s., divize Morava</v>
      </c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15.15" customHeight="1">
      <c r="A139" s="38"/>
      <c r="B139" s="39"/>
      <c r="C139" s="32" t="s">
        <v>28</v>
      </c>
      <c r="D139" s="38"/>
      <c r="E139" s="38"/>
      <c r="F139" s="27" t="str">
        <f>IF(E20="","",E20)</f>
        <v>Vyplň údaj</v>
      </c>
      <c r="G139" s="38"/>
      <c r="H139" s="38"/>
      <c r="I139" s="32" t="s">
        <v>33</v>
      </c>
      <c r="J139" s="36" t="str">
        <f>E26</f>
        <v xml:space="preserve"> </v>
      </c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0.32" customHeight="1">
      <c r="A140" s="38"/>
      <c r="B140" s="39"/>
      <c r="C140" s="38"/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11" customFormat="1" ht="29.28" customHeight="1">
      <c r="A141" s="158"/>
      <c r="B141" s="159"/>
      <c r="C141" s="160" t="s">
        <v>221</v>
      </c>
      <c r="D141" s="161" t="s">
        <v>60</v>
      </c>
      <c r="E141" s="161" t="s">
        <v>56</v>
      </c>
      <c r="F141" s="161" t="s">
        <v>57</v>
      </c>
      <c r="G141" s="161" t="s">
        <v>222</v>
      </c>
      <c r="H141" s="161" t="s">
        <v>223</v>
      </c>
      <c r="I141" s="161" t="s">
        <v>224</v>
      </c>
      <c r="J141" s="161" t="s">
        <v>208</v>
      </c>
      <c r="K141" s="162" t="s">
        <v>225</v>
      </c>
      <c r="L141" s="163"/>
      <c r="M141" s="86" t="s">
        <v>1</v>
      </c>
      <c r="N141" s="87" t="s">
        <v>39</v>
      </c>
      <c r="O141" s="87" t="s">
        <v>226</v>
      </c>
      <c r="P141" s="87" t="s">
        <v>227</v>
      </c>
      <c r="Q141" s="87" t="s">
        <v>228</v>
      </c>
      <c r="R141" s="87" t="s">
        <v>229</v>
      </c>
      <c r="S141" s="87" t="s">
        <v>230</v>
      </c>
      <c r="T141" s="88" t="s">
        <v>231</v>
      </c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</row>
    <row r="142" s="2" customFormat="1" ht="22.8" customHeight="1">
      <c r="A142" s="38"/>
      <c r="B142" s="39"/>
      <c r="C142" s="93" t="s">
        <v>232</v>
      </c>
      <c r="D142" s="38"/>
      <c r="E142" s="38"/>
      <c r="F142" s="38"/>
      <c r="G142" s="38"/>
      <c r="H142" s="38"/>
      <c r="I142" s="38"/>
      <c r="J142" s="164">
        <f>BK142</f>
        <v>0</v>
      </c>
      <c r="K142" s="38"/>
      <c r="L142" s="39"/>
      <c r="M142" s="89"/>
      <c r="N142" s="73"/>
      <c r="O142" s="90"/>
      <c r="P142" s="165">
        <f>P143</f>
        <v>0</v>
      </c>
      <c r="Q142" s="90"/>
      <c r="R142" s="165">
        <f>R143</f>
        <v>0</v>
      </c>
      <c r="S142" s="90"/>
      <c r="T142" s="166">
        <f>T143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74</v>
      </c>
      <c r="AU142" s="19" t="s">
        <v>210</v>
      </c>
      <c r="BK142" s="167">
        <f>BK143</f>
        <v>0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233</v>
      </c>
      <c r="F143" s="170" t="s">
        <v>234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P144+P187+P191</f>
        <v>0</v>
      </c>
      <c r="Q143" s="174"/>
      <c r="R143" s="175">
        <f>R144+R187+R191</f>
        <v>0</v>
      </c>
      <c r="S143" s="174"/>
      <c r="T143" s="176">
        <f>T144+T187+T191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235</v>
      </c>
      <c r="BK143" s="178">
        <f>BK144+BK187+BK191</f>
        <v>0</v>
      </c>
    </row>
    <row r="144" s="12" customFormat="1" ht="22.8" customHeight="1">
      <c r="A144" s="12"/>
      <c r="B144" s="168"/>
      <c r="C144" s="12"/>
      <c r="D144" s="169" t="s">
        <v>74</v>
      </c>
      <c r="E144" s="179" t="s">
        <v>2898</v>
      </c>
      <c r="F144" s="179" t="s">
        <v>2899</v>
      </c>
      <c r="G144" s="12"/>
      <c r="H144" s="12"/>
      <c r="I144" s="171"/>
      <c r="J144" s="180">
        <f>BK144</f>
        <v>0</v>
      </c>
      <c r="K144" s="12"/>
      <c r="L144" s="168"/>
      <c r="M144" s="173"/>
      <c r="N144" s="174"/>
      <c r="O144" s="174"/>
      <c r="P144" s="175">
        <f>P145+P148+P151+P156+P161+P164+P167+P174+P181+P184</f>
        <v>0</v>
      </c>
      <c r="Q144" s="174"/>
      <c r="R144" s="175">
        <f>R145+R148+R151+R156+R161+R164+R167+R174+R181+R184</f>
        <v>0</v>
      </c>
      <c r="S144" s="174"/>
      <c r="T144" s="176">
        <f>T145+T148+T151+T156+T161+T164+T167+T174+T181+T184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9" t="s">
        <v>82</v>
      </c>
      <c r="AT144" s="177" t="s">
        <v>74</v>
      </c>
      <c r="AU144" s="177" t="s">
        <v>82</v>
      </c>
      <c r="AY144" s="169" t="s">
        <v>235</v>
      </c>
      <c r="BK144" s="178">
        <f>BK145+BK148+BK151+BK156+BK161+BK164+BK167+BK174+BK181+BK184</f>
        <v>0</v>
      </c>
    </row>
    <row r="145" s="12" customFormat="1" ht="20.88" customHeight="1">
      <c r="A145" s="12"/>
      <c r="B145" s="168"/>
      <c r="C145" s="12"/>
      <c r="D145" s="169" t="s">
        <v>74</v>
      </c>
      <c r="E145" s="179" t="s">
        <v>2900</v>
      </c>
      <c r="F145" s="179" t="s">
        <v>2901</v>
      </c>
      <c r="G145" s="12"/>
      <c r="H145" s="12"/>
      <c r="I145" s="171"/>
      <c r="J145" s="180">
        <f>BK145</f>
        <v>0</v>
      </c>
      <c r="K145" s="12"/>
      <c r="L145" s="168"/>
      <c r="M145" s="173"/>
      <c r="N145" s="174"/>
      <c r="O145" s="174"/>
      <c r="P145" s="175">
        <f>SUM(P146:P147)</f>
        <v>0</v>
      </c>
      <c r="Q145" s="174"/>
      <c r="R145" s="175">
        <f>SUM(R146:R147)</f>
        <v>0</v>
      </c>
      <c r="S145" s="174"/>
      <c r="T145" s="176">
        <f>SUM(T146:T147)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9" t="s">
        <v>82</v>
      </c>
      <c r="AT145" s="177" t="s">
        <v>74</v>
      </c>
      <c r="AU145" s="177" t="s">
        <v>84</v>
      </c>
      <c r="AY145" s="169" t="s">
        <v>235</v>
      </c>
      <c r="BK145" s="178">
        <f>SUM(BK146:BK147)</f>
        <v>0</v>
      </c>
    </row>
    <row r="146" s="2" customFormat="1" ht="16.5" customHeight="1">
      <c r="A146" s="38"/>
      <c r="B146" s="181"/>
      <c r="C146" s="182" t="s">
        <v>82</v>
      </c>
      <c r="D146" s="182" t="s">
        <v>237</v>
      </c>
      <c r="E146" s="183" t="s">
        <v>2902</v>
      </c>
      <c r="F146" s="184" t="s">
        <v>2903</v>
      </c>
      <c r="G146" s="185" t="s">
        <v>1973</v>
      </c>
      <c r="H146" s="186">
        <v>1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96</v>
      </c>
      <c r="AT146" s="193" t="s">
        <v>237</v>
      </c>
      <c r="AU146" s="193" t="s">
        <v>91</v>
      </c>
      <c r="AY146" s="19" t="s">
        <v>235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96</v>
      </c>
      <c r="BM146" s="193" t="s">
        <v>2904</v>
      </c>
    </row>
    <row r="147" s="2" customFormat="1">
      <c r="A147" s="38"/>
      <c r="B147" s="39"/>
      <c r="C147" s="38"/>
      <c r="D147" s="195" t="s">
        <v>242</v>
      </c>
      <c r="E147" s="38"/>
      <c r="F147" s="196" t="s">
        <v>2905</v>
      </c>
      <c r="G147" s="38"/>
      <c r="H147" s="38"/>
      <c r="I147" s="197"/>
      <c r="J147" s="38"/>
      <c r="K147" s="38"/>
      <c r="L147" s="39"/>
      <c r="M147" s="198"/>
      <c r="N147" s="199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242</v>
      </c>
      <c r="AU147" s="19" t="s">
        <v>91</v>
      </c>
    </row>
    <row r="148" s="12" customFormat="1" ht="20.88" customHeight="1">
      <c r="A148" s="12"/>
      <c r="B148" s="168"/>
      <c r="C148" s="12"/>
      <c r="D148" s="169" t="s">
        <v>74</v>
      </c>
      <c r="E148" s="179" t="s">
        <v>2906</v>
      </c>
      <c r="F148" s="179" t="s">
        <v>2907</v>
      </c>
      <c r="G148" s="12"/>
      <c r="H148" s="12"/>
      <c r="I148" s="171"/>
      <c r="J148" s="180">
        <f>BK148</f>
        <v>0</v>
      </c>
      <c r="K148" s="12"/>
      <c r="L148" s="168"/>
      <c r="M148" s="173"/>
      <c r="N148" s="174"/>
      <c r="O148" s="174"/>
      <c r="P148" s="175">
        <f>SUM(P149:P150)</f>
        <v>0</v>
      </c>
      <c r="Q148" s="174"/>
      <c r="R148" s="175">
        <f>SUM(R149:R150)</f>
        <v>0</v>
      </c>
      <c r="S148" s="174"/>
      <c r="T148" s="176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169" t="s">
        <v>82</v>
      </c>
      <c r="AT148" s="177" t="s">
        <v>74</v>
      </c>
      <c r="AU148" s="177" t="s">
        <v>84</v>
      </c>
      <c r="AY148" s="169" t="s">
        <v>235</v>
      </c>
      <c r="BK148" s="178">
        <f>SUM(BK149:BK150)</f>
        <v>0</v>
      </c>
    </row>
    <row r="149" s="2" customFormat="1" ht="55.5" customHeight="1">
      <c r="A149" s="38"/>
      <c r="B149" s="181"/>
      <c r="C149" s="182" t="s">
        <v>420</v>
      </c>
      <c r="D149" s="182" t="s">
        <v>237</v>
      </c>
      <c r="E149" s="183" t="s">
        <v>2908</v>
      </c>
      <c r="F149" s="184" t="s">
        <v>2909</v>
      </c>
      <c r="G149" s="185" t="s">
        <v>1973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96</v>
      </c>
      <c r="AT149" s="193" t="s">
        <v>237</v>
      </c>
      <c r="AU149" s="193" t="s">
        <v>91</v>
      </c>
      <c r="AY149" s="19" t="s">
        <v>235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96</v>
      </c>
      <c r="BM149" s="193" t="s">
        <v>2910</v>
      </c>
    </row>
    <row r="150" s="2" customFormat="1">
      <c r="A150" s="38"/>
      <c r="B150" s="39"/>
      <c r="C150" s="38"/>
      <c r="D150" s="195" t="s">
        <v>242</v>
      </c>
      <c r="E150" s="38"/>
      <c r="F150" s="196" t="s">
        <v>2909</v>
      </c>
      <c r="G150" s="38"/>
      <c r="H150" s="38"/>
      <c r="I150" s="197"/>
      <c r="J150" s="38"/>
      <c r="K150" s="38"/>
      <c r="L150" s="39"/>
      <c r="M150" s="198"/>
      <c r="N150" s="199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242</v>
      </c>
      <c r="AU150" s="19" t="s">
        <v>91</v>
      </c>
    </row>
    <row r="151" s="12" customFormat="1" ht="20.88" customHeight="1">
      <c r="A151" s="12"/>
      <c r="B151" s="168"/>
      <c r="C151" s="12"/>
      <c r="D151" s="169" t="s">
        <v>74</v>
      </c>
      <c r="E151" s="179" t="s">
        <v>2911</v>
      </c>
      <c r="F151" s="179" t="s">
        <v>2912</v>
      </c>
      <c r="G151" s="12"/>
      <c r="H151" s="12"/>
      <c r="I151" s="171"/>
      <c r="J151" s="180">
        <f>BK151</f>
        <v>0</v>
      </c>
      <c r="K151" s="12"/>
      <c r="L151" s="168"/>
      <c r="M151" s="173"/>
      <c r="N151" s="174"/>
      <c r="O151" s="174"/>
      <c r="P151" s="175">
        <f>SUM(P152:P155)</f>
        <v>0</v>
      </c>
      <c r="Q151" s="174"/>
      <c r="R151" s="175">
        <f>SUM(R152:R155)</f>
        <v>0</v>
      </c>
      <c r="S151" s="174"/>
      <c r="T151" s="176">
        <f>SUM(T152:T155)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84</v>
      </c>
      <c r="AY151" s="169" t="s">
        <v>235</v>
      </c>
      <c r="BK151" s="178">
        <f>SUM(BK152:BK155)</f>
        <v>0</v>
      </c>
    </row>
    <row r="152" s="2" customFormat="1" ht="49.05" customHeight="1">
      <c r="A152" s="38"/>
      <c r="B152" s="181"/>
      <c r="C152" s="182" t="s">
        <v>84</v>
      </c>
      <c r="D152" s="182" t="s">
        <v>237</v>
      </c>
      <c r="E152" s="183" t="s">
        <v>2913</v>
      </c>
      <c r="F152" s="184" t="s">
        <v>2914</v>
      </c>
      <c r="G152" s="185" t="s">
        <v>1973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96</v>
      </c>
      <c r="AT152" s="193" t="s">
        <v>237</v>
      </c>
      <c r="AU152" s="193" t="s">
        <v>91</v>
      </c>
      <c r="AY152" s="19" t="s">
        <v>235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96</v>
      </c>
      <c r="BM152" s="193" t="s">
        <v>2915</v>
      </c>
    </row>
    <row r="153" s="2" customFormat="1">
      <c r="A153" s="38"/>
      <c r="B153" s="39"/>
      <c r="C153" s="38"/>
      <c r="D153" s="195" t="s">
        <v>242</v>
      </c>
      <c r="E153" s="38"/>
      <c r="F153" s="196" t="s">
        <v>2914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242</v>
      </c>
      <c r="AU153" s="19" t="s">
        <v>91</v>
      </c>
    </row>
    <row r="154" s="2" customFormat="1" ht="16.5" customHeight="1">
      <c r="A154" s="38"/>
      <c r="B154" s="181"/>
      <c r="C154" s="182" t="s">
        <v>91</v>
      </c>
      <c r="D154" s="182" t="s">
        <v>237</v>
      </c>
      <c r="E154" s="183" t="s">
        <v>2916</v>
      </c>
      <c r="F154" s="184" t="s">
        <v>2917</v>
      </c>
      <c r="G154" s="185" t="s">
        <v>1973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96</v>
      </c>
      <c r="AT154" s="193" t="s">
        <v>237</v>
      </c>
      <c r="AU154" s="193" t="s">
        <v>91</v>
      </c>
      <c r="AY154" s="19" t="s">
        <v>235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96</v>
      </c>
      <c r="BM154" s="193" t="s">
        <v>2918</v>
      </c>
    </row>
    <row r="155" s="2" customFormat="1">
      <c r="A155" s="38"/>
      <c r="B155" s="39"/>
      <c r="C155" s="38"/>
      <c r="D155" s="195" t="s">
        <v>242</v>
      </c>
      <c r="E155" s="38"/>
      <c r="F155" s="196" t="s">
        <v>2919</v>
      </c>
      <c r="G155" s="38"/>
      <c r="H155" s="38"/>
      <c r="I155" s="197"/>
      <c r="J155" s="38"/>
      <c r="K155" s="38"/>
      <c r="L155" s="39"/>
      <c r="M155" s="198"/>
      <c r="N155" s="199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242</v>
      </c>
      <c r="AU155" s="19" t="s">
        <v>91</v>
      </c>
    </row>
    <row r="156" s="12" customFormat="1" ht="20.88" customHeight="1">
      <c r="A156" s="12"/>
      <c r="B156" s="168"/>
      <c r="C156" s="12"/>
      <c r="D156" s="169" t="s">
        <v>74</v>
      </c>
      <c r="E156" s="179" t="s">
        <v>2920</v>
      </c>
      <c r="F156" s="179" t="s">
        <v>2921</v>
      </c>
      <c r="G156" s="12"/>
      <c r="H156" s="12"/>
      <c r="I156" s="171"/>
      <c r="J156" s="180">
        <f>BK156</f>
        <v>0</v>
      </c>
      <c r="K156" s="12"/>
      <c r="L156" s="168"/>
      <c r="M156" s="173"/>
      <c r="N156" s="174"/>
      <c r="O156" s="174"/>
      <c r="P156" s="175">
        <f>SUM(P157:P160)</f>
        <v>0</v>
      </c>
      <c r="Q156" s="174"/>
      <c r="R156" s="175">
        <f>SUM(R157:R160)</f>
        <v>0</v>
      </c>
      <c r="S156" s="174"/>
      <c r="T156" s="176">
        <f>SUM(T157:T160)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84</v>
      </c>
      <c r="AY156" s="169" t="s">
        <v>235</v>
      </c>
      <c r="BK156" s="178">
        <f>SUM(BK157:BK160)</f>
        <v>0</v>
      </c>
    </row>
    <row r="157" s="2" customFormat="1" ht="16.5" customHeight="1">
      <c r="A157" s="38"/>
      <c r="B157" s="181"/>
      <c r="C157" s="182" t="s">
        <v>96</v>
      </c>
      <c r="D157" s="182" t="s">
        <v>237</v>
      </c>
      <c r="E157" s="183" t="s">
        <v>2922</v>
      </c>
      <c r="F157" s="184" t="s">
        <v>2923</v>
      </c>
      <c r="G157" s="185" t="s">
        <v>1973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96</v>
      </c>
      <c r="AT157" s="193" t="s">
        <v>237</v>
      </c>
      <c r="AU157" s="193" t="s">
        <v>91</v>
      </c>
      <c r="AY157" s="19" t="s">
        <v>235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96</v>
      </c>
      <c r="BM157" s="193" t="s">
        <v>2924</v>
      </c>
    </row>
    <row r="158" s="2" customFormat="1">
      <c r="A158" s="38"/>
      <c r="B158" s="39"/>
      <c r="C158" s="38"/>
      <c r="D158" s="195" t="s">
        <v>242</v>
      </c>
      <c r="E158" s="38"/>
      <c r="F158" s="196" t="s">
        <v>2925</v>
      </c>
      <c r="G158" s="38"/>
      <c r="H158" s="38"/>
      <c r="I158" s="197"/>
      <c r="J158" s="38"/>
      <c r="K158" s="38"/>
      <c r="L158" s="39"/>
      <c r="M158" s="198"/>
      <c r="N158" s="199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242</v>
      </c>
      <c r="AU158" s="19" t="s">
        <v>91</v>
      </c>
    </row>
    <row r="159" s="2" customFormat="1" ht="16.5" customHeight="1">
      <c r="A159" s="38"/>
      <c r="B159" s="181"/>
      <c r="C159" s="182" t="s">
        <v>269</v>
      </c>
      <c r="D159" s="182" t="s">
        <v>237</v>
      </c>
      <c r="E159" s="183" t="s">
        <v>2926</v>
      </c>
      <c r="F159" s="184" t="s">
        <v>2927</v>
      </c>
      <c r="G159" s="185" t="s">
        <v>1973</v>
      </c>
      <c r="H159" s="186">
        <v>1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96</v>
      </c>
      <c r="AT159" s="193" t="s">
        <v>237</v>
      </c>
      <c r="AU159" s="193" t="s">
        <v>91</v>
      </c>
      <c r="AY159" s="19" t="s">
        <v>235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96</v>
      </c>
      <c r="BM159" s="193" t="s">
        <v>2928</v>
      </c>
    </row>
    <row r="160" s="2" customFormat="1">
      <c r="A160" s="38"/>
      <c r="B160" s="39"/>
      <c r="C160" s="38"/>
      <c r="D160" s="195" t="s">
        <v>242</v>
      </c>
      <c r="E160" s="38"/>
      <c r="F160" s="196" t="s">
        <v>2929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242</v>
      </c>
      <c r="AU160" s="19" t="s">
        <v>91</v>
      </c>
    </row>
    <row r="161" s="12" customFormat="1" ht="20.88" customHeight="1">
      <c r="A161" s="12"/>
      <c r="B161" s="168"/>
      <c r="C161" s="12"/>
      <c r="D161" s="169" t="s">
        <v>74</v>
      </c>
      <c r="E161" s="179" t="s">
        <v>2930</v>
      </c>
      <c r="F161" s="179" t="s">
        <v>2931</v>
      </c>
      <c r="G161" s="12"/>
      <c r="H161" s="12"/>
      <c r="I161" s="171"/>
      <c r="J161" s="180">
        <f>BK161</f>
        <v>0</v>
      </c>
      <c r="K161" s="12"/>
      <c r="L161" s="168"/>
      <c r="M161" s="173"/>
      <c r="N161" s="174"/>
      <c r="O161" s="174"/>
      <c r="P161" s="175">
        <f>SUM(P162:P163)</f>
        <v>0</v>
      </c>
      <c r="Q161" s="174"/>
      <c r="R161" s="175">
        <f>SUM(R162:R163)</f>
        <v>0</v>
      </c>
      <c r="S161" s="174"/>
      <c r="T161" s="176">
        <f>SUM(T162:T163)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169" t="s">
        <v>82</v>
      </c>
      <c r="AT161" s="177" t="s">
        <v>74</v>
      </c>
      <c r="AU161" s="177" t="s">
        <v>84</v>
      </c>
      <c r="AY161" s="169" t="s">
        <v>235</v>
      </c>
      <c r="BK161" s="178">
        <f>SUM(BK162:BK163)</f>
        <v>0</v>
      </c>
    </row>
    <row r="162" s="2" customFormat="1" ht="37.8" customHeight="1">
      <c r="A162" s="38"/>
      <c r="B162" s="181"/>
      <c r="C162" s="182" t="s">
        <v>415</v>
      </c>
      <c r="D162" s="182" t="s">
        <v>237</v>
      </c>
      <c r="E162" s="183" t="s">
        <v>2932</v>
      </c>
      <c r="F162" s="184" t="s">
        <v>2933</v>
      </c>
      <c r="G162" s="185" t="s">
        <v>1973</v>
      </c>
      <c r="H162" s="186">
        <v>1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91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2934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2935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91</v>
      </c>
    </row>
    <row r="164" s="12" customFormat="1" ht="20.88" customHeight="1">
      <c r="A164" s="12"/>
      <c r="B164" s="168"/>
      <c r="C164" s="12"/>
      <c r="D164" s="169" t="s">
        <v>74</v>
      </c>
      <c r="E164" s="179" t="s">
        <v>2936</v>
      </c>
      <c r="F164" s="179" t="s">
        <v>2937</v>
      </c>
      <c r="G164" s="12"/>
      <c r="H164" s="12"/>
      <c r="I164" s="171"/>
      <c r="J164" s="180">
        <f>BK164</f>
        <v>0</v>
      </c>
      <c r="K164" s="12"/>
      <c r="L164" s="168"/>
      <c r="M164" s="173"/>
      <c r="N164" s="174"/>
      <c r="O164" s="174"/>
      <c r="P164" s="175">
        <f>SUM(P165:P166)</f>
        <v>0</v>
      </c>
      <c r="Q164" s="174"/>
      <c r="R164" s="175">
        <f>SUM(R165:R166)</f>
        <v>0</v>
      </c>
      <c r="S164" s="174"/>
      <c r="T164" s="176">
        <f>SUM(T165:T166)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169" t="s">
        <v>82</v>
      </c>
      <c r="AT164" s="177" t="s">
        <v>74</v>
      </c>
      <c r="AU164" s="177" t="s">
        <v>84</v>
      </c>
      <c r="AY164" s="169" t="s">
        <v>235</v>
      </c>
      <c r="BK164" s="178">
        <f>SUM(BK165:BK166)</f>
        <v>0</v>
      </c>
    </row>
    <row r="165" s="2" customFormat="1" ht="16.5" customHeight="1">
      <c r="A165" s="38"/>
      <c r="B165" s="181"/>
      <c r="C165" s="182" t="s">
        <v>276</v>
      </c>
      <c r="D165" s="182" t="s">
        <v>237</v>
      </c>
      <c r="E165" s="183" t="s">
        <v>2938</v>
      </c>
      <c r="F165" s="184" t="s">
        <v>2939</v>
      </c>
      <c r="G165" s="185" t="s">
        <v>1973</v>
      </c>
      <c r="H165" s="186">
        <v>1</v>
      </c>
      <c r="I165" s="187"/>
      <c r="J165" s="188">
        <f>ROUND(I165*H165,2)</f>
        <v>0</v>
      </c>
      <c r="K165" s="184" t="s">
        <v>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96</v>
      </c>
      <c r="AT165" s="193" t="s">
        <v>237</v>
      </c>
      <c r="AU165" s="193" t="s">
        <v>91</v>
      </c>
      <c r="AY165" s="19" t="s">
        <v>235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96</v>
      </c>
      <c r="BM165" s="193" t="s">
        <v>2940</v>
      </c>
    </row>
    <row r="166" s="2" customFormat="1">
      <c r="A166" s="38"/>
      <c r="B166" s="39"/>
      <c r="C166" s="38"/>
      <c r="D166" s="195" t="s">
        <v>242</v>
      </c>
      <c r="E166" s="38"/>
      <c r="F166" s="196" t="s">
        <v>2941</v>
      </c>
      <c r="G166" s="38"/>
      <c r="H166" s="38"/>
      <c r="I166" s="197"/>
      <c r="J166" s="38"/>
      <c r="K166" s="38"/>
      <c r="L166" s="39"/>
      <c r="M166" s="198"/>
      <c r="N166" s="199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242</v>
      </c>
      <c r="AU166" s="19" t="s">
        <v>91</v>
      </c>
    </row>
    <row r="167" s="12" customFormat="1" ht="20.88" customHeight="1">
      <c r="A167" s="12"/>
      <c r="B167" s="168"/>
      <c r="C167" s="12"/>
      <c r="D167" s="169" t="s">
        <v>74</v>
      </c>
      <c r="E167" s="179" t="s">
        <v>2942</v>
      </c>
      <c r="F167" s="179" t="s">
        <v>2943</v>
      </c>
      <c r="G167" s="12"/>
      <c r="H167" s="12"/>
      <c r="I167" s="171"/>
      <c r="J167" s="180">
        <f>BK167</f>
        <v>0</v>
      </c>
      <c r="K167" s="12"/>
      <c r="L167" s="168"/>
      <c r="M167" s="173"/>
      <c r="N167" s="174"/>
      <c r="O167" s="174"/>
      <c r="P167" s="175">
        <f>SUM(P168:P173)</f>
        <v>0</v>
      </c>
      <c r="Q167" s="174"/>
      <c r="R167" s="175">
        <f>SUM(R168:R173)</f>
        <v>0</v>
      </c>
      <c r="S167" s="174"/>
      <c r="T167" s="176">
        <f>SUM(T168:T173)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169" t="s">
        <v>82</v>
      </c>
      <c r="AT167" s="177" t="s">
        <v>74</v>
      </c>
      <c r="AU167" s="177" t="s">
        <v>84</v>
      </c>
      <c r="AY167" s="169" t="s">
        <v>235</v>
      </c>
      <c r="BK167" s="178">
        <f>SUM(BK168:BK173)</f>
        <v>0</v>
      </c>
    </row>
    <row r="168" s="2" customFormat="1" ht="21.75" customHeight="1">
      <c r="A168" s="38"/>
      <c r="B168" s="181"/>
      <c r="C168" s="182" t="s">
        <v>284</v>
      </c>
      <c r="D168" s="182" t="s">
        <v>237</v>
      </c>
      <c r="E168" s="183" t="s">
        <v>2944</v>
      </c>
      <c r="F168" s="184" t="s">
        <v>2945</v>
      </c>
      <c r="G168" s="185" t="s">
        <v>1973</v>
      </c>
      <c r="H168" s="186">
        <v>1</v>
      </c>
      <c r="I168" s="187"/>
      <c r="J168" s="188">
        <f>ROUND(I168*H168,2)</f>
        <v>0</v>
      </c>
      <c r="K168" s="184" t="s">
        <v>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96</v>
      </c>
      <c r="AT168" s="193" t="s">
        <v>237</v>
      </c>
      <c r="AU168" s="193" t="s">
        <v>91</v>
      </c>
      <c r="AY168" s="19" t="s">
        <v>235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96</v>
      </c>
      <c r="BM168" s="193" t="s">
        <v>2946</v>
      </c>
    </row>
    <row r="169" s="2" customFormat="1">
      <c r="A169" s="38"/>
      <c r="B169" s="39"/>
      <c r="C169" s="38"/>
      <c r="D169" s="195" t="s">
        <v>242</v>
      </c>
      <c r="E169" s="38"/>
      <c r="F169" s="196" t="s">
        <v>2945</v>
      </c>
      <c r="G169" s="38"/>
      <c r="H169" s="38"/>
      <c r="I169" s="197"/>
      <c r="J169" s="38"/>
      <c r="K169" s="38"/>
      <c r="L169" s="39"/>
      <c r="M169" s="198"/>
      <c r="N169" s="199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242</v>
      </c>
      <c r="AU169" s="19" t="s">
        <v>91</v>
      </c>
    </row>
    <row r="170" s="2" customFormat="1" ht="37.8" customHeight="1">
      <c r="A170" s="38"/>
      <c r="B170" s="181"/>
      <c r="C170" s="182" t="s">
        <v>291</v>
      </c>
      <c r="D170" s="182" t="s">
        <v>237</v>
      </c>
      <c r="E170" s="183" t="s">
        <v>2947</v>
      </c>
      <c r="F170" s="184" t="s">
        <v>2948</v>
      </c>
      <c r="G170" s="185" t="s">
        <v>1973</v>
      </c>
      <c r="H170" s="186">
        <v>1</v>
      </c>
      <c r="I170" s="187"/>
      <c r="J170" s="188">
        <f>ROUND(I170*H170,2)</f>
        <v>0</v>
      </c>
      <c r="K170" s="184" t="s">
        <v>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96</v>
      </c>
      <c r="AT170" s="193" t="s">
        <v>237</v>
      </c>
      <c r="AU170" s="193" t="s">
        <v>91</v>
      </c>
      <c r="AY170" s="19" t="s">
        <v>235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96</v>
      </c>
      <c r="BM170" s="193" t="s">
        <v>2949</v>
      </c>
    </row>
    <row r="171" s="2" customFormat="1">
      <c r="A171" s="38"/>
      <c r="B171" s="39"/>
      <c r="C171" s="38"/>
      <c r="D171" s="195" t="s">
        <v>242</v>
      </c>
      <c r="E171" s="38"/>
      <c r="F171" s="196" t="s">
        <v>2950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242</v>
      </c>
      <c r="AU171" s="19" t="s">
        <v>91</v>
      </c>
    </row>
    <row r="172" s="2" customFormat="1" ht="16.5" customHeight="1">
      <c r="A172" s="38"/>
      <c r="B172" s="181"/>
      <c r="C172" s="182" t="s">
        <v>297</v>
      </c>
      <c r="D172" s="182" t="s">
        <v>237</v>
      </c>
      <c r="E172" s="183" t="s">
        <v>2951</v>
      </c>
      <c r="F172" s="184" t="s">
        <v>2952</v>
      </c>
      <c r="G172" s="185" t="s">
        <v>1973</v>
      </c>
      <c r="H172" s="186">
        <v>1</v>
      </c>
      <c r="I172" s="187"/>
      <c r="J172" s="188">
        <f>ROUND(I172*H172,2)</f>
        <v>0</v>
      </c>
      <c r="K172" s="184" t="s">
        <v>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96</v>
      </c>
      <c r="AT172" s="193" t="s">
        <v>237</v>
      </c>
      <c r="AU172" s="193" t="s">
        <v>91</v>
      </c>
      <c r="AY172" s="19" t="s">
        <v>235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96</v>
      </c>
      <c r="BM172" s="193" t="s">
        <v>2953</v>
      </c>
    </row>
    <row r="173" s="2" customFormat="1">
      <c r="A173" s="38"/>
      <c r="B173" s="39"/>
      <c r="C173" s="38"/>
      <c r="D173" s="195" t="s">
        <v>242</v>
      </c>
      <c r="E173" s="38"/>
      <c r="F173" s="196" t="s">
        <v>2952</v>
      </c>
      <c r="G173" s="38"/>
      <c r="H173" s="38"/>
      <c r="I173" s="197"/>
      <c r="J173" s="38"/>
      <c r="K173" s="38"/>
      <c r="L173" s="39"/>
      <c r="M173" s="198"/>
      <c r="N173" s="199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242</v>
      </c>
      <c r="AU173" s="19" t="s">
        <v>91</v>
      </c>
    </row>
    <row r="174" s="12" customFormat="1" ht="20.88" customHeight="1">
      <c r="A174" s="12"/>
      <c r="B174" s="168"/>
      <c r="C174" s="12"/>
      <c r="D174" s="169" t="s">
        <v>74</v>
      </c>
      <c r="E174" s="179" t="s">
        <v>2954</v>
      </c>
      <c r="F174" s="179" t="s">
        <v>2955</v>
      </c>
      <c r="G174" s="12"/>
      <c r="H174" s="12"/>
      <c r="I174" s="171"/>
      <c r="J174" s="180">
        <f>BK174</f>
        <v>0</v>
      </c>
      <c r="K174" s="12"/>
      <c r="L174" s="168"/>
      <c r="M174" s="173"/>
      <c r="N174" s="174"/>
      <c r="O174" s="174"/>
      <c r="P174" s="175">
        <f>SUM(P175:P180)</f>
        <v>0</v>
      </c>
      <c r="Q174" s="174"/>
      <c r="R174" s="175">
        <f>SUM(R175:R180)</f>
        <v>0</v>
      </c>
      <c r="S174" s="174"/>
      <c r="T174" s="176">
        <f>SUM(T175:T180)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169" t="s">
        <v>82</v>
      </c>
      <c r="AT174" s="177" t="s">
        <v>74</v>
      </c>
      <c r="AU174" s="177" t="s">
        <v>84</v>
      </c>
      <c r="AY174" s="169" t="s">
        <v>235</v>
      </c>
      <c r="BK174" s="178">
        <f>SUM(BK175:BK180)</f>
        <v>0</v>
      </c>
    </row>
    <row r="175" s="2" customFormat="1" ht="37.8" customHeight="1">
      <c r="A175" s="38"/>
      <c r="B175" s="181"/>
      <c r="C175" s="182" t="s">
        <v>302</v>
      </c>
      <c r="D175" s="182" t="s">
        <v>237</v>
      </c>
      <c r="E175" s="183" t="s">
        <v>2956</v>
      </c>
      <c r="F175" s="184" t="s">
        <v>2957</v>
      </c>
      <c r="G175" s="185" t="s">
        <v>1973</v>
      </c>
      <c r="H175" s="186">
        <v>1</v>
      </c>
      <c r="I175" s="187"/>
      <c r="J175" s="188">
        <f>ROUND(I175*H175,2)</f>
        <v>0</v>
      </c>
      <c r="K175" s="184" t="s">
        <v>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96</v>
      </c>
      <c r="AT175" s="193" t="s">
        <v>237</v>
      </c>
      <c r="AU175" s="193" t="s">
        <v>91</v>
      </c>
      <c r="AY175" s="19" t="s">
        <v>235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96</v>
      </c>
      <c r="BM175" s="193" t="s">
        <v>2958</v>
      </c>
    </row>
    <row r="176" s="2" customFormat="1">
      <c r="A176" s="38"/>
      <c r="B176" s="39"/>
      <c r="C176" s="38"/>
      <c r="D176" s="195" t="s">
        <v>242</v>
      </c>
      <c r="E176" s="38"/>
      <c r="F176" s="196" t="s">
        <v>2959</v>
      </c>
      <c r="G176" s="38"/>
      <c r="H176" s="38"/>
      <c r="I176" s="197"/>
      <c r="J176" s="38"/>
      <c r="K176" s="38"/>
      <c r="L176" s="39"/>
      <c r="M176" s="198"/>
      <c r="N176" s="199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242</v>
      </c>
      <c r="AU176" s="19" t="s">
        <v>91</v>
      </c>
    </row>
    <row r="177" s="2" customFormat="1" ht="37.8" customHeight="1">
      <c r="A177" s="38"/>
      <c r="B177" s="181"/>
      <c r="C177" s="182" t="s">
        <v>307</v>
      </c>
      <c r="D177" s="182" t="s">
        <v>237</v>
      </c>
      <c r="E177" s="183" t="s">
        <v>2960</v>
      </c>
      <c r="F177" s="184" t="s">
        <v>2961</v>
      </c>
      <c r="G177" s="185" t="s">
        <v>1973</v>
      </c>
      <c r="H177" s="186">
        <v>1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96</v>
      </c>
      <c r="AT177" s="193" t="s">
        <v>237</v>
      </c>
      <c r="AU177" s="193" t="s">
        <v>91</v>
      </c>
      <c r="AY177" s="19" t="s">
        <v>235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96</v>
      </c>
      <c r="BM177" s="193" t="s">
        <v>2962</v>
      </c>
    </row>
    <row r="178" s="2" customFormat="1">
      <c r="A178" s="38"/>
      <c r="B178" s="39"/>
      <c r="C178" s="38"/>
      <c r="D178" s="195" t="s">
        <v>242</v>
      </c>
      <c r="E178" s="38"/>
      <c r="F178" s="196" t="s">
        <v>2963</v>
      </c>
      <c r="G178" s="38"/>
      <c r="H178" s="38"/>
      <c r="I178" s="197"/>
      <c r="J178" s="38"/>
      <c r="K178" s="38"/>
      <c r="L178" s="39"/>
      <c r="M178" s="198"/>
      <c r="N178" s="199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242</v>
      </c>
      <c r="AU178" s="19" t="s">
        <v>91</v>
      </c>
    </row>
    <row r="179" s="2" customFormat="1" ht="16.5" customHeight="1">
      <c r="A179" s="38"/>
      <c r="B179" s="181"/>
      <c r="C179" s="182" t="s">
        <v>314</v>
      </c>
      <c r="D179" s="182" t="s">
        <v>237</v>
      </c>
      <c r="E179" s="183" t="s">
        <v>2964</v>
      </c>
      <c r="F179" s="184" t="s">
        <v>2965</v>
      </c>
      <c r="G179" s="185" t="s">
        <v>1973</v>
      </c>
      <c r="H179" s="186">
        <v>1</v>
      </c>
      <c r="I179" s="187"/>
      <c r="J179" s="188">
        <f>ROUND(I179*H179,2)</f>
        <v>0</v>
      </c>
      <c r="K179" s="184" t="s">
        <v>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96</v>
      </c>
      <c r="AT179" s="193" t="s">
        <v>237</v>
      </c>
      <c r="AU179" s="193" t="s">
        <v>91</v>
      </c>
      <c r="AY179" s="19" t="s">
        <v>235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96</v>
      </c>
      <c r="BM179" s="193" t="s">
        <v>2966</v>
      </c>
    </row>
    <row r="180" s="2" customFormat="1">
      <c r="A180" s="38"/>
      <c r="B180" s="39"/>
      <c r="C180" s="38"/>
      <c r="D180" s="195" t="s">
        <v>242</v>
      </c>
      <c r="E180" s="38"/>
      <c r="F180" s="196" t="s">
        <v>2967</v>
      </c>
      <c r="G180" s="38"/>
      <c r="H180" s="38"/>
      <c r="I180" s="197"/>
      <c r="J180" s="38"/>
      <c r="K180" s="38"/>
      <c r="L180" s="39"/>
      <c r="M180" s="198"/>
      <c r="N180" s="199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242</v>
      </c>
      <c r="AU180" s="19" t="s">
        <v>91</v>
      </c>
    </row>
    <row r="181" s="12" customFormat="1" ht="20.88" customHeight="1">
      <c r="A181" s="12"/>
      <c r="B181" s="168"/>
      <c r="C181" s="12"/>
      <c r="D181" s="169" t="s">
        <v>74</v>
      </c>
      <c r="E181" s="179" t="s">
        <v>2968</v>
      </c>
      <c r="F181" s="179" t="s">
        <v>2969</v>
      </c>
      <c r="G181" s="12"/>
      <c r="H181" s="12"/>
      <c r="I181" s="171"/>
      <c r="J181" s="180">
        <f>BK181</f>
        <v>0</v>
      </c>
      <c r="K181" s="12"/>
      <c r="L181" s="168"/>
      <c r="M181" s="173"/>
      <c r="N181" s="174"/>
      <c r="O181" s="174"/>
      <c r="P181" s="175">
        <f>SUM(P182:P183)</f>
        <v>0</v>
      </c>
      <c r="Q181" s="174"/>
      <c r="R181" s="175">
        <f>SUM(R182:R183)</f>
        <v>0</v>
      </c>
      <c r="S181" s="174"/>
      <c r="T181" s="176">
        <f>SUM(T182:T183)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169" t="s">
        <v>82</v>
      </c>
      <c r="AT181" s="177" t="s">
        <v>74</v>
      </c>
      <c r="AU181" s="177" t="s">
        <v>84</v>
      </c>
      <c r="AY181" s="169" t="s">
        <v>235</v>
      </c>
      <c r="BK181" s="178">
        <f>SUM(BK182:BK183)</f>
        <v>0</v>
      </c>
    </row>
    <row r="182" s="2" customFormat="1" ht="16.5" customHeight="1">
      <c r="A182" s="38"/>
      <c r="B182" s="181"/>
      <c r="C182" s="182" t="s">
        <v>320</v>
      </c>
      <c r="D182" s="182" t="s">
        <v>237</v>
      </c>
      <c r="E182" s="183" t="s">
        <v>2970</v>
      </c>
      <c r="F182" s="184" t="s">
        <v>2971</v>
      </c>
      <c r="G182" s="185" t="s">
        <v>1973</v>
      </c>
      <c r="H182" s="186">
        <v>1</v>
      </c>
      <c r="I182" s="187"/>
      <c r="J182" s="188">
        <f>ROUND(I182*H182,2)</f>
        <v>0</v>
      </c>
      <c r="K182" s="184" t="s">
        <v>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96</v>
      </c>
      <c r="AT182" s="193" t="s">
        <v>237</v>
      </c>
      <c r="AU182" s="193" t="s">
        <v>91</v>
      </c>
      <c r="AY182" s="19" t="s">
        <v>235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96</v>
      </c>
      <c r="BM182" s="193" t="s">
        <v>2972</v>
      </c>
    </row>
    <row r="183" s="2" customFormat="1">
      <c r="A183" s="38"/>
      <c r="B183" s="39"/>
      <c r="C183" s="38"/>
      <c r="D183" s="195" t="s">
        <v>242</v>
      </c>
      <c r="E183" s="38"/>
      <c r="F183" s="196" t="s">
        <v>2973</v>
      </c>
      <c r="G183" s="38"/>
      <c r="H183" s="38"/>
      <c r="I183" s="197"/>
      <c r="J183" s="38"/>
      <c r="K183" s="38"/>
      <c r="L183" s="39"/>
      <c r="M183" s="198"/>
      <c r="N183" s="199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242</v>
      </c>
      <c r="AU183" s="19" t="s">
        <v>91</v>
      </c>
    </row>
    <row r="184" s="12" customFormat="1" ht="20.88" customHeight="1">
      <c r="A184" s="12"/>
      <c r="B184" s="168"/>
      <c r="C184" s="12"/>
      <c r="D184" s="169" t="s">
        <v>74</v>
      </c>
      <c r="E184" s="179" t="s">
        <v>2974</v>
      </c>
      <c r="F184" s="179" t="s">
        <v>2975</v>
      </c>
      <c r="G184" s="12"/>
      <c r="H184" s="12"/>
      <c r="I184" s="171"/>
      <c r="J184" s="180">
        <f>BK184</f>
        <v>0</v>
      </c>
      <c r="K184" s="12"/>
      <c r="L184" s="168"/>
      <c r="M184" s="173"/>
      <c r="N184" s="174"/>
      <c r="O184" s="174"/>
      <c r="P184" s="175">
        <f>SUM(P185:P186)</f>
        <v>0</v>
      </c>
      <c r="Q184" s="174"/>
      <c r="R184" s="175">
        <f>SUM(R185:R186)</f>
        <v>0</v>
      </c>
      <c r="S184" s="174"/>
      <c r="T184" s="176">
        <f>SUM(T185:T186)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169" t="s">
        <v>82</v>
      </c>
      <c r="AT184" s="177" t="s">
        <v>74</v>
      </c>
      <c r="AU184" s="177" t="s">
        <v>84</v>
      </c>
      <c r="AY184" s="169" t="s">
        <v>235</v>
      </c>
      <c r="BK184" s="178">
        <f>SUM(BK185:BK186)</f>
        <v>0</v>
      </c>
    </row>
    <row r="185" s="2" customFormat="1" ht="16.5" customHeight="1">
      <c r="A185" s="38"/>
      <c r="B185" s="181"/>
      <c r="C185" s="182" t="s">
        <v>327</v>
      </c>
      <c r="D185" s="182" t="s">
        <v>237</v>
      </c>
      <c r="E185" s="183" t="s">
        <v>2976</v>
      </c>
      <c r="F185" s="184" t="s">
        <v>2977</v>
      </c>
      <c r="G185" s="185" t="s">
        <v>1973</v>
      </c>
      <c r="H185" s="186">
        <v>1</v>
      </c>
      <c r="I185" s="187"/>
      <c r="J185" s="188">
        <f>ROUND(I185*H185,2)</f>
        <v>0</v>
      </c>
      <c r="K185" s="184" t="s">
        <v>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96</v>
      </c>
      <c r="AT185" s="193" t="s">
        <v>237</v>
      </c>
      <c r="AU185" s="193" t="s">
        <v>91</v>
      </c>
      <c r="AY185" s="19" t="s">
        <v>235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96</v>
      </c>
      <c r="BM185" s="193" t="s">
        <v>2978</v>
      </c>
    </row>
    <row r="186" s="2" customFormat="1">
      <c r="A186" s="38"/>
      <c r="B186" s="39"/>
      <c r="C186" s="38"/>
      <c r="D186" s="195" t="s">
        <v>242</v>
      </c>
      <c r="E186" s="38"/>
      <c r="F186" s="196" t="s">
        <v>2979</v>
      </c>
      <c r="G186" s="38"/>
      <c r="H186" s="38"/>
      <c r="I186" s="197"/>
      <c r="J186" s="38"/>
      <c r="K186" s="38"/>
      <c r="L186" s="39"/>
      <c r="M186" s="198"/>
      <c r="N186" s="199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242</v>
      </c>
      <c r="AU186" s="19" t="s">
        <v>91</v>
      </c>
    </row>
    <row r="187" s="12" customFormat="1" ht="22.8" customHeight="1">
      <c r="A187" s="12"/>
      <c r="B187" s="168"/>
      <c r="C187" s="12"/>
      <c r="D187" s="169" t="s">
        <v>74</v>
      </c>
      <c r="E187" s="179" t="s">
        <v>2980</v>
      </c>
      <c r="F187" s="179" t="s">
        <v>2981</v>
      </c>
      <c r="G187" s="12"/>
      <c r="H187" s="12"/>
      <c r="I187" s="171"/>
      <c r="J187" s="180">
        <f>BK187</f>
        <v>0</v>
      </c>
      <c r="K187" s="12"/>
      <c r="L187" s="168"/>
      <c r="M187" s="173"/>
      <c r="N187" s="174"/>
      <c r="O187" s="174"/>
      <c r="P187" s="175">
        <f>P188</f>
        <v>0</v>
      </c>
      <c r="Q187" s="174"/>
      <c r="R187" s="175">
        <f>R188</f>
        <v>0</v>
      </c>
      <c r="S187" s="174"/>
      <c r="T187" s="176">
        <f>T188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169" t="s">
        <v>82</v>
      </c>
      <c r="AT187" s="177" t="s">
        <v>74</v>
      </c>
      <c r="AU187" s="177" t="s">
        <v>82</v>
      </c>
      <c r="AY187" s="169" t="s">
        <v>235</v>
      </c>
      <c r="BK187" s="178">
        <f>BK188</f>
        <v>0</v>
      </c>
    </row>
    <row r="188" s="12" customFormat="1" ht="20.88" customHeight="1">
      <c r="A188" s="12"/>
      <c r="B188" s="168"/>
      <c r="C188" s="12"/>
      <c r="D188" s="169" t="s">
        <v>74</v>
      </c>
      <c r="E188" s="179" t="s">
        <v>2982</v>
      </c>
      <c r="F188" s="179" t="s">
        <v>2983</v>
      </c>
      <c r="G188" s="12"/>
      <c r="H188" s="12"/>
      <c r="I188" s="171"/>
      <c r="J188" s="180">
        <f>BK188</f>
        <v>0</v>
      </c>
      <c r="K188" s="12"/>
      <c r="L188" s="168"/>
      <c r="M188" s="173"/>
      <c r="N188" s="174"/>
      <c r="O188" s="174"/>
      <c r="P188" s="175">
        <f>SUM(P189:P190)</f>
        <v>0</v>
      </c>
      <c r="Q188" s="174"/>
      <c r="R188" s="175">
        <f>SUM(R189:R190)</f>
        <v>0</v>
      </c>
      <c r="S188" s="174"/>
      <c r="T188" s="176">
        <f>SUM(T189:T190)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169" t="s">
        <v>82</v>
      </c>
      <c r="AT188" s="177" t="s">
        <v>74</v>
      </c>
      <c r="AU188" s="177" t="s">
        <v>84</v>
      </c>
      <c r="AY188" s="169" t="s">
        <v>235</v>
      </c>
      <c r="BK188" s="178">
        <f>SUM(BK189:BK190)</f>
        <v>0</v>
      </c>
    </row>
    <row r="189" s="2" customFormat="1" ht="16.5" customHeight="1">
      <c r="A189" s="38"/>
      <c r="B189" s="181"/>
      <c r="C189" s="182" t="s">
        <v>8</v>
      </c>
      <c r="D189" s="182" t="s">
        <v>237</v>
      </c>
      <c r="E189" s="183" t="s">
        <v>2984</v>
      </c>
      <c r="F189" s="184" t="s">
        <v>2983</v>
      </c>
      <c r="G189" s="185" t="s">
        <v>1973</v>
      </c>
      <c r="H189" s="186">
        <v>1</v>
      </c>
      <c r="I189" s="187"/>
      <c r="J189" s="188">
        <f>ROUND(I189*H189,2)</f>
        <v>0</v>
      </c>
      <c r="K189" s="184" t="s">
        <v>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96</v>
      </c>
      <c r="AT189" s="193" t="s">
        <v>237</v>
      </c>
      <c r="AU189" s="193" t="s">
        <v>91</v>
      </c>
      <c r="AY189" s="19" t="s">
        <v>235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96</v>
      </c>
      <c r="BM189" s="193" t="s">
        <v>2985</v>
      </c>
    </row>
    <row r="190" s="2" customFormat="1">
      <c r="A190" s="38"/>
      <c r="B190" s="39"/>
      <c r="C190" s="38"/>
      <c r="D190" s="195" t="s">
        <v>242</v>
      </c>
      <c r="E190" s="38"/>
      <c r="F190" s="196" t="s">
        <v>2986</v>
      </c>
      <c r="G190" s="38"/>
      <c r="H190" s="38"/>
      <c r="I190" s="197"/>
      <c r="J190" s="38"/>
      <c r="K190" s="38"/>
      <c r="L190" s="39"/>
      <c r="M190" s="198"/>
      <c r="N190" s="199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242</v>
      </c>
      <c r="AU190" s="19" t="s">
        <v>91</v>
      </c>
    </row>
    <row r="191" s="12" customFormat="1" ht="22.8" customHeight="1">
      <c r="A191" s="12"/>
      <c r="B191" s="168"/>
      <c r="C191" s="12"/>
      <c r="D191" s="169" t="s">
        <v>74</v>
      </c>
      <c r="E191" s="179" t="s">
        <v>2987</v>
      </c>
      <c r="F191" s="179" t="s">
        <v>2988</v>
      </c>
      <c r="G191" s="12"/>
      <c r="H191" s="12"/>
      <c r="I191" s="171"/>
      <c r="J191" s="180">
        <f>BK191</f>
        <v>0</v>
      </c>
      <c r="K191" s="12"/>
      <c r="L191" s="168"/>
      <c r="M191" s="173"/>
      <c r="N191" s="174"/>
      <c r="O191" s="174"/>
      <c r="P191" s="175">
        <f>P192+P195+P204+P211+P214+P217+P220</f>
        <v>0</v>
      </c>
      <c r="Q191" s="174"/>
      <c r="R191" s="175">
        <f>R192+R195+R204+R211+R214+R217+R220</f>
        <v>0</v>
      </c>
      <c r="S191" s="174"/>
      <c r="T191" s="176">
        <f>T192+T195+T204+T211+T214+T217+T220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169" t="s">
        <v>82</v>
      </c>
      <c r="AT191" s="177" t="s">
        <v>74</v>
      </c>
      <c r="AU191" s="177" t="s">
        <v>82</v>
      </c>
      <c r="AY191" s="169" t="s">
        <v>235</v>
      </c>
      <c r="BK191" s="178">
        <f>BK192+BK195+BK204+BK211+BK214+BK217+BK220</f>
        <v>0</v>
      </c>
    </row>
    <row r="192" s="12" customFormat="1" ht="20.88" customHeight="1">
      <c r="A192" s="12"/>
      <c r="B192" s="168"/>
      <c r="C192" s="12"/>
      <c r="D192" s="169" t="s">
        <v>74</v>
      </c>
      <c r="E192" s="179" t="s">
        <v>2989</v>
      </c>
      <c r="F192" s="179" t="s">
        <v>2990</v>
      </c>
      <c r="G192" s="12"/>
      <c r="H192" s="12"/>
      <c r="I192" s="171"/>
      <c r="J192" s="180">
        <f>BK192</f>
        <v>0</v>
      </c>
      <c r="K192" s="12"/>
      <c r="L192" s="168"/>
      <c r="M192" s="173"/>
      <c r="N192" s="174"/>
      <c r="O192" s="174"/>
      <c r="P192" s="175">
        <f>SUM(P193:P194)</f>
        <v>0</v>
      </c>
      <c r="Q192" s="174"/>
      <c r="R192" s="175">
        <f>SUM(R193:R194)</f>
        <v>0</v>
      </c>
      <c r="S192" s="174"/>
      <c r="T192" s="176">
        <f>SUM(T193:T194)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169" t="s">
        <v>82</v>
      </c>
      <c r="AT192" s="177" t="s">
        <v>74</v>
      </c>
      <c r="AU192" s="177" t="s">
        <v>84</v>
      </c>
      <c r="AY192" s="169" t="s">
        <v>235</v>
      </c>
      <c r="BK192" s="178">
        <f>SUM(BK193:BK194)</f>
        <v>0</v>
      </c>
    </row>
    <row r="193" s="2" customFormat="1" ht="33" customHeight="1">
      <c r="A193" s="38"/>
      <c r="B193" s="181"/>
      <c r="C193" s="182" t="s">
        <v>338</v>
      </c>
      <c r="D193" s="182" t="s">
        <v>237</v>
      </c>
      <c r="E193" s="183" t="s">
        <v>2991</v>
      </c>
      <c r="F193" s="184" t="s">
        <v>2992</v>
      </c>
      <c r="G193" s="185" t="s">
        <v>1973</v>
      </c>
      <c r="H193" s="186">
        <v>1</v>
      </c>
      <c r="I193" s="187"/>
      <c r="J193" s="188">
        <f>ROUND(I193*H193,2)</f>
        <v>0</v>
      </c>
      <c r="K193" s="184" t="s">
        <v>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96</v>
      </c>
      <c r="AT193" s="193" t="s">
        <v>237</v>
      </c>
      <c r="AU193" s="193" t="s">
        <v>91</v>
      </c>
      <c r="AY193" s="19" t="s">
        <v>235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96</v>
      </c>
      <c r="BM193" s="193" t="s">
        <v>2993</v>
      </c>
    </row>
    <row r="194" s="2" customFormat="1">
      <c r="A194" s="38"/>
      <c r="B194" s="39"/>
      <c r="C194" s="38"/>
      <c r="D194" s="195" t="s">
        <v>242</v>
      </c>
      <c r="E194" s="38"/>
      <c r="F194" s="196" t="s">
        <v>2994</v>
      </c>
      <c r="G194" s="38"/>
      <c r="H194" s="38"/>
      <c r="I194" s="197"/>
      <c r="J194" s="38"/>
      <c r="K194" s="38"/>
      <c r="L194" s="39"/>
      <c r="M194" s="198"/>
      <c r="N194" s="199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242</v>
      </c>
      <c r="AU194" s="19" t="s">
        <v>91</v>
      </c>
    </row>
    <row r="195" s="12" customFormat="1" ht="20.88" customHeight="1">
      <c r="A195" s="12"/>
      <c r="B195" s="168"/>
      <c r="C195" s="12"/>
      <c r="D195" s="169" t="s">
        <v>74</v>
      </c>
      <c r="E195" s="179" t="s">
        <v>2995</v>
      </c>
      <c r="F195" s="179" t="s">
        <v>2996</v>
      </c>
      <c r="G195" s="12"/>
      <c r="H195" s="12"/>
      <c r="I195" s="171"/>
      <c r="J195" s="180">
        <f>BK195</f>
        <v>0</v>
      </c>
      <c r="K195" s="12"/>
      <c r="L195" s="168"/>
      <c r="M195" s="173"/>
      <c r="N195" s="174"/>
      <c r="O195" s="174"/>
      <c r="P195" s="175">
        <f>SUM(P196:P203)</f>
        <v>0</v>
      </c>
      <c r="Q195" s="174"/>
      <c r="R195" s="175">
        <f>SUM(R196:R203)</f>
        <v>0</v>
      </c>
      <c r="S195" s="174"/>
      <c r="T195" s="176">
        <f>SUM(T196:T203)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169" t="s">
        <v>82</v>
      </c>
      <c r="AT195" s="177" t="s">
        <v>74</v>
      </c>
      <c r="AU195" s="177" t="s">
        <v>84</v>
      </c>
      <c r="AY195" s="169" t="s">
        <v>235</v>
      </c>
      <c r="BK195" s="178">
        <f>SUM(BK196:BK203)</f>
        <v>0</v>
      </c>
    </row>
    <row r="196" s="2" customFormat="1" ht="16.5" customHeight="1">
      <c r="A196" s="38"/>
      <c r="B196" s="181"/>
      <c r="C196" s="182" t="s">
        <v>344</v>
      </c>
      <c r="D196" s="182" t="s">
        <v>237</v>
      </c>
      <c r="E196" s="183" t="s">
        <v>2997</v>
      </c>
      <c r="F196" s="184" t="s">
        <v>2998</v>
      </c>
      <c r="G196" s="185" t="s">
        <v>1973</v>
      </c>
      <c r="H196" s="186">
        <v>1</v>
      </c>
      <c r="I196" s="187"/>
      <c r="J196" s="188">
        <f>ROUND(I196*H196,2)</f>
        <v>0</v>
      </c>
      <c r="K196" s="184" t="s">
        <v>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96</v>
      </c>
      <c r="AT196" s="193" t="s">
        <v>237</v>
      </c>
      <c r="AU196" s="193" t="s">
        <v>91</v>
      </c>
      <c r="AY196" s="19" t="s">
        <v>235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96</v>
      </c>
      <c r="BM196" s="193" t="s">
        <v>2999</v>
      </c>
    </row>
    <row r="197" s="2" customFormat="1">
      <c r="A197" s="38"/>
      <c r="B197" s="39"/>
      <c r="C197" s="38"/>
      <c r="D197" s="195" t="s">
        <v>242</v>
      </c>
      <c r="E197" s="38"/>
      <c r="F197" s="196" t="s">
        <v>3000</v>
      </c>
      <c r="G197" s="38"/>
      <c r="H197" s="38"/>
      <c r="I197" s="197"/>
      <c r="J197" s="38"/>
      <c r="K197" s="38"/>
      <c r="L197" s="39"/>
      <c r="M197" s="198"/>
      <c r="N197" s="199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242</v>
      </c>
      <c r="AU197" s="19" t="s">
        <v>91</v>
      </c>
    </row>
    <row r="198" s="2" customFormat="1" ht="24.15" customHeight="1">
      <c r="A198" s="38"/>
      <c r="B198" s="181"/>
      <c r="C198" s="182" t="s">
        <v>348</v>
      </c>
      <c r="D198" s="182" t="s">
        <v>237</v>
      </c>
      <c r="E198" s="183" t="s">
        <v>3001</v>
      </c>
      <c r="F198" s="184" t="s">
        <v>3002</v>
      </c>
      <c r="G198" s="185" t="s">
        <v>1973</v>
      </c>
      <c r="H198" s="186">
        <v>1</v>
      </c>
      <c r="I198" s="187"/>
      <c r="J198" s="188">
        <f>ROUND(I198*H198,2)</f>
        <v>0</v>
      </c>
      <c r="K198" s="184" t="s">
        <v>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96</v>
      </c>
      <c r="AT198" s="193" t="s">
        <v>237</v>
      </c>
      <c r="AU198" s="193" t="s">
        <v>91</v>
      </c>
      <c r="AY198" s="19" t="s">
        <v>235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96</v>
      </c>
      <c r="BM198" s="193" t="s">
        <v>3003</v>
      </c>
    </row>
    <row r="199" s="2" customFormat="1">
      <c r="A199" s="38"/>
      <c r="B199" s="39"/>
      <c r="C199" s="38"/>
      <c r="D199" s="195" t="s">
        <v>242</v>
      </c>
      <c r="E199" s="38"/>
      <c r="F199" s="196" t="s">
        <v>3004</v>
      </c>
      <c r="G199" s="38"/>
      <c r="H199" s="38"/>
      <c r="I199" s="197"/>
      <c r="J199" s="38"/>
      <c r="K199" s="38"/>
      <c r="L199" s="39"/>
      <c r="M199" s="198"/>
      <c r="N199" s="199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242</v>
      </c>
      <c r="AU199" s="19" t="s">
        <v>91</v>
      </c>
    </row>
    <row r="200" s="2" customFormat="1" ht="37.8" customHeight="1">
      <c r="A200" s="38"/>
      <c r="B200" s="181"/>
      <c r="C200" s="182" t="s">
        <v>355</v>
      </c>
      <c r="D200" s="182" t="s">
        <v>237</v>
      </c>
      <c r="E200" s="183" t="s">
        <v>3005</v>
      </c>
      <c r="F200" s="184" t="s">
        <v>3006</v>
      </c>
      <c r="G200" s="185" t="s">
        <v>1973</v>
      </c>
      <c r="H200" s="186">
        <v>1</v>
      </c>
      <c r="I200" s="187"/>
      <c r="J200" s="188">
        <f>ROUND(I200*H200,2)</f>
        <v>0</v>
      </c>
      <c r="K200" s="184" t="s">
        <v>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96</v>
      </c>
      <c r="AT200" s="193" t="s">
        <v>237</v>
      </c>
      <c r="AU200" s="193" t="s">
        <v>91</v>
      </c>
      <c r="AY200" s="19" t="s">
        <v>235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96</v>
      </c>
      <c r="BM200" s="193" t="s">
        <v>3007</v>
      </c>
    </row>
    <row r="201" s="2" customFormat="1">
      <c r="A201" s="38"/>
      <c r="B201" s="39"/>
      <c r="C201" s="38"/>
      <c r="D201" s="195" t="s">
        <v>242</v>
      </c>
      <c r="E201" s="38"/>
      <c r="F201" s="196" t="s">
        <v>3006</v>
      </c>
      <c r="G201" s="38"/>
      <c r="H201" s="38"/>
      <c r="I201" s="197"/>
      <c r="J201" s="38"/>
      <c r="K201" s="38"/>
      <c r="L201" s="39"/>
      <c r="M201" s="198"/>
      <c r="N201" s="199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242</v>
      </c>
      <c r="AU201" s="19" t="s">
        <v>91</v>
      </c>
    </row>
    <row r="202" s="2" customFormat="1" ht="24.15" customHeight="1">
      <c r="A202" s="38"/>
      <c r="B202" s="181"/>
      <c r="C202" s="182" t="s">
        <v>428</v>
      </c>
      <c r="D202" s="182" t="s">
        <v>237</v>
      </c>
      <c r="E202" s="183" t="s">
        <v>3008</v>
      </c>
      <c r="F202" s="184" t="s">
        <v>3009</v>
      </c>
      <c r="G202" s="185" t="s">
        <v>1973</v>
      </c>
      <c r="H202" s="186">
        <v>1</v>
      </c>
      <c r="I202" s="187"/>
      <c r="J202" s="188">
        <f>ROUND(I202*H202,2)</f>
        <v>0</v>
      </c>
      <c r="K202" s="184" t="s">
        <v>1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96</v>
      </c>
      <c r="AT202" s="193" t="s">
        <v>237</v>
      </c>
      <c r="AU202" s="193" t="s">
        <v>91</v>
      </c>
      <c r="AY202" s="19" t="s">
        <v>235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96</v>
      </c>
      <c r="BM202" s="193" t="s">
        <v>3010</v>
      </c>
    </row>
    <row r="203" s="2" customFormat="1">
      <c r="A203" s="38"/>
      <c r="B203" s="39"/>
      <c r="C203" s="38"/>
      <c r="D203" s="195" t="s">
        <v>242</v>
      </c>
      <c r="E203" s="38"/>
      <c r="F203" s="196" t="s">
        <v>3011</v>
      </c>
      <c r="G203" s="38"/>
      <c r="H203" s="38"/>
      <c r="I203" s="197"/>
      <c r="J203" s="38"/>
      <c r="K203" s="38"/>
      <c r="L203" s="39"/>
      <c r="M203" s="198"/>
      <c r="N203" s="199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242</v>
      </c>
      <c r="AU203" s="19" t="s">
        <v>91</v>
      </c>
    </row>
    <row r="204" s="12" customFormat="1" ht="20.88" customHeight="1">
      <c r="A204" s="12"/>
      <c r="B204" s="168"/>
      <c r="C204" s="12"/>
      <c r="D204" s="169" t="s">
        <v>74</v>
      </c>
      <c r="E204" s="179" t="s">
        <v>3012</v>
      </c>
      <c r="F204" s="179" t="s">
        <v>3013</v>
      </c>
      <c r="G204" s="12"/>
      <c r="H204" s="12"/>
      <c r="I204" s="171"/>
      <c r="J204" s="180">
        <f>BK204</f>
        <v>0</v>
      </c>
      <c r="K204" s="12"/>
      <c r="L204" s="168"/>
      <c r="M204" s="173"/>
      <c r="N204" s="174"/>
      <c r="O204" s="174"/>
      <c r="P204" s="175">
        <f>SUM(P205:P210)</f>
        <v>0</v>
      </c>
      <c r="Q204" s="174"/>
      <c r="R204" s="175">
        <f>SUM(R205:R210)</f>
        <v>0</v>
      </c>
      <c r="S204" s="174"/>
      <c r="T204" s="176">
        <f>SUM(T205:T210)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169" t="s">
        <v>82</v>
      </c>
      <c r="AT204" s="177" t="s">
        <v>74</v>
      </c>
      <c r="AU204" s="177" t="s">
        <v>84</v>
      </c>
      <c r="AY204" s="169" t="s">
        <v>235</v>
      </c>
      <c r="BK204" s="178">
        <f>SUM(BK205:BK210)</f>
        <v>0</v>
      </c>
    </row>
    <row r="205" s="2" customFormat="1" ht="21.75" customHeight="1">
      <c r="A205" s="38"/>
      <c r="B205" s="181"/>
      <c r="C205" s="182" t="s">
        <v>306</v>
      </c>
      <c r="D205" s="182" t="s">
        <v>237</v>
      </c>
      <c r="E205" s="183" t="s">
        <v>3014</v>
      </c>
      <c r="F205" s="184" t="s">
        <v>3013</v>
      </c>
      <c r="G205" s="185" t="s">
        <v>1973</v>
      </c>
      <c r="H205" s="186">
        <v>1</v>
      </c>
      <c r="I205" s="187"/>
      <c r="J205" s="188">
        <f>ROUND(I205*H205,2)</f>
        <v>0</v>
      </c>
      <c r="K205" s="184" t="s">
        <v>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96</v>
      </c>
      <c r="AT205" s="193" t="s">
        <v>237</v>
      </c>
      <c r="AU205" s="193" t="s">
        <v>91</v>
      </c>
      <c r="AY205" s="19" t="s">
        <v>235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96</v>
      </c>
      <c r="BM205" s="193" t="s">
        <v>3015</v>
      </c>
    </row>
    <row r="206" s="2" customFormat="1">
      <c r="A206" s="38"/>
      <c r="B206" s="39"/>
      <c r="C206" s="38"/>
      <c r="D206" s="195" t="s">
        <v>242</v>
      </c>
      <c r="E206" s="38"/>
      <c r="F206" s="196" t="s">
        <v>3016</v>
      </c>
      <c r="G206" s="38"/>
      <c r="H206" s="38"/>
      <c r="I206" s="197"/>
      <c r="J206" s="38"/>
      <c r="K206" s="38"/>
      <c r="L206" s="39"/>
      <c r="M206" s="198"/>
      <c r="N206" s="199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242</v>
      </c>
      <c r="AU206" s="19" t="s">
        <v>91</v>
      </c>
    </row>
    <row r="207" s="2" customFormat="1" ht="24.15" customHeight="1">
      <c r="A207" s="38"/>
      <c r="B207" s="181"/>
      <c r="C207" s="182" t="s">
        <v>7</v>
      </c>
      <c r="D207" s="182" t="s">
        <v>237</v>
      </c>
      <c r="E207" s="183" t="s">
        <v>3017</v>
      </c>
      <c r="F207" s="184" t="s">
        <v>3018</v>
      </c>
      <c r="G207" s="185" t="s">
        <v>1973</v>
      </c>
      <c r="H207" s="186">
        <v>1</v>
      </c>
      <c r="I207" s="187"/>
      <c r="J207" s="188">
        <f>ROUND(I207*H207,2)</f>
        <v>0</v>
      </c>
      <c r="K207" s="184" t="s">
        <v>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96</v>
      </c>
      <c r="AT207" s="193" t="s">
        <v>237</v>
      </c>
      <c r="AU207" s="193" t="s">
        <v>91</v>
      </c>
      <c r="AY207" s="19" t="s">
        <v>235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96</v>
      </c>
      <c r="BM207" s="193" t="s">
        <v>3019</v>
      </c>
    </row>
    <row r="208" s="2" customFormat="1">
      <c r="A208" s="38"/>
      <c r="B208" s="39"/>
      <c r="C208" s="38"/>
      <c r="D208" s="195" t="s">
        <v>242</v>
      </c>
      <c r="E208" s="38"/>
      <c r="F208" s="196" t="s">
        <v>3020</v>
      </c>
      <c r="G208" s="38"/>
      <c r="H208" s="38"/>
      <c r="I208" s="197"/>
      <c r="J208" s="38"/>
      <c r="K208" s="38"/>
      <c r="L208" s="39"/>
      <c r="M208" s="198"/>
      <c r="N208" s="199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242</v>
      </c>
      <c r="AU208" s="19" t="s">
        <v>91</v>
      </c>
    </row>
    <row r="209" s="2" customFormat="1" ht="37.8" customHeight="1">
      <c r="A209" s="38"/>
      <c r="B209" s="181"/>
      <c r="C209" s="182" t="s">
        <v>385</v>
      </c>
      <c r="D209" s="182" t="s">
        <v>237</v>
      </c>
      <c r="E209" s="183" t="s">
        <v>3021</v>
      </c>
      <c r="F209" s="184" t="s">
        <v>3022</v>
      </c>
      <c r="G209" s="185" t="s">
        <v>1973</v>
      </c>
      <c r="H209" s="186">
        <v>1</v>
      </c>
      <c r="I209" s="187"/>
      <c r="J209" s="188">
        <f>ROUND(I209*H209,2)</f>
        <v>0</v>
      </c>
      <c r="K209" s="184" t="s">
        <v>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96</v>
      </c>
      <c r="AT209" s="193" t="s">
        <v>237</v>
      </c>
      <c r="AU209" s="193" t="s">
        <v>91</v>
      </c>
      <c r="AY209" s="19" t="s">
        <v>235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96</v>
      </c>
      <c r="BM209" s="193" t="s">
        <v>3023</v>
      </c>
    </row>
    <row r="210" s="2" customFormat="1">
      <c r="A210" s="38"/>
      <c r="B210" s="39"/>
      <c r="C210" s="38"/>
      <c r="D210" s="195" t="s">
        <v>242</v>
      </c>
      <c r="E210" s="38"/>
      <c r="F210" s="196" t="s">
        <v>3024</v>
      </c>
      <c r="G210" s="38"/>
      <c r="H210" s="38"/>
      <c r="I210" s="197"/>
      <c r="J210" s="38"/>
      <c r="K210" s="38"/>
      <c r="L210" s="39"/>
      <c r="M210" s="198"/>
      <c r="N210" s="199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242</v>
      </c>
      <c r="AU210" s="19" t="s">
        <v>91</v>
      </c>
    </row>
    <row r="211" s="12" customFormat="1" ht="20.88" customHeight="1">
      <c r="A211" s="12"/>
      <c r="B211" s="168"/>
      <c r="C211" s="12"/>
      <c r="D211" s="169" t="s">
        <v>74</v>
      </c>
      <c r="E211" s="179" t="s">
        <v>3025</v>
      </c>
      <c r="F211" s="179" t="s">
        <v>3026</v>
      </c>
      <c r="G211" s="12"/>
      <c r="H211" s="12"/>
      <c r="I211" s="171"/>
      <c r="J211" s="180">
        <f>BK211</f>
        <v>0</v>
      </c>
      <c r="K211" s="12"/>
      <c r="L211" s="168"/>
      <c r="M211" s="173"/>
      <c r="N211" s="174"/>
      <c r="O211" s="174"/>
      <c r="P211" s="175">
        <f>SUM(P212:P213)</f>
        <v>0</v>
      </c>
      <c r="Q211" s="174"/>
      <c r="R211" s="175">
        <f>SUM(R212:R213)</f>
        <v>0</v>
      </c>
      <c r="S211" s="174"/>
      <c r="T211" s="176">
        <f>SUM(T212:T213)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169" t="s">
        <v>82</v>
      </c>
      <c r="AT211" s="177" t="s">
        <v>74</v>
      </c>
      <c r="AU211" s="177" t="s">
        <v>84</v>
      </c>
      <c r="AY211" s="169" t="s">
        <v>235</v>
      </c>
      <c r="BK211" s="178">
        <f>SUM(BK212:BK213)</f>
        <v>0</v>
      </c>
    </row>
    <row r="212" s="2" customFormat="1" ht="33" customHeight="1">
      <c r="A212" s="38"/>
      <c r="B212" s="181"/>
      <c r="C212" s="182" t="s">
        <v>391</v>
      </c>
      <c r="D212" s="182" t="s">
        <v>237</v>
      </c>
      <c r="E212" s="183" t="s">
        <v>3027</v>
      </c>
      <c r="F212" s="184" t="s">
        <v>3028</v>
      </c>
      <c r="G212" s="185" t="s">
        <v>1973</v>
      </c>
      <c r="H212" s="186">
        <v>1</v>
      </c>
      <c r="I212" s="187"/>
      <c r="J212" s="188">
        <f>ROUND(I212*H212,2)</f>
        <v>0</v>
      </c>
      <c r="K212" s="184" t="s">
        <v>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96</v>
      </c>
      <c r="AT212" s="193" t="s">
        <v>237</v>
      </c>
      <c r="AU212" s="193" t="s">
        <v>91</v>
      </c>
      <c r="AY212" s="19" t="s">
        <v>235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96</v>
      </c>
      <c r="BM212" s="193" t="s">
        <v>3029</v>
      </c>
    </row>
    <row r="213" s="2" customFormat="1">
      <c r="A213" s="38"/>
      <c r="B213" s="39"/>
      <c r="C213" s="38"/>
      <c r="D213" s="195" t="s">
        <v>242</v>
      </c>
      <c r="E213" s="38"/>
      <c r="F213" s="196" t="s">
        <v>3030</v>
      </c>
      <c r="G213" s="38"/>
      <c r="H213" s="38"/>
      <c r="I213" s="197"/>
      <c r="J213" s="38"/>
      <c r="K213" s="38"/>
      <c r="L213" s="39"/>
      <c r="M213" s="198"/>
      <c r="N213" s="199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242</v>
      </c>
      <c r="AU213" s="19" t="s">
        <v>91</v>
      </c>
    </row>
    <row r="214" s="12" customFormat="1" ht="20.88" customHeight="1">
      <c r="A214" s="12"/>
      <c r="B214" s="168"/>
      <c r="C214" s="12"/>
      <c r="D214" s="169" t="s">
        <v>74</v>
      </c>
      <c r="E214" s="179" t="s">
        <v>3031</v>
      </c>
      <c r="F214" s="179" t="s">
        <v>3032</v>
      </c>
      <c r="G214" s="12"/>
      <c r="H214" s="12"/>
      <c r="I214" s="171"/>
      <c r="J214" s="180">
        <f>BK214</f>
        <v>0</v>
      </c>
      <c r="K214" s="12"/>
      <c r="L214" s="168"/>
      <c r="M214" s="173"/>
      <c r="N214" s="174"/>
      <c r="O214" s="174"/>
      <c r="P214" s="175">
        <f>SUM(P215:P216)</f>
        <v>0</v>
      </c>
      <c r="Q214" s="174"/>
      <c r="R214" s="175">
        <f>SUM(R215:R216)</f>
        <v>0</v>
      </c>
      <c r="S214" s="174"/>
      <c r="T214" s="176">
        <f>SUM(T215:T216)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169" t="s">
        <v>82</v>
      </c>
      <c r="AT214" s="177" t="s">
        <v>74</v>
      </c>
      <c r="AU214" s="177" t="s">
        <v>84</v>
      </c>
      <c r="AY214" s="169" t="s">
        <v>235</v>
      </c>
      <c r="BK214" s="178">
        <f>SUM(BK215:BK216)</f>
        <v>0</v>
      </c>
    </row>
    <row r="215" s="2" customFormat="1" ht="16.5" customHeight="1">
      <c r="A215" s="38"/>
      <c r="B215" s="181"/>
      <c r="C215" s="182" t="s">
        <v>396</v>
      </c>
      <c r="D215" s="182" t="s">
        <v>237</v>
      </c>
      <c r="E215" s="183" t="s">
        <v>3033</v>
      </c>
      <c r="F215" s="184" t="s">
        <v>3034</v>
      </c>
      <c r="G215" s="185" t="s">
        <v>1973</v>
      </c>
      <c r="H215" s="186">
        <v>1</v>
      </c>
      <c r="I215" s="187"/>
      <c r="J215" s="188">
        <f>ROUND(I215*H215,2)</f>
        <v>0</v>
      </c>
      <c r="K215" s="184" t="s">
        <v>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96</v>
      </c>
      <c r="AT215" s="193" t="s">
        <v>237</v>
      </c>
      <c r="AU215" s="193" t="s">
        <v>91</v>
      </c>
      <c r="AY215" s="19" t="s">
        <v>235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96</v>
      </c>
      <c r="BM215" s="193" t="s">
        <v>3035</v>
      </c>
    </row>
    <row r="216" s="2" customFormat="1">
      <c r="A216" s="38"/>
      <c r="B216" s="39"/>
      <c r="C216" s="38"/>
      <c r="D216" s="195" t="s">
        <v>242</v>
      </c>
      <c r="E216" s="38"/>
      <c r="F216" s="196" t="s">
        <v>3036</v>
      </c>
      <c r="G216" s="38"/>
      <c r="H216" s="38"/>
      <c r="I216" s="197"/>
      <c r="J216" s="38"/>
      <c r="K216" s="38"/>
      <c r="L216" s="39"/>
      <c r="M216" s="198"/>
      <c r="N216" s="199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242</v>
      </c>
      <c r="AU216" s="19" t="s">
        <v>91</v>
      </c>
    </row>
    <row r="217" s="12" customFormat="1" ht="20.88" customHeight="1">
      <c r="A217" s="12"/>
      <c r="B217" s="168"/>
      <c r="C217" s="12"/>
      <c r="D217" s="169" t="s">
        <v>74</v>
      </c>
      <c r="E217" s="179" t="s">
        <v>3037</v>
      </c>
      <c r="F217" s="179" t="s">
        <v>3038</v>
      </c>
      <c r="G217" s="12"/>
      <c r="H217" s="12"/>
      <c r="I217" s="171"/>
      <c r="J217" s="180">
        <f>BK217</f>
        <v>0</v>
      </c>
      <c r="K217" s="12"/>
      <c r="L217" s="168"/>
      <c r="M217" s="173"/>
      <c r="N217" s="174"/>
      <c r="O217" s="174"/>
      <c r="P217" s="175">
        <f>SUM(P218:P219)</f>
        <v>0</v>
      </c>
      <c r="Q217" s="174"/>
      <c r="R217" s="175">
        <f>SUM(R218:R219)</f>
        <v>0</v>
      </c>
      <c r="S217" s="174"/>
      <c r="T217" s="176">
        <f>SUM(T218:T219)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169" t="s">
        <v>82</v>
      </c>
      <c r="AT217" s="177" t="s">
        <v>74</v>
      </c>
      <c r="AU217" s="177" t="s">
        <v>84</v>
      </c>
      <c r="AY217" s="169" t="s">
        <v>235</v>
      </c>
      <c r="BK217" s="178">
        <f>SUM(BK218:BK219)</f>
        <v>0</v>
      </c>
    </row>
    <row r="218" s="2" customFormat="1" ht="24.15" customHeight="1">
      <c r="A218" s="38"/>
      <c r="B218" s="181"/>
      <c r="C218" s="182" t="s">
        <v>405</v>
      </c>
      <c r="D218" s="182" t="s">
        <v>237</v>
      </c>
      <c r="E218" s="183" t="s">
        <v>3039</v>
      </c>
      <c r="F218" s="184" t="s">
        <v>3040</v>
      </c>
      <c r="G218" s="185" t="s">
        <v>1973</v>
      </c>
      <c r="H218" s="186">
        <v>1</v>
      </c>
      <c r="I218" s="187"/>
      <c r="J218" s="188">
        <f>ROUND(I218*H218,2)</f>
        <v>0</v>
      </c>
      <c r="K218" s="184" t="s">
        <v>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96</v>
      </c>
      <c r="AT218" s="193" t="s">
        <v>237</v>
      </c>
      <c r="AU218" s="193" t="s">
        <v>91</v>
      </c>
      <c r="AY218" s="19" t="s">
        <v>235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96</v>
      </c>
      <c r="BM218" s="193" t="s">
        <v>3041</v>
      </c>
    </row>
    <row r="219" s="2" customFormat="1">
      <c r="A219" s="38"/>
      <c r="B219" s="39"/>
      <c r="C219" s="38"/>
      <c r="D219" s="195" t="s">
        <v>242</v>
      </c>
      <c r="E219" s="38"/>
      <c r="F219" s="196" t="s">
        <v>3042</v>
      </c>
      <c r="G219" s="38"/>
      <c r="H219" s="38"/>
      <c r="I219" s="197"/>
      <c r="J219" s="38"/>
      <c r="K219" s="38"/>
      <c r="L219" s="39"/>
      <c r="M219" s="198"/>
      <c r="N219" s="199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242</v>
      </c>
      <c r="AU219" s="19" t="s">
        <v>91</v>
      </c>
    </row>
    <row r="220" s="12" customFormat="1" ht="20.88" customHeight="1">
      <c r="A220" s="12"/>
      <c r="B220" s="168"/>
      <c r="C220" s="12"/>
      <c r="D220" s="169" t="s">
        <v>74</v>
      </c>
      <c r="E220" s="179" t="s">
        <v>3043</v>
      </c>
      <c r="F220" s="179" t="s">
        <v>3044</v>
      </c>
      <c r="G220" s="12"/>
      <c r="H220" s="12"/>
      <c r="I220" s="171"/>
      <c r="J220" s="180">
        <f>BK220</f>
        <v>0</v>
      </c>
      <c r="K220" s="12"/>
      <c r="L220" s="168"/>
      <c r="M220" s="173"/>
      <c r="N220" s="174"/>
      <c r="O220" s="174"/>
      <c r="P220" s="175">
        <f>SUM(P221:P222)</f>
        <v>0</v>
      </c>
      <c r="Q220" s="174"/>
      <c r="R220" s="175">
        <f>SUM(R221:R222)</f>
        <v>0</v>
      </c>
      <c r="S220" s="174"/>
      <c r="T220" s="176">
        <f>SUM(T221:T222)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169" t="s">
        <v>82</v>
      </c>
      <c r="AT220" s="177" t="s">
        <v>74</v>
      </c>
      <c r="AU220" s="177" t="s">
        <v>84</v>
      </c>
      <c r="AY220" s="169" t="s">
        <v>235</v>
      </c>
      <c r="BK220" s="178">
        <f>SUM(BK221:BK222)</f>
        <v>0</v>
      </c>
    </row>
    <row r="221" s="2" customFormat="1" ht="24.15" customHeight="1">
      <c r="A221" s="38"/>
      <c r="B221" s="181"/>
      <c r="C221" s="182" t="s">
        <v>409</v>
      </c>
      <c r="D221" s="182" t="s">
        <v>237</v>
      </c>
      <c r="E221" s="183" t="s">
        <v>3045</v>
      </c>
      <c r="F221" s="184" t="s">
        <v>3046</v>
      </c>
      <c r="G221" s="185" t="s">
        <v>1973</v>
      </c>
      <c r="H221" s="186">
        <v>1</v>
      </c>
      <c r="I221" s="187"/>
      <c r="J221" s="188">
        <f>ROUND(I221*H221,2)</f>
        <v>0</v>
      </c>
      <c r="K221" s="184" t="s">
        <v>1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96</v>
      </c>
      <c r="AT221" s="193" t="s">
        <v>237</v>
      </c>
      <c r="AU221" s="193" t="s">
        <v>91</v>
      </c>
      <c r="AY221" s="19" t="s">
        <v>235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96</v>
      </c>
      <c r="BM221" s="193" t="s">
        <v>3047</v>
      </c>
    </row>
    <row r="222" s="2" customFormat="1">
      <c r="A222" s="38"/>
      <c r="B222" s="39"/>
      <c r="C222" s="38"/>
      <c r="D222" s="195" t="s">
        <v>242</v>
      </c>
      <c r="E222" s="38"/>
      <c r="F222" s="196" t="s">
        <v>3048</v>
      </c>
      <c r="G222" s="38"/>
      <c r="H222" s="38"/>
      <c r="I222" s="197"/>
      <c r="J222" s="38"/>
      <c r="K222" s="38"/>
      <c r="L222" s="39"/>
      <c r="M222" s="245"/>
      <c r="N222" s="246"/>
      <c r="O222" s="247"/>
      <c r="P222" s="247"/>
      <c r="Q222" s="247"/>
      <c r="R222" s="247"/>
      <c r="S222" s="247"/>
      <c r="T222" s="24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242</v>
      </c>
      <c r="AU222" s="19" t="s">
        <v>91</v>
      </c>
    </row>
    <row r="223" s="2" customFormat="1" ht="6.96" customHeight="1">
      <c r="A223" s="38"/>
      <c r="B223" s="60"/>
      <c r="C223" s="61"/>
      <c r="D223" s="61"/>
      <c r="E223" s="61"/>
      <c r="F223" s="61"/>
      <c r="G223" s="61"/>
      <c r="H223" s="61"/>
      <c r="I223" s="61"/>
      <c r="J223" s="61"/>
      <c r="K223" s="61"/>
      <c r="L223" s="39"/>
      <c r="M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</row>
  </sheetData>
  <autoFilter ref="C141:K22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0:H130"/>
    <mergeCell ref="E132:H132"/>
    <mergeCell ref="E134:H13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1035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ROUND(J132,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ROUND((SUM(BE132:BE489)),  2)</f>
        <v>0</v>
      </c>
      <c r="G37" s="38"/>
      <c r="H37" s="38"/>
      <c r="I37" s="138">
        <v>0.20999999999999999</v>
      </c>
      <c r="J37" s="137">
        <f>ROUND(((SUM(BE132:BE489))*I37),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ROUND((SUM(BF132:BF489)),  2)</f>
        <v>0</v>
      </c>
      <c r="G38" s="38"/>
      <c r="H38" s="38"/>
      <c r="I38" s="138">
        <v>0.14999999999999999</v>
      </c>
      <c r="J38" s="137">
        <f>ROUND(((SUM(BF132:BF489))*I38),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ROUND((SUM(BG132:BG489)),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ROUND((SUM(BH132:BH489)),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ROUND((SUM(BI132:BI489)),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00003 - DSO 01.2c Stoka B3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J132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J133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J134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J268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J273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J313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J340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217</v>
      </c>
      <c r="E106" s="156"/>
      <c r="F106" s="156"/>
      <c r="G106" s="156"/>
      <c r="H106" s="156"/>
      <c r="I106" s="156"/>
      <c r="J106" s="157">
        <f>J450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218</v>
      </c>
      <c r="E107" s="156"/>
      <c r="F107" s="156"/>
      <c r="G107" s="156"/>
      <c r="H107" s="156"/>
      <c r="I107" s="156"/>
      <c r="J107" s="157">
        <f>J465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219</v>
      </c>
      <c r="E108" s="156"/>
      <c r="F108" s="156"/>
      <c r="G108" s="156"/>
      <c r="H108" s="156"/>
      <c r="I108" s="156"/>
      <c r="J108" s="157">
        <f>J485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220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30" t="str">
        <f>E7</f>
        <v>Kanalizace Podlesí - II.Etapa</v>
      </c>
      <c r="F118" s="32"/>
      <c r="G118" s="32"/>
      <c r="H118" s="32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2"/>
      <c r="C119" s="32" t="s">
        <v>197</v>
      </c>
      <c r="L119" s="22"/>
    </row>
    <row r="120" s="1" customFormat="1" ht="16.5" customHeight="1">
      <c r="B120" s="22"/>
      <c r="E120" s="130" t="s">
        <v>198</v>
      </c>
      <c r="F120" s="1"/>
      <c r="G120" s="1"/>
      <c r="H120" s="1"/>
      <c r="L120" s="22"/>
    </row>
    <row r="121" s="1" customFormat="1" ht="12" customHeight="1">
      <c r="B121" s="22"/>
      <c r="C121" s="32" t="s">
        <v>199</v>
      </c>
      <c r="L121" s="22"/>
    </row>
    <row r="122" s="2" customFormat="1" ht="16.5" customHeight="1">
      <c r="A122" s="38"/>
      <c r="B122" s="39"/>
      <c r="C122" s="38"/>
      <c r="D122" s="38"/>
      <c r="E122" s="131" t="s">
        <v>200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201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38"/>
      <c r="D124" s="38"/>
      <c r="E124" s="67" t="str">
        <f>E13</f>
        <v>00003 - DSO 01.2c Stoka B3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38"/>
      <c r="E126" s="38"/>
      <c r="F126" s="27" t="str">
        <f>F16</f>
        <v xml:space="preserve"> </v>
      </c>
      <c r="G126" s="38"/>
      <c r="H126" s="38"/>
      <c r="I126" s="32" t="s">
        <v>22</v>
      </c>
      <c r="J126" s="69" t="str">
        <f>IF(J16="","",J16)</f>
        <v>13. 1. 2022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5.65" customHeight="1">
      <c r="A128" s="38"/>
      <c r="B128" s="39"/>
      <c r="C128" s="32" t="s">
        <v>24</v>
      </c>
      <c r="D128" s="38"/>
      <c r="E128" s="38"/>
      <c r="F128" s="27" t="str">
        <f>E19</f>
        <v>Město Petřvald</v>
      </c>
      <c r="G128" s="38"/>
      <c r="H128" s="38"/>
      <c r="I128" s="32" t="s">
        <v>30</v>
      </c>
      <c r="J128" s="36" t="str">
        <f>E25</f>
        <v>Sweco Hydroprojekt a.s., divize Morava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28</v>
      </c>
      <c r="D129" s="38"/>
      <c r="E129" s="38"/>
      <c r="F129" s="27" t="str">
        <f>IF(E22="","",E22)</f>
        <v>Vyplň údaj</v>
      </c>
      <c r="G129" s="38"/>
      <c r="H129" s="38"/>
      <c r="I129" s="32" t="s">
        <v>33</v>
      </c>
      <c r="J129" s="36" t="str">
        <f>E28</f>
        <v xml:space="preserve"> 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58"/>
      <c r="B131" s="159"/>
      <c r="C131" s="160" t="s">
        <v>221</v>
      </c>
      <c r="D131" s="161" t="s">
        <v>60</v>
      </c>
      <c r="E131" s="161" t="s">
        <v>56</v>
      </c>
      <c r="F131" s="161" t="s">
        <v>57</v>
      </c>
      <c r="G131" s="161" t="s">
        <v>222</v>
      </c>
      <c r="H131" s="161" t="s">
        <v>223</v>
      </c>
      <c r="I131" s="161" t="s">
        <v>224</v>
      </c>
      <c r="J131" s="161" t="s">
        <v>208</v>
      </c>
      <c r="K131" s="162" t="s">
        <v>225</v>
      </c>
      <c r="L131" s="163"/>
      <c r="M131" s="86" t="s">
        <v>1</v>
      </c>
      <c r="N131" s="87" t="s">
        <v>39</v>
      </c>
      <c r="O131" s="87" t="s">
        <v>226</v>
      </c>
      <c r="P131" s="87" t="s">
        <v>227</v>
      </c>
      <c r="Q131" s="87" t="s">
        <v>228</v>
      </c>
      <c r="R131" s="87" t="s">
        <v>229</v>
      </c>
      <c r="S131" s="87" t="s">
        <v>230</v>
      </c>
      <c r="T131" s="88" t="s">
        <v>231</v>
      </c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</row>
    <row r="132" s="2" customFormat="1" ht="22.8" customHeight="1">
      <c r="A132" s="38"/>
      <c r="B132" s="39"/>
      <c r="C132" s="93" t="s">
        <v>232</v>
      </c>
      <c r="D132" s="38"/>
      <c r="E132" s="38"/>
      <c r="F132" s="38"/>
      <c r="G132" s="38"/>
      <c r="H132" s="38"/>
      <c r="I132" s="38"/>
      <c r="J132" s="164">
        <f>BK132</f>
        <v>0</v>
      </c>
      <c r="K132" s="38"/>
      <c r="L132" s="39"/>
      <c r="M132" s="89"/>
      <c r="N132" s="73"/>
      <c r="O132" s="90"/>
      <c r="P132" s="165">
        <f>P133</f>
        <v>0</v>
      </c>
      <c r="Q132" s="90"/>
      <c r="R132" s="165">
        <f>R133</f>
        <v>4398.0139674999991</v>
      </c>
      <c r="S132" s="90"/>
      <c r="T132" s="166">
        <f>T133</f>
        <v>980.40251000000012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74</v>
      </c>
      <c r="AU132" s="19" t="s">
        <v>210</v>
      </c>
      <c r="BK132" s="167">
        <f>BK133</f>
        <v>0</v>
      </c>
    </row>
    <row r="133" s="12" customFormat="1" ht="25.92" customHeight="1">
      <c r="A133" s="12"/>
      <c r="B133" s="168"/>
      <c r="C133" s="12"/>
      <c r="D133" s="169" t="s">
        <v>74</v>
      </c>
      <c r="E133" s="170" t="s">
        <v>233</v>
      </c>
      <c r="F133" s="170" t="s">
        <v>234</v>
      </c>
      <c r="G133" s="12"/>
      <c r="H133" s="12"/>
      <c r="I133" s="171"/>
      <c r="J133" s="172">
        <f>BK133</f>
        <v>0</v>
      </c>
      <c r="K133" s="12"/>
      <c r="L133" s="168"/>
      <c r="M133" s="173"/>
      <c r="N133" s="174"/>
      <c r="O133" s="174"/>
      <c r="P133" s="175">
        <f>P134+P268+P273+P313+P340+P450+P465+P485</f>
        <v>0</v>
      </c>
      <c r="Q133" s="174"/>
      <c r="R133" s="175">
        <f>R134+R268+R273+R313+R340+R450+R465+R485</f>
        <v>4398.0139674999991</v>
      </c>
      <c r="S133" s="174"/>
      <c r="T133" s="176">
        <f>T134+T268+T273+T313+T340+T450+T465+T485</f>
        <v>980.40251000000012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75</v>
      </c>
      <c r="AY133" s="169" t="s">
        <v>235</v>
      </c>
      <c r="BK133" s="178">
        <f>BK134+BK268+BK273+BK313+BK340+BK450+BK465+BK485</f>
        <v>0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82</v>
      </c>
      <c r="F134" s="179" t="s">
        <v>236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SUM(P135:P267)</f>
        <v>0</v>
      </c>
      <c r="Q134" s="174"/>
      <c r="R134" s="175">
        <f>SUM(R135:R267)</f>
        <v>4209.0024025000002</v>
      </c>
      <c r="S134" s="174"/>
      <c r="T134" s="176">
        <f>SUM(T135:T267)</f>
        <v>980.40251000000012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SUM(BK135:BK267)</f>
        <v>0</v>
      </c>
    </row>
    <row r="135" s="2" customFormat="1" ht="33" customHeight="1">
      <c r="A135" s="38"/>
      <c r="B135" s="181"/>
      <c r="C135" s="182" t="s">
        <v>82</v>
      </c>
      <c r="D135" s="182" t="s">
        <v>237</v>
      </c>
      <c r="E135" s="183" t="s">
        <v>238</v>
      </c>
      <c r="F135" s="184" t="s">
        <v>876</v>
      </c>
      <c r="G135" s="185" t="s">
        <v>240</v>
      </c>
      <c r="H135" s="186">
        <v>606.72000000000003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0.57999999999999996</v>
      </c>
      <c r="T135" s="192">
        <f>S135*H135</f>
        <v>351.89760000000001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241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243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 ht="24.15" customHeight="1">
      <c r="A137" s="38"/>
      <c r="B137" s="181"/>
      <c r="C137" s="182" t="s">
        <v>84</v>
      </c>
      <c r="D137" s="182" t="s">
        <v>237</v>
      </c>
      <c r="E137" s="183" t="s">
        <v>244</v>
      </c>
      <c r="F137" s="184" t="s">
        <v>245</v>
      </c>
      <c r="G137" s="185" t="s">
        <v>240</v>
      </c>
      <c r="H137" s="186">
        <v>606.72000000000003</v>
      </c>
      <c r="I137" s="187"/>
      <c r="J137" s="188">
        <f>ROUND(I137*H137,2)</f>
        <v>0</v>
      </c>
      <c r="K137" s="184" t="s">
        <v>246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0.57999999999999996</v>
      </c>
      <c r="T137" s="192">
        <f>S137*H137</f>
        <v>351.89760000000001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247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243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2" customFormat="1" ht="24.15" customHeight="1">
      <c r="A139" s="38"/>
      <c r="B139" s="181"/>
      <c r="C139" s="182" t="s">
        <v>91</v>
      </c>
      <c r="D139" s="182" t="s">
        <v>237</v>
      </c>
      <c r="E139" s="183" t="s">
        <v>258</v>
      </c>
      <c r="F139" s="184" t="s">
        <v>1036</v>
      </c>
      <c r="G139" s="185" t="s">
        <v>240</v>
      </c>
      <c r="H139" s="186">
        <v>606.72000000000003</v>
      </c>
      <c r="I139" s="187"/>
      <c r="J139" s="188">
        <f>ROUND(I139*H139,2)</f>
        <v>0</v>
      </c>
      <c r="K139" s="184" t="s">
        <v>246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0.098000000000000004</v>
      </c>
      <c r="T139" s="192">
        <f>S139*H139</f>
        <v>59.458560000000006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260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261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>
      <c r="A141" s="38"/>
      <c r="B141" s="39"/>
      <c r="C141" s="38"/>
      <c r="D141" s="195" t="s">
        <v>262</v>
      </c>
      <c r="E141" s="38"/>
      <c r="F141" s="223" t="s">
        <v>1037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262</v>
      </c>
      <c r="AU141" s="19" t="s">
        <v>84</v>
      </c>
    </row>
    <row r="142" s="13" customFormat="1">
      <c r="A142" s="13"/>
      <c r="B142" s="200"/>
      <c r="C142" s="13"/>
      <c r="D142" s="195" t="s">
        <v>248</v>
      </c>
      <c r="E142" s="201" t="s">
        <v>1</v>
      </c>
      <c r="F142" s="202" t="s">
        <v>264</v>
      </c>
      <c r="G142" s="13"/>
      <c r="H142" s="201" t="s">
        <v>1</v>
      </c>
      <c r="I142" s="203"/>
      <c r="J142" s="13"/>
      <c r="K142" s="13"/>
      <c r="L142" s="200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1" t="s">
        <v>248</v>
      </c>
      <c r="AU142" s="201" t="s">
        <v>84</v>
      </c>
      <c r="AV142" s="13" t="s">
        <v>82</v>
      </c>
      <c r="AW142" s="13" t="s">
        <v>32</v>
      </c>
      <c r="AX142" s="13" t="s">
        <v>75</v>
      </c>
      <c r="AY142" s="201" t="s">
        <v>235</v>
      </c>
    </row>
    <row r="143" s="14" customFormat="1">
      <c r="A143" s="14"/>
      <c r="B143" s="207"/>
      <c r="C143" s="14"/>
      <c r="D143" s="195" t="s">
        <v>248</v>
      </c>
      <c r="E143" s="208" t="s">
        <v>1</v>
      </c>
      <c r="F143" s="209" t="s">
        <v>1038</v>
      </c>
      <c r="G143" s="14"/>
      <c r="H143" s="210">
        <v>532.35000000000002</v>
      </c>
      <c r="I143" s="211"/>
      <c r="J143" s="14"/>
      <c r="K143" s="14"/>
      <c r="L143" s="207"/>
      <c r="M143" s="212"/>
      <c r="N143" s="213"/>
      <c r="O143" s="213"/>
      <c r="P143" s="213"/>
      <c r="Q143" s="213"/>
      <c r="R143" s="213"/>
      <c r="S143" s="213"/>
      <c r="T143" s="2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08" t="s">
        <v>248</v>
      </c>
      <c r="AU143" s="208" t="s">
        <v>84</v>
      </c>
      <c r="AV143" s="14" t="s">
        <v>84</v>
      </c>
      <c r="AW143" s="14" t="s">
        <v>32</v>
      </c>
      <c r="AX143" s="14" t="s">
        <v>75</v>
      </c>
      <c r="AY143" s="208" t="s">
        <v>235</v>
      </c>
    </row>
    <row r="144" s="14" customFormat="1">
      <c r="A144" s="14"/>
      <c r="B144" s="207"/>
      <c r="C144" s="14"/>
      <c r="D144" s="195" t="s">
        <v>248</v>
      </c>
      <c r="E144" s="208" t="s">
        <v>1</v>
      </c>
      <c r="F144" s="209" t="s">
        <v>1039</v>
      </c>
      <c r="G144" s="14"/>
      <c r="H144" s="210">
        <v>17.82</v>
      </c>
      <c r="I144" s="211"/>
      <c r="J144" s="14"/>
      <c r="K144" s="14"/>
      <c r="L144" s="207"/>
      <c r="M144" s="212"/>
      <c r="N144" s="213"/>
      <c r="O144" s="213"/>
      <c r="P144" s="213"/>
      <c r="Q144" s="213"/>
      <c r="R144" s="213"/>
      <c r="S144" s="213"/>
      <c r="T144" s="2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08" t="s">
        <v>248</v>
      </c>
      <c r="AU144" s="208" t="s">
        <v>84</v>
      </c>
      <c r="AV144" s="14" t="s">
        <v>84</v>
      </c>
      <c r="AW144" s="14" t="s">
        <v>32</v>
      </c>
      <c r="AX144" s="14" t="s">
        <v>75</v>
      </c>
      <c r="AY144" s="208" t="s">
        <v>235</v>
      </c>
    </row>
    <row r="145" s="14" customFormat="1">
      <c r="A145" s="14"/>
      <c r="B145" s="207"/>
      <c r="C145" s="14"/>
      <c r="D145" s="195" t="s">
        <v>248</v>
      </c>
      <c r="E145" s="208" t="s">
        <v>1</v>
      </c>
      <c r="F145" s="209" t="s">
        <v>268</v>
      </c>
      <c r="G145" s="14"/>
      <c r="H145" s="210">
        <v>5.4000000000000004</v>
      </c>
      <c r="I145" s="211"/>
      <c r="J145" s="14"/>
      <c r="K145" s="14"/>
      <c r="L145" s="207"/>
      <c r="M145" s="212"/>
      <c r="N145" s="213"/>
      <c r="O145" s="213"/>
      <c r="P145" s="213"/>
      <c r="Q145" s="213"/>
      <c r="R145" s="213"/>
      <c r="S145" s="213"/>
      <c r="T145" s="2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08" t="s">
        <v>248</v>
      </c>
      <c r="AU145" s="208" t="s">
        <v>84</v>
      </c>
      <c r="AV145" s="14" t="s">
        <v>84</v>
      </c>
      <c r="AW145" s="14" t="s">
        <v>32</v>
      </c>
      <c r="AX145" s="14" t="s">
        <v>75</v>
      </c>
      <c r="AY145" s="208" t="s">
        <v>235</v>
      </c>
    </row>
    <row r="146" s="14" customFormat="1">
      <c r="A146" s="14"/>
      <c r="B146" s="207"/>
      <c r="C146" s="14"/>
      <c r="D146" s="195" t="s">
        <v>248</v>
      </c>
      <c r="E146" s="208" t="s">
        <v>1</v>
      </c>
      <c r="F146" s="209" t="s">
        <v>1040</v>
      </c>
      <c r="G146" s="14"/>
      <c r="H146" s="210">
        <v>39</v>
      </c>
      <c r="I146" s="211"/>
      <c r="J146" s="14"/>
      <c r="K146" s="14"/>
      <c r="L146" s="207"/>
      <c r="M146" s="212"/>
      <c r="N146" s="213"/>
      <c r="O146" s="213"/>
      <c r="P146" s="213"/>
      <c r="Q146" s="213"/>
      <c r="R146" s="213"/>
      <c r="S146" s="213"/>
      <c r="T146" s="2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08" t="s">
        <v>248</v>
      </c>
      <c r="AU146" s="208" t="s">
        <v>84</v>
      </c>
      <c r="AV146" s="14" t="s">
        <v>84</v>
      </c>
      <c r="AW146" s="14" t="s">
        <v>32</v>
      </c>
      <c r="AX146" s="14" t="s">
        <v>75</v>
      </c>
      <c r="AY146" s="208" t="s">
        <v>235</v>
      </c>
    </row>
    <row r="147" s="14" customFormat="1">
      <c r="A147" s="14"/>
      <c r="B147" s="207"/>
      <c r="C147" s="14"/>
      <c r="D147" s="195" t="s">
        <v>248</v>
      </c>
      <c r="E147" s="208" t="s">
        <v>1</v>
      </c>
      <c r="F147" s="209" t="s">
        <v>1041</v>
      </c>
      <c r="G147" s="14"/>
      <c r="H147" s="210">
        <v>12.15</v>
      </c>
      <c r="I147" s="211"/>
      <c r="J147" s="14"/>
      <c r="K147" s="14"/>
      <c r="L147" s="207"/>
      <c r="M147" s="212"/>
      <c r="N147" s="213"/>
      <c r="O147" s="213"/>
      <c r="P147" s="213"/>
      <c r="Q147" s="213"/>
      <c r="R147" s="213"/>
      <c r="S147" s="213"/>
      <c r="T147" s="2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08" t="s">
        <v>248</v>
      </c>
      <c r="AU147" s="208" t="s">
        <v>84</v>
      </c>
      <c r="AV147" s="14" t="s">
        <v>84</v>
      </c>
      <c r="AW147" s="14" t="s">
        <v>32</v>
      </c>
      <c r="AX147" s="14" t="s">
        <v>75</v>
      </c>
      <c r="AY147" s="208" t="s">
        <v>235</v>
      </c>
    </row>
    <row r="148" s="15" customFormat="1">
      <c r="A148" s="15"/>
      <c r="B148" s="215"/>
      <c r="C148" s="15"/>
      <c r="D148" s="195" t="s">
        <v>248</v>
      </c>
      <c r="E148" s="216" t="s">
        <v>1</v>
      </c>
      <c r="F148" s="217" t="s">
        <v>253</v>
      </c>
      <c r="G148" s="15"/>
      <c r="H148" s="218">
        <v>606.72000000000003</v>
      </c>
      <c r="I148" s="219"/>
      <c r="J148" s="15"/>
      <c r="K148" s="15"/>
      <c r="L148" s="215"/>
      <c r="M148" s="220"/>
      <c r="N148" s="221"/>
      <c r="O148" s="221"/>
      <c r="P148" s="221"/>
      <c r="Q148" s="221"/>
      <c r="R148" s="221"/>
      <c r="S148" s="221"/>
      <c r="T148" s="222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16" t="s">
        <v>248</v>
      </c>
      <c r="AU148" s="216" t="s">
        <v>84</v>
      </c>
      <c r="AV148" s="15" t="s">
        <v>96</v>
      </c>
      <c r="AW148" s="15" t="s">
        <v>32</v>
      </c>
      <c r="AX148" s="15" t="s">
        <v>82</v>
      </c>
      <c r="AY148" s="216" t="s">
        <v>235</v>
      </c>
    </row>
    <row r="149" s="2" customFormat="1" ht="24.15" customHeight="1">
      <c r="A149" s="38"/>
      <c r="B149" s="181"/>
      <c r="C149" s="182" t="s">
        <v>96</v>
      </c>
      <c r="D149" s="182" t="s">
        <v>237</v>
      </c>
      <c r="E149" s="183" t="s">
        <v>277</v>
      </c>
      <c r="F149" s="184" t="s">
        <v>882</v>
      </c>
      <c r="G149" s="185" t="s">
        <v>240</v>
      </c>
      <c r="H149" s="186">
        <v>1888.25</v>
      </c>
      <c r="I149" s="187"/>
      <c r="J149" s="188">
        <f>ROUND(I149*H149,2)</f>
        <v>0</v>
      </c>
      <c r="K149" s="184" t="s">
        <v>246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6.9999999999999994E-05</v>
      </c>
      <c r="R149" s="191">
        <f>Q149*H149</f>
        <v>0.13217749999999998</v>
      </c>
      <c r="S149" s="191">
        <v>0.11500000000000001</v>
      </c>
      <c r="T149" s="192">
        <f>S149*H149</f>
        <v>217.14875000000001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96</v>
      </c>
      <c r="AT149" s="193" t="s">
        <v>237</v>
      </c>
      <c r="AU149" s="193" t="s">
        <v>84</v>
      </c>
      <c r="AY149" s="19" t="s">
        <v>235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96</v>
      </c>
      <c r="BM149" s="193" t="s">
        <v>279</v>
      </c>
    </row>
    <row r="150" s="2" customFormat="1">
      <c r="A150" s="38"/>
      <c r="B150" s="39"/>
      <c r="C150" s="38"/>
      <c r="D150" s="195" t="s">
        <v>242</v>
      </c>
      <c r="E150" s="38"/>
      <c r="F150" s="196" t="s">
        <v>280</v>
      </c>
      <c r="G150" s="38"/>
      <c r="H150" s="38"/>
      <c r="I150" s="197"/>
      <c r="J150" s="38"/>
      <c r="K150" s="38"/>
      <c r="L150" s="39"/>
      <c r="M150" s="198"/>
      <c r="N150" s="199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242</v>
      </c>
      <c r="AU150" s="19" t="s">
        <v>84</v>
      </c>
    </row>
    <row r="151" s="2" customFormat="1">
      <c r="A151" s="38"/>
      <c r="B151" s="39"/>
      <c r="C151" s="38"/>
      <c r="D151" s="195" t="s">
        <v>262</v>
      </c>
      <c r="E151" s="38"/>
      <c r="F151" s="223" t="s">
        <v>1037</v>
      </c>
      <c r="G151" s="38"/>
      <c r="H151" s="38"/>
      <c r="I151" s="197"/>
      <c r="J151" s="38"/>
      <c r="K151" s="38"/>
      <c r="L151" s="39"/>
      <c r="M151" s="198"/>
      <c r="N151" s="199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262</v>
      </c>
      <c r="AU151" s="19" t="s">
        <v>84</v>
      </c>
    </row>
    <row r="152" s="13" customFormat="1">
      <c r="A152" s="13"/>
      <c r="B152" s="200"/>
      <c r="C152" s="13"/>
      <c r="D152" s="195" t="s">
        <v>248</v>
      </c>
      <c r="E152" s="201" t="s">
        <v>1</v>
      </c>
      <c r="F152" s="202" t="s">
        <v>281</v>
      </c>
      <c r="G152" s="13"/>
      <c r="H152" s="201" t="s">
        <v>1</v>
      </c>
      <c r="I152" s="203"/>
      <c r="J152" s="13"/>
      <c r="K152" s="13"/>
      <c r="L152" s="200"/>
      <c r="M152" s="204"/>
      <c r="N152" s="205"/>
      <c r="O152" s="205"/>
      <c r="P152" s="205"/>
      <c r="Q152" s="205"/>
      <c r="R152" s="205"/>
      <c r="S152" s="205"/>
      <c r="T152" s="206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1" t="s">
        <v>248</v>
      </c>
      <c r="AU152" s="201" t="s">
        <v>84</v>
      </c>
      <c r="AV152" s="13" t="s">
        <v>82</v>
      </c>
      <c r="AW152" s="13" t="s">
        <v>32</v>
      </c>
      <c r="AX152" s="13" t="s">
        <v>75</v>
      </c>
      <c r="AY152" s="201" t="s">
        <v>235</v>
      </c>
    </row>
    <row r="153" s="14" customFormat="1">
      <c r="A153" s="14"/>
      <c r="B153" s="207"/>
      <c r="C153" s="14"/>
      <c r="D153" s="195" t="s">
        <v>248</v>
      </c>
      <c r="E153" s="208" t="s">
        <v>1</v>
      </c>
      <c r="F153" s="209" t="s">
        <v>1042</v>
      </c>
      <c r="G153" s="14"/>
      <c r="H153" s="210">
        <v>1774.5</v>
      </c>
      <c r="I153" s="211"/>
      <c r="J153" s="14"/>
      <c r="K153" s="14"/>
      <c r="L153" s="207"/>
      <c r="M153" s="212"/>
      <c r="N153" s="213"/>
      <c r="O153" s="213"/>
      <c r="P153" s="213"/>
      <c r="Q153" s="213"/>
      <c r="R153" s="213"/>
      <c r="S153" s="213"/>
      <c r="T153" s="2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08" t="s">
        <v>248</v>
      </c>
      <c r="AU153" s="208" t="s">
        <v>84</v>
      </c>
      <c r="AV153" s="14" t="s">
        <v>84</v>
      </c>
      <c r="AW153" s="14" t="s">
        <v>32</v>
      </c>
      <c r="AX153" s="14" t="s">
        <v>75</v>
      </c>
      <c r="AY153" s="208" t="s">
        <v>235</v>
      </c>
    </row>
    <row r="154" s="14" customFormat="1">
      <c r="A154" s="14"/>
      <c r="B154" s="207"/>
      <c r="C154" s="14"/>
      <c r="D154" s="195" t="s">
        <v>248</v>
      </c>
      <c r="E154" s="208" t="s">
        <v>1</v>
      </c>
      <c r="F154" s="209" t="s">
        <v>1043</v>
      </c>
      <c r="G154" s="14"/>
      <c r="H154" s="210">
        <v>113.75</v>
      </c>
      <c r="I154" s="211"/>
      <c r="J154" s="14"/>
      <c r="K154" s="14"/>
      <c r="L154" s="207"/>
      <c r="M154" s="212"/>
      <c r="N154" s="213"/>
      <c r="O154" s="213"/>
      <c r="P154" s="213"/>
      <c r="Q154" s="213"/>
      <c r="R154" s="213"/>
      <c r="S154" s="213"/>
      <c r="T154" s="2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8" t="s">
        <v>248</v>
      </c>
      <c r="AU154" s="208" t="s">
        <v>84</v>
      </c>
      <c r="AV154" s="14" t="s">
        <v>84</v>
      </c>
      <c r="AW154" s="14" t="s">
        <v>32</v>
      </c>
      <c r="AX154" s="14" t="s">
        <v>75</v>
      </c>
      <c r="AY154" s="208" t="s">
        <v>235</v>
      </c>
    </row>
    <row r="155" s="15" customFormat="1">
      <c r="A155" s="15"/>
      <c r="B155" s="215"/>
      <c r="C155" s="15"/>
      <c r="D155" s="195" t="s">
        <v>248</v>
      </c>
      <c r="E155" s="216" t="s">
        <v>1</v>
      </c>
      <c r="F155" s="217" t="s">
        <v>253</v>
      </c>
      <c r="G155" s="15"/>
      <c r="H155" s="218">
        <v>1888.25</v>
      </c>
      <c r="I155" s="219"/>
      <c r="J155" s="15"/>
      <c r="K155" s="15"/>
      <c r="L155" s="215"/>
      <c r="M155" s="220"/>
      <c r="N155" s="221"/>
      <c r="O155" s="221"/>
      <c r="P155" s="221"/>
      <c r="Q155" s="221"/>
      <c r="R155" s="221"/>
      <c r="S155" s="221"/>
      <c r="T155" s="222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16" t="s">
        <v>248</v>
      </c>
      <c r="AU155" s="216" t="s">
        <v>84</v>
      </c>
      <c r="AV155" s="15" t="s">
        <v>96</v>
      </c>
      <c r="AW155" s="15" t="s">
        <v>32</v>
      </c>
      <c r="AX155" s="15" t="s">
        <v>82</v>
      </c>
      <c r="AY155" s="216" t="s">
        <v>235</v>
      </c>
    </row>
    <row r="156" s="2" customFormat="1" ht="24.15" customHeight="1">
      <c r="A156" s="38"/>
      <c r="B156" s="181"/>
      <c r="C156" s="182" t="s">
        <v>269</v>
      </c>
      <c r="D156" s="182" t="s">
        <v>237</v>
      </c>
      <c r="E156" s="183" t="s">
        <v>292</v>
      </c>
      <c r="F156" s="184" t="s">
        <v>293</v>
      </c>
      <c r="G156" s="185" t="s">
        <v>294</v>
      </c>
      <c r="H156" s="186">
        <v>1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295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293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2" customFormat="1">
      <c r="A158" s="38"/>
      <c r="B158" s="39"/>
      <c r="C158" s="38"/>
      <c r="D158" s="195" t="s">
        <v>262</v>
      </c>
      <c r="E158" s="38"/>
      <c r="F158" s="223" t="s">
        <v>296</v>
      </c>
      <c r="G158" s="38"/>
      <c r="H158" s="38"/>
      <c r="I158" s="197"/>
      <c r="J158" s="38"/>
      <c r="K158" s="38"/>
      <c r="L158" s="39"/>
      <c r="M158" s="198"/>
      <c r="N158" s="199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262</v>
      </c>
      <c r="AU158" s="19" t="s">
        <v>84</v>
      </c>
    </row>
    <row r="159" s="14" customFormat="1">
      <c r="A159" s="14"/>
      <c r="B159" s="207"/>
      <c r="C159" s="14"/>
      <c r="D159" s="195" t="s">
        <v>248</v>
      </c>
      <c r="E159" s="208" t="s">
        <v>1</v>
      </c>
      <c r="F159" s="209" t="s">
        <v>82</v>
      </c>
      <c r="G159" s="14"/>
      <c r="H159" s="210">
        <v>1</v>
      </c>
      <c r="I159" s="211"/>
      <c r="J159" s="14"/>
      <c r="K159" s="14"/>
      <c r="L159" s="207"/>
      <c r="M159" s="212"/>
      <c r="N159" s="213"/>
      <c r="O159" s="213"/>
      <c r="P159" s="213"/>
      <c r="Q159" s="213"/>
      <c r="R159" s="213"/>
      <c r="S159" s="213"/>
      <c r="T159" s="2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08" t="s">
        <v>248</v>
      </c>
      <c r="AU159" s="208" t="s">
        <v>84</v>
      </c>
      <c r="AV159" s="14" t="s">
        <v>84</v>
      </c>
      <c r="AW159" s="14" t="s">
        <v>32</v>
      </c>
      <c r="AX159" s="14" t="s">
        <v>82</v>
      </c>
      <c r="AY159" s="208" t="s">
        <v>235</v>
      </c>
    </row>
    <row r="160" s="2" customFormat="1" ht="24.15" customHeight="1">
      <c r="A160" s="38"/>
      <c r="B160" s="181"/>
      <c r="C160" s="182" t="s">
        <v>276</v>
      </c>
      <c r="D160" s="182" t="s">
        <v>237</v>
      </c>
      <c r="E160" s="183" t="s">
        <v>303</v>
      </c>
      <c r="F160" s="184" t="s">
        <v>304</v>
      </c>
      <c r="G160" s="185" t="s">
        <v>294</v>
      </c>
      <c r="H160" s="186">
        <v>7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96</v>
      </c>
      <c r="AT160" s="193" t="s">
        <v>237</v>
      </c>
      <c r="AU160" s="193" t="s">
        <v>84</v>
      </c>
      <c r="AY160" s="19" t="s">
        <v>235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96</v>
      </c>
      <c r="BM160" s="193" t="s">
        <v>305</v>
      </c>
    </row>
    <row r="161" s="2" customFormat="1">
      <c r="A161" s="38"/>
      <c r="B161" s="39"/>
      <c r="C161" s="38"/>
      <c r="D161" s="195" t="s">
        <v>242</v>
      </c>
      <c r="E161" s="38"/>
      <c r="F161" s="196" t="s">
        <v>304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242</v>
      </c>
      <c r="AU161" s="19" t="s">
        <v>84</v>
      </c>
    </row>
    <row r="162" s="2" customFormat="1">
      <c r="A162" s="38"/>
      <c r="B162" s="39"/>
      <c r="C162" s="38"/>
      <c r="D162" s="195" t="s">
        <v>262</v>
      </c>
      <c r="E162" s="38"/>
      <c r="F162" s="223" t="s">
        <v>296</v>
      </c>
      <c r="G162" s="38"/>
      <c r="H162" s="38"/>
      <c r="I162" s="197"/>
      <c r="J162" s="38"/>
      <c r="K162" s="38"/>
      <c r="L162" s="39"/>
      <c r="M162" s="198"/>
      <c r="N162" s="199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262</v>
      </c>
      <c r="AU162" s="19" t="s">
        <v>84</v>
      </c>
    </row>
    <row r="163" s="14" customFormat="1">
      <c r="A163" s="14"/>
      <c r="B163" s="207"/>
      <c r="C163" s="14"/>
      <c r="D163" s="195" t="s">
        <v>248</v>
      </c>
      <c r="E163" s="208" t="s">
        <v>1</v>
      </c>
      <c r="F163" s="209" t="s">
        <v>284</v>
      </c>
      <c r="G163" s="14"/>
      <c r="H163" s="210">
        <v>7</v>
      </c>
      <c r="I163" s="211"/>
      <c r="J163" s="14"/>
      <c r="K163" s="14"/>
      <c r="L163" s="207"/>
      <c r="M163" s="212"/>
      <c r="N163" s="213"/>
      <c r="O163" s="213"/>
      <c r="P163" s="213"/>
      <c r="Q163" s="213"/>
      <c r="R163" s="213"/>
      <c r="S163" s="213"/>
      <c r="T163" s="2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08" t="s">
        <v>248</v>
      </c>
      <c r="AU163" s="208" t="s">
        <v>84</v>
      </c>
      <c r="AV163" s="14" t="s">
        <v>84</v>
      </c>
      <c r="AW163" s="14" t="s">
        <v>32</v>
      </c>
      <c r="AX163" s="14" t="s">
        <v>82</v>
      </c>
      <c r="AY163" s="208" t="s">
        <v>235</v>
      </c>
    </row>
    <row r="164" s="2" customFormat="1" ht="24.15" customHeight="1">
      <c r="A164" s="38"/>
      <c r="B164" s="181"/>
      <c r="C164" s="182" t="s">
        <v>284</v>
      </c>
      <c r="D164" s="182" t="s">
        <v>237</v>
      </c>
      <c r="E164" s="183" t="s">
        <v>308</v>
      </c>
      <c r="F164" s="184" t="s">
        <v>309</v>
      </c>
      <c r="G164" s="185" t="s">
        <v>310</v>
      </c>
      <c r="H164" s="186">
        <v>720</v>
      </c>
      <c r="I164" s="187"/>
      <c r="J164" s="188">
        <f>ROUND(I164*H164,2)</f>
        <v>0</v>
      </c>
      <c r="K164" s="184" t="s">
        <v>246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3.0000000000000001E-05</v>
      </c>
      <c r="R164" s="191">
        <f>Q164*H164</f>
        <v>0.021600000000000001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96</v>
      </c>
      <c r="AT164" s="193" t="s">
        <v>237</v>
      </c>
      <c r="AU164" s="193" t="s">
        <v>84</v>
      </c>
      <c r="AY164" s="19" t="s">
        <v>235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96</v>
      </c>
      <c r="BM164" s="193" t="s">
        <v>311</v>
      </c>
    </row>
    <row r="165" s="2" customFormat="1">
      <c r="A165" s="38"/>
      <c r="B165" s="39"/>
      <c r="C165" s="38"/>
      <c r="D165" s="195" t="s">
        <v>242</v>
      </c>
      <c r="E165" s="38"/>
      <c r="F165" s="196" t="s">
        <v>312</v>
      </c>
      <c r="G165" s="38"/>
      <c r="H165" s="38"/>
      <c r="I165" s="197"/>
      <c r="J165" s="38"/>
      <c r="K165" s="38"/>
      <c r="L165" s="39"/>
      <c r="M165" s="198"/>
      <c r="N165" s="199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242</v>
      </c>
      <c r="AU165" s="19" t="s">
        <v>84</v>
      </c>
    </row>
    <row r="166" s="14" customFormat="1">
      <c r="A166" s="14"/>
      <c r="B166" s="207"/>
      <c r="C166" s="14"/>
      <c r="D166" s="195" t="s">
        <v>248</v>
      </c>
      <c r="E166" s="208" t="s">
        <v>1</v>
      </c>
      <c r="F166" s="209" t="s">
        <v>1044</v>
      </c>
      <c r="G166" s="14"/>
      <c r="H166" s="210">
        <v>720</v>
      </c>
      <c r="I166" s="211"/>
      <c r="J166" s="14"/>
      <c r="K166" s="14"/>
      <c r="L166" s="207"/>
      <c r="M166" s="212"/>
      <c r="N166" s="213"/>
      <c r="O166" s="213"/>
      <c r="P166" s="213"/>
      <c r="Q166" s="213"/>
      <c r="R166" s="213"/>
      <c r="S166" s="213"/>
      <c r="T166" s="2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8" t="s">
        <v>248</v>
      </c>
      <c r="AU166" s="208" t="s">
        <v>84</v>
      </c>
      <c r="AV166" s="14" t="s">
        <v>84</v>
      </c>
      <c r="AW166" s="14" t="s">
        <v>32</v>
      </c>
      <c r="AX166" s="14" t="s">
        <v>82</v>
      </c>
      <c r="AY166" s="208" t="s">
        <v>235</v>
      </c>
    </row>
    <row r="167" s="2" customFormat="1" ht="24.15" customHeight="1">
      <c r="A167" s="38"/>
      <c r="B167" s="181"/>
      <c r="C167" s="182" t="s">
        <v>291</v>
      </c>
      <c r="D167" s="182" t="s">
        <v>237</v>
      </c>
      <c r="E167" s="183" t="s">
        <v>315</v>
      </c>
      <c r="F167" s="184" t="s">
        <v>316</v>
      </c>
      <c r="G167" s="185" t="s">
        <v>317</v>
      </c>
      <c r="H167" s="186">
        <v>90</v>
      </c>
      <c r="I167" s="187"/>
      <c r="J167" s="188">
        <f>ROUND(I167*H167,2)</f>
        <v>0</v>
      </c>
      <c r="K167" s="184" t="s">
        <v>246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96</v>
      </c>
      <c r="AT167" s="193" t="s">
        <v>237</v>
      </c>
      <c r="AU167" s="193" t="s">
        <v>84</v>
      </c>
      <c r="AY167" s="19" t="s">
        <v>235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96</v>
      </c>
      <c r="BM167" s="193" t="s">
        <v>318</v>
      </c>
    </row>
    <row r="168" s="2" customFormat="1">
      <c r="A168" s="38"/>
      <c r="B168" s="39"/>
      <c r="C168" s="38"/>
      <c r="D168" s="195" t="s">
        <v>242</v>
      </c>
      <c r="E168" s="38"/>
      <c r="F168" s="196" t="s">
        <v>319</v>
      </c>
      <c r="G168" s="38"/>
      <c r="H168" s="38"/>
      <c r="I168" s="197"/>
      <c r="J168" s="38"/>
      <c r="K168" s="38"/>
      <c r="L168" s="39"/>
      <c r="M168" s="198"/>
      <c r="N168" s="199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242</v>
      </c>
      <c r="AU168" s="19" t="s">
        <v>84</v>
      </c>
    </row>
    <row r="169" s="2" customFormat="1" ht="16.5" customHeight="1">
      <c r="A169" s="38"/>
      <c r="B169" s="181"/>
      <c r="C169" s="182" t="s">
        <v>297</v>
      </c>
      <c r="D169" s="182" t="s">
        <v>237</v>
      </c>
      <c r="E169" s="183" t="s">
        <v>321</v>
      </c>
      <c r="F169" s="184" t="s">
        <v>322</v>
      </c>
      <c r="G169" s="185" t="s">
        <v>323</v>
      </c>
      <c r="H169" s="186">
        <v>22.050000000000001</v>
      </c>
      <c r="I169" s="187"/>
      <c r="J169" s="188">
        <f>ROUND(I169*H169,2)</f>
        <v>0</v>
      </c>
      <c r="K169" s="184" t="s">
        <v>246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0.036900000000000002</v>
      </c>
      <c r="R169" s="191">
        <f>Q169*H169</f>
        <v>0.81364500000000006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324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325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2" customFormat="1">
      <c r="A171" s="38"/>
      <c r="B171" s="39"/>
      <c r="C171" s="38"/>
      <c r="D171" s="195" t="s">
        <v>262</v>
      </c>
      <c r="E171" s="38"/>
      <c r="F171" s="223" t="s">
        <v>1037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262</v>
      </c>
      <c r="AU171" s="19" t="s">
        <v>84</v>
      </c>
    </row>
    <row r="172" s="14" customFormat="1">
      <c r="A172" s="14"/>
      <c r="B172" s="207"/>
      <c r="C172" s="14"/>
      <c r="D172" s="195" t="s">
        <v>248</v>
      </c>
      <c r="E172" s="208" t="s">
        <v>1</v>
      </c>
      <c r="F172" s="209" t="s">
        <v>1045</v>
      </c>
      <c r="G172" s="14"/>
      <c r="H172" s="210">
        <v>22.050000000000001</v>
      </c>
      <c r="I172" s="211"/>
      <c r="J172" s="14"/>
      <c r="K172" s="14"/>
      <c r="L172" s="207"/>
      <c r="M172" s="212"/>
      <c r="N172" s="213"/>
      <c r="O172" s="213"/>
      <c r="P172" s="213"/>
      <c r="Q172" s="213"/>
      <c r="R172" s="213"/>
      <c r="S172" s="213"/>
      <c r="T172" s="2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08" t="s">
        <v>248</v>
      </c>
      <c r="AU172" s="208" t="s">
        <v>84</v>
      </c>
      <c r="AV172" s="14" t="s">
        <v>84</v>
      </c>
      <c r="AW172" s="14" t="s">
        <v>32</v>
      </c>
      <c r="AX172" s="14" t="s">
        <v>82</v>
      </c>
      <c r="AY172" s="208" t="s">
        <v>235</v>
      </c>
    </row>
    <row r="173" s="2" customFormat="1" ht="24.15" customHeight="1">
      <c r="A173" s="38"/>
      <c r="B173" s="181"/>
      <c r="C173" s="182" t="s">
        <v>302</v>
      </c>
      <c r="D173" s="182" t="s">
        <v>237</v>
      </c>
      <c r="E173" s="183" t="s">
        <v>333</v>
      </c>
      <c r="F173" s="184" t="s">
        <v>334</v>
      </c>
      <c r="G173" s="185" t="s">
        <v>323</v>
      </c>
      <c r="H173" s="186">
        <v>8.4000000000000004</v>
      </c>
      <c r="I173" s="187"/>
      <c r="J173" s="188">
        <f>ROUND(I173*H173,2)</f>
        <v>0</v>
      </c>
      <c r="K173" s="184" t="s">
        <v>246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0.036900000000000002</v>
      </c>
      <c r="R173" s="191">
        <f>Q173*H173</f>
        <v>0.30996000000000001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96</v>
      </c>
      <c r="AT173" s="193" t="s">
        <v>237</v>
      </c>
      <c r="AU173" s="193" t="s">
        <v>84</v>
      </c>
      <c r="AY173" s="19" t="s">
        <v>235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96</v>
      </c>
      <c r="BM173" s="193" t="s">
        <v>335</v>
      </c>
    </row>
    <row r="174" s="2" customFormat="1">
      <c r="A174" s="38"/>
      <c r="B174" s="39"/>
      <c r="C174" s="38"/>
      <c r="D174" s="195" t="s">
        <v>242</v>
      </c>
      <c r="E174" s="38"/>
      <c r="F174" s="196" t="s">
        <v>336</v>
      </c>
      <c r="G174" s="38"/>
      <c r="H174" s="38"/>
      <c r="I174" s="197"/>
      <c r="J174" s="38"/>
      <c r="K174" s="38"/>
      <c r="L174" s="39"/>
      <c r="M174" s="198"/>
      <c r="N174" s="199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242</v>
      </c>
      <c r="AU174" s="19" t="s">
        <v>84</v>
      </c>
    </row>
    <row r="175" s="2" customFormat="1">
      <c r="A175" s="38"/>
      <c r="B175" s="39"/>
      <c r="C175" s="38"/>
      <c r="D175" s="195" t="s">
        <v>262</v>
      </c>
      <c r="E175" s="38"/>
      <c r="F175" s="223" t="s">
        <v>1037</v>
      </c>
      <c r="G175" s="38"/>
      <c r="H175" s="38"/>
      <c r="I175" s="197"/>
      <c r="J175" s="38"/>
      <c r="K175" s="38"/>
      <c r="L175" s="39"/>
      <c r="M175" s="198"/>
      <c r="N175" s="199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262</v>
      </c>
      <c r="AU175" s="19" t="s">
        <v>84</v>
      </c>
    </row>
    <row r="176" s="14" customFormat="1">
      <c r="A176" s="14"/>
      <c r="B176" s="207"/>
      <c r="C176" s="14"/>
      <c r="D176" s="195" t="s">
        <v>248</v>
      </c>
      <c r="E176" s="208" t="s">
        <v>1</v>
      </c>
      <c r="F176" s="209" t="s">
        <v>1046</v>
      </c>
      <c r="G176" s="14"/>
      <c r="H176" s="210">
        <v>8.4000000000000004</v>
      </c>
      <c r="I176" s="211"/>
      <c r="J176" s="14"/>
      <c r="K176" s="14"/>
      <c r="L176" s="207"/>
      <c r="M176" s="212"/>
      <c r="N176" s="213"/>
      <c r="O176" s="213"/>
      <c r="P176" s="213"/>
      <c r="Q176" s="213"/>
      <c r="R176" s="213"/>
      <c r="S176" s="213"/>
      <c r="T176" s="2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8" t="s">
        <v>248</v>
      </c>
      <c r="AU176" s="208" t="s">
        <v>84</v>
      </c>
      <c r="AV176" s="14" t="s">
        <v>84</v>
      </c>
      <c r="AW176" s="14" t="s">
        <v>32</v>
      </c>
      <c r="AX176" s="14" t="s">
        <v>82</v>
      </c>
      <c r="AY176" s="208" t="s">
        <v>235</v>
      </c>
    </row>
    <row r="177" s="2" customFormat="1" ht="37.8" customHeight="1">
      <c r="A177" s="38"/>
      <c r="B177" s="181"/>
      <c r="C177" s="182" t="s">
        <v>307</v>
      </c>
      <c r="D177" s="182" t="s">
        <v>237</v>
      </c>
      <c r="E177" s="183" t="s">
        <v>1047</v>
      </c>
      <c r="F177" s="184" t="s">
        <v>1048</v>
      </c>
      <c r="G177" s="185" t="s">
        <v>358</v>
      </c>
      <c r="H177" s="186">
        <v>24.300000000000001</v>
      </c>
      <c r="I177" s="187"/>
      <c r="J177" s="188">
        <f>ROUND(I177*H177,2)</f>
        <v>0</v>
      </c>
      <c r="K177" s="184" t="s">
        <v>246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96</v>
      </c>
      <c r="AT177" s="193" t="s">
        <v>237</v>
      </c>
      <c r="AU177" s="193" t="s">
        <v>84</v>
      </c>
      <c r="AY177" s="19" t="s">
        <v>235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96</v>
      </c>
      <c r="BM177" s="193" t="s">
        <v>1049</v>
      </c>
    </row>
    <row r="178" s="2" customFormat="1">
      <c r="A178" s="38"/>
      <c r="B178" s="39"/>
      <c r="C178" s="38"/>
      <c r="D178" s="195" t="s">
        <v>242</v>
      </c>
      <c r="E178" s="38"/>
      <c r="F178" s="196" t="s">
        <v>1050</v>
      </c>
      <c r="G178" s="38"/>
      <c r="H178" s="38"/>
      <c r="I178" s="197"/>
      <c r="J178" s="38"/>
      <c r="K178" s="38"/>
      <c r="L178" s="39"/>
      <c r="M178" s="198"/>
      <c r="N178" s="199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242</v>
      </c>
      <c r="AU178" s="19" t="s">
        <v>84</v>
      </c>
    </row>
    <row r="179" s="2" customFormat="1">
      <c r="A179" s="38"/>
      <c r="B179" s="39"/>
      <c r="C179" s="38"/>
      <c r="D179" s="195" t="s">
        <v>262</v>
      </c>
      <c r="E179" s="38"/>
      <c r="F179" s="223" t="s">
        <v>1037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262</v>
      </c>
      <c r="AU179" s="19" t="s">
        <v>84</v>
      </c>
    </row>
    <row r="180" s="13" customFormat="1">
      <c r="A180" s="13"/>
      <c r="B180" s="200"/>
      <c r="C180" s="13"/>
      <c r="D180" s="195" t="s">
        <v>248</v>
      </c>
      <c r="E180" s="201" t="s">
        <v>1</v>
      </c>
      <c r="F180" s="202" t="s">
        <v>1051</v>
      </c>
      <c r="G180" s="13"/>
      <c r="H180" s="201" t="s">
        <v>1</v>
      </c>
      <c r="I180" s="203"/>
      <c r="J180" s="13"/>
      <c r="K180" s="13"/>
      <c r="L180" s="200"/>
      <c r="M180" s="204"/>
      <c r="N180" s="205"/>
      <c r="O180" s="205"/>
      <c r="P180" s="205"/>
      <c r="Q180" s="205"/>
      <c r="R180" s="205"/>
      <c r="S180" s="205"/>
      <c r="T180" s="206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1" t="s">
        <v>248</v>
      </c>
      <c r="AU180" s="201" t="s">
        <v>84</v>
      </c>
      <c r="AV180" s="13" t="s">
        <v>82</v>
      </c>
      <c r="AW180" s="13" t="s">
        <v>32</v>
      </c>
      <c r="AX180" s="13" t="s">
        <v>75</v>
      </c>
      <c r="AY180" s="201" t="s">
        <v>235</v>
      </c>
    </row>
    <row r="181" s="14" customFormat="1">
      <c r="A181" s="14"/>
      <c r="B181" s="207"/>
      <c r="C181" s="14"/>
      <c r="D181" s="195" t="s">
        <v>248</v>
      </c>
      <c r="E181" s="208" t="s">
        <v>1</v>
      </c>
      <c r="F181" s="209" t="s">
        <v>1052</v>
      </c>
      <c r="G181" s="14"/>
      <c r="H181" s="210">
        <v>24.300000000000001</v>
      </c>
      <c r="I181" s="211"/>
      <c r="J181" s="14"/>
      <c r="K181" s="14"/>
      <c r="L181" s="207"/>
      <c r="M181" s="212"/>
      <c r="N181" s="213"/>
      <c r="O181" s="213"/>
      <c r="P181" s="213"/>
      <c r="Q181" s="213"/>
      <c r="R181" s="213"/>
      <c r="S181" s="213"/>
      <c r="T181" s="2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08" t="s">
        <v>248</v>
      </c>
      <c r="AU181" s="208" t="s">
        <v>84</v>
      </c>
      <c r="AV181" s="14" t="s">
        <v>84</v>
      </c>
      <c r="AW181" s="14" t="s">
        <v>32</v>
      </c>
      <c r="AX181" s="14" t="s">
        <v>82</v>
      </c>
      <c r="AY181" s="208" t="s">
        <v>235</v>
      </c>
    </row>
    <row r="182" s="2" customFormat="1" ht="33" customHeight="1">
      <c r="A182" s="38"/>
      <c r="B182" s="181"/>
      <c r="C182" s="182" t="s">
        <v>314</v>
      </c>
      <c r="D182" s="182" t="s">
        <v>237</v>
      </c>
      <c r="E182" s="183" t="s">
        <v>356</v>
      </c>
      <c r="F182" s="184" t="s">
        <v>357</v>
      </c>
      <c r="G182" s="185" t="s">
        <v>358</v>
      </c>
      <c r="H182" s="186">
        <v>984.69500000000005</v>
      </c>
      <c r="I182" s="187"/>
      <c r="J182" s="188">
        <f>ROUND(I182*H182,2)</f>
        <v>0</v>
      </c>
      <c r="K182" s="184" t="s">
        <v>246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96</v>
      </c>
      <c r="AT182" s="193" t="s">
        <v>237</v>
      </c>
      <c r="AU182" s="193" t="s">
        <v>84</v>
      </c>
      <c r="AY182" s="19" t="s">
        <v>235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96</v>
      </c>
      <c r="BM182" s="193" t="s">
        <v>359</v>
      </c>
    </row>
    <row r="183" s="2" customFormat="1">
      <c r="A183" s="38"/>
      <c r="B183" s="39"/>
      <c r="C183" s="38"/>
      <c r="D183" s="195" t="s">
        <v>242</v>
      </c>
      <c r="E183" s="38"/>
      <c r="F183" s="196" t="s">
        <v>360</v>
      </c>
      <c r="G183" s="38"/>
      <c r="H183" s="38"/>
      <c r="I183" s="197"/>
      <c r="J183" s="38"/>
      <c r="K183" s="38"/>
      <c r="L183" s="39"/>
      <c r="M183" s="198"/>
      <c r="N183" s="199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242</v>
      </c>
      <c r="AU183" s="19" t="s">
        <v>84</v>
      </c>
    </row>
    <row r="184" s="2" customFormat="1">
      <c r="A184" s="38"/>
      <c r="B184" s="39"/>
      <c r="C184" s="38"/>
      <c r="D184" s="195" t="s">
        <v>262</v>
      </c>
      <c r="E184" s="38"/>
      <c r="F184" s="223" t="s">
        <v>1053</v>
      </c>
      <c r="G184" s="38"/>
      <c r="H184" s="38"/>
      <c r="I184" s="197"/>
      <c r="J184" s="38"/>
      <c r="K184" s="38"/>
      <c r="L184" s="39"/>
      <c r="M184" s="198"/>
      <c r="N184" s="199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262</v>
      </c>
      <c r="AU184" s="19" t="s">
        <v>84</v>
      </c>
    </row>
    <row r="185" s="13" customFormat="1">
      <c r="A185" s="13"/>
      <c r="B185" s="200"/>
      <c r="C185" s="13"/>
      <c r="D185" s="195" t="s">
        <v>248</v>
      </c>
      <c r="E185" s="201" t="s">
        <v>1</v>
      </c>
      <c r="F185" s="202" t="s">
        <v>362</v>
      </c>
      <c r="G185" s="13"/>
      <c r="H185" s="201" t="s">
        <v>1</v>
      </c>
      <c r="I185" s="203"/>
      <c r="J185" s="13"/>
      <c r="K185" s="13"/>
      <c r="L185" s="200"/>
      <c r="M185" s="204"/>
      <c r="N185" s="205"/>
      <c r="O185" s="205"/>
      <c r="P185" s="205"/>
      <c r="Q185" s="205"/>
      <c r="R185" s="205"/>
      <c r="S185" s="205"/>
      <c r="T185" s="206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1" t="s">
        <v>248</v>
      </c>
      <c r="AU185" s="201" t="s">
        <v>84</v>
      </c>
      <c r="AV185" s="13" t="s">
        <v>82</v>
      </c>
      <c r="AW185" s="13" t="s">
        <v>32</v>
      </c>
      <c r="AX185" s="13" t="s">
        <v>75</v>
      </c>
      <c r="AY185" s="201" t="s">
        <v>235</v>
      </c>
    </row>
    <row r="186" s="14" customFormat="1">
      <c r="A186" s="14"/>
      <c r="B186" s="207"/>
      <c r="C186" s="14"/>
      <c r="D186" s="195" t="s">
        <v>248</v>
      </c>
      <c r="E186" s="208" t="s">
        <v>1</v>
      </c>
      <c r="F186" s="209" t="s">
        <v>1054</v>
      </c>
      <c r="G186" s="14"/>
      <c r="H186" s="210">
        <v>1676.903</v>
      </c>
      <c r="I186" s="211"/>
      <c r="J186" s="14"/>
      <c r="K186" s="14"/>
      <c r="L186" s="207"/>
      <c r="M186" s="212"/>
      <c r="N186" s="213"/>
      <c r="O186" s="213"/>
      <c r="P186" s="213"/>
      <c r="Q186" s="213"/>
      <c r="R186" s="213"/>
      <c r="S186" s="213"/>
      <c r="T186" s="2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8" t="s">
        <v>248</v>
      </c>
      <c r="AU186" s="208" t="s">
        <v>84</v>
      </c>
      <c r="AV186" s="14" t="s">
        <v>84</v>
      </c>
      <c r="AW186" s="14" t="s">
        <v>32</v>
      </c>
      <c r="AX186" s="14" t="s">
        <v>75</v>
      </c>
      <c r="AY186" s="208" t="s">
        <v>235</v>
      </c>
    </row>
    <row r="187" s="14" customFormat="1">
      <c r="A187" s="14"/>
      <c r="B187" s="207"/>
      <c r="C187" s="14"/>
      <c r="D187" s="195" t="s">
        <v>248</v>
      </c>
      <c r="E187" s="208" t="s">
        <v>1</v>
      </c>
      <c r="F187" s="209" t="s">
        <v>1055</v>
      </c>
      <c r="G187" s="14"/>
      <c r="H187" s="210">
        <v>61.965000000000003</v>
      </c>
      <c r="I187" s="211"/>
      <c r="J187" s="14"/>
      <c r="K187" s="14"/>
      <c r="L187" s="207"/>
      <c r="M187" s="212"/>
      <c r="N187" s="213"/>
      <c r="O187" s="213"/>
      <c r="P187" s="213"/>
      <c r="Q187" s="213"/>
      <c r="R187" s="213"/>
      <c r="S187" s="213"/>
      <c r="T187" s="2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08" t="s">
        <v>248</v>
      </c>
      <c r="AU187" s="208" t="s">
        <v>84</v>
      </c>
      <c r="AV187" s="14" t="s">
        <v>84</v>
      </c>
      <c r="AW187" s="14" t="s">
        <v>32</v>
      </c>
      <c r="AX187" s="14" t="s">
        <v>75</v>
      </c>
      <c r="AY187" s="208" t="s">
        <v>235</v>
      </c>
    </row>
    <row r="188" s="14" customFormat="1">
      <c r="A188" s="14"/>
      <c r="B188" s="207"/>
      <c r="C188" s="14"/>
      <c r="D188" s="195" t="s">
        <v>248</v>
      </c>
      <c r="E188" s="208" t="s">
        <v>1</v>
      </c>
      <c r="F188" s="209" t="s">
        <v>1056</v>
      </c>
      <c r="G188" s="14"/>
      <c r="H188" s="210">
        <v>20.609999999999999</v>
      </c>
      <c r="I188" s="211"/>
      <c r="J188" s="14"/>
      <c r="K188" s="14"/>
      <c r="L188" s="207"/>
      <c r="M188" s="212"/>
      <c r="N188" s="213"/>
      <c r="O188" s="213"/>
      <c r="P188" s="213"/>
      <c r="Q188" s="213"/>
      <c r="R188" s="213"/>
      <c r="S188" s="213"/>
      <c r="T188" s="2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8" t="s">
        <v>248</v>
      </c>
      <c r="AU188" s="208" t="s">
        <v>84</v>
      </c>
      <c r="AV188" s="14" t="s">
        <v>84</v>
      </c>
      <c r="AW188" s="14" t="s">
        <v>32</v>
      </c>
      <c r="AX188" s="14" t="s">
        <v>75</v>
      </c>
      <c r="AY188" s="208" t="s">
        <v>235</v>
      </c>
    </row>
    <row r="189" s="14" customFormat="1">
      <c r="A189" s="14"/>
      <c r="B189" s="207"/>
      <c r="C189" s="14"/>
      <c r="D189" s="195" t="s">
        <v>248</v>
      </c>
      <c r="E189" s="208" t="s">
        <v>1</v>
      </c>
      <c r="F189" s="209" t="s">
        <v>1057</v>
      </c>
      <c r="G189" s="14"/>
      <c r="H189" s="210">
        <v>122.84999999999999</v>
      </c>
      <c r="I189" s="211"/>
      <c r="J189" s="14"/>
      <c r="K189" s="14"/>
      <c r="L189" s="207"/>
      <c r="M189" s="212"/>
      <c r="N189" s="213"/>
      <c r="O189" s="213"/>
      <c r="P189" s="213"/>
      <c r="Q189" s="213"/>
      <c r="R189" s="213"/>
      <c r="S189" s="213"/>
      <c r="T189" s="2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08" t="s">
        <v>248</v>
      </c>
      <c r="AU189" s="208" t="s">
        <v>84</v>
      </c>
      <c r="AV189" s="14" t="s">
        <v>84</v>
      </c>
      <c r="AW189" s="14" t="s">
        <v>32</v>
      </c>
      <c r="AX189" s="14" t="s">
        <v>75</v>
      </c>
      <c r="AY189" s="208" t="s">
        <v>235</v>
      </c>
    </row>
    <row r="190" s="14" customFormat="1">
      <c r="A190" s="14"/>
      <c r="B190" s="207"/>
      <c r="C190" s="14"/>
      <c r="D190" s="195" t="s">
        <v>248</v>
      </c>
      <c r="E190" s="208" t="s">
        <v>1</v>
      </c>
      <c r="F190" s="209" t="s">
        <v>1058</v>
      </c>
      <c r="G190" s="14"/>
      <c r="H190" s="210">
        <v>28.431000000000001</v>
      </c>
      <c r="I190" s="211"/>
      <c r="J190" s="14"/>
      <c r="K190" s="14"/>
      <c r="L190" s="207"/>
      <c r="M190" s="212"/>
      <c r="N190" s="213"/>
      <c r="O190" s="213"/>
      <c r="P190" s="213"/>
      <c r="Q190" s="213"/>
      <c r="R190" s="213"/>
      <c r="S190" s="213"/>
      <c r="T190" s="2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8" t="s">
        <v>248</v>
      </c>
      <c r="AU190" s="208" t="s">
        <v>84</v>
      </c>
      <c r="AV190" s="14" t="s">
        <v>84</v>
      </c>
      <c r="AW190" s="14" t="s">
        <v>32</v>
      </c>
      <c r="AX190" s="14" t="s">
        <v>75</v>
      </c>
      <c r="AY190" s="208" t="s">
        <v>235</v>
      </c>
    </row>
    <row r="191" s="13" customFormat="1">
      <c r="A191" s="13"/>
      <c r="B191" s="200"/>
      <c r="C191" s="13"/>
      <c r="D191" s="195" t="s">
        <v>248</v>
      </c>
      <c r="E191" s="201" t="s">
        <v>1</v>
      </c>
      <c r="F191" s="202" t="s">
        <v>1059</v>
      </c>
      <c r="G191" s="13"/>
      <c r="H191" s="201" t="s">
        <v>1</v>
      </c>
      <c r="I191" s="203"/>
      <c r="J191" s="13"/>
      <c r="K191" s="13"/>
      <c r="L191" s="200"/>
      <c r="M191" s="204"/>
      <c r="N191" s="205"/>
      <c r="O191" s="205"/>
      <c r="P191" s="205"/>
      <c r="Q191" s="205"/>
      <c r="R191" s="205"/>
      <c r="S191" s="205"/>
      <c r="T191" s="206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1" t="s">
        <v>248</v>
      </c>
      <c r="AU191" s="201" t="s">
        <v>84</v>
      </c>
      <c r="AV191" s="13" t="s">
        <v>82</v>
      </c>
      <c r="AW191" s="13" t="s">
        <v>32</v>
      </c>
      <c r="AX191" s="13" t="s">
        <v>75</v>
      </c>
      <c r="AY191" s="201" t="s">
        <v>235</v>
      </c>
    </row>
    <row r="192" s="14" customFormat="1">
      <c r="A192" s="14"/>
      <c r="B192" s="207"/>
      <c r="C192" s="14"/>
      <c r="D192" s="195" t="s">
        <v>248</v>
      </c>
      <c r="E192" s="208" t="s">
        <v>1</v>
      </c>
      <c r="F192" s="209" t="s">
        <v>1060</v>
      </c>
      <c r="G192" s="14"/>
      <c r="H192" s="210">
        <v>23.625</v>
      </c>
      <c r="I192" s="211"/>
      <c r="J192" s="14"/>
      <c r="K192" s="14"/>
      <c r="L192" s="207"/>
      <c r="M192" s="212"/>
      <c r="N192" s="213"/>
      <c r="O192" s="213"/>
      <c r="P192" s="213"/>
      <c r="Q192" s="213"/>
      <c r="R192" s="213"/>
      <c r="S192" s="213"/>
      <c r="T192" s="2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8" t="s">
        <v>248</v>
      </c>
      <c r="AU192" s="208" t="s">
        <v>84</v>
      </c>
      <c r="AV192" s="14" t="s">
        <v>84</v>
      </c>
      <c r="AW192" s="14" t="s">
        <v>32</v>
      </c>
      <c r="AX192" s="14" t="s">
        <v>75</v>
      </c>
      <c r="AY192" s="208" t="s">
        <v>235</v>
      </c>
    </row>
    <row r="193" s="14" customFormat="1">
      <c r="A193" s="14"/>
      <c r="B193" s="207"/>
      <c r="C193" s="14"/>
      <c r="D193" s="195" t="s">
        <v>248</v>
      </c>
      <c r="E193" s="208" t="s">
        <v>1</v>
      </c>
      <c r="F193" s="209" t="s">
        <v>1061</v>
      </c>
      <c r="G193" s="14"/>
      <c r="H193" s="210">
        <v>20.789999999999999</v>
      </c>
      <c r="I193" s="211"/>
      <c r="J193" s="14"/>
      <c r="K193" s="14"/>
      <c r="L193" s="207"/>
      <c r="M193" s="212"/>
      <c r="N193" s="213"/>
      <c r="O193" s="213"/>
      <c r="P193" s="213"/>
      <c r="Q193" s="213"/>
      <c r="R193" s="213"/>
      <c r="S193" s="213"/>
      <c r="T193" s="2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08" t="s">
        <v>248</v>
      </c>
      <c r="AU193" s="208" t="s">
        <v>84</v>
      </c>
      <c r="AV193" s="14" t="s">
        <v>84</v>
      </c>
      <c r="AW193" s="14" t="s">
        <v>32</v>
      </c>
      <c r="AX193" s="14" t="s">
        <v>75</v>
      </c>
      <c r="AY193" s="208" t="s">
        <v>235</v>
      </c>
    </row>
    <row r="194" s="14" customFormat="1">
      <c r="A194" s="14"/>
      <c r="B194" s="207"/>
      <c r="C194" s="14"/>
      <c r="D194" s="195" t="s">
        <v>248</v>
      </c>
      <c r="E194" s="208" t="s">
        <v>1</v>
      </c>
      <c r="F194" s="209" t="s">
        <v>1062</v>
      </c>
      <c r="G194" s="14"/>
      <c r="H194" s="210">
        <v>14.215999999999999</v>
      </c>
      <c r="I194" s="211"/>
      <c r="J194" s="14"/>
      <c r="K194" s="14"/>
      <c r="L194" s="207"/>
      <c r="M194" s="212"/>
      <c r="N194" s="213"/>
      <c r="O194" s="213"/>
      <c r="P194" s="213"/>
      <c r="Q194" s="213"/>
      <c r="R194" s="213"/>
      <c r="S194" s="213"/>
      <c r="T194" s="2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8" t="s">
        <v>248</v>
      </c>
      <c r="AU194" s="208" t="s">
        <v>84</v>
      </c>
      <c r="AV194" s="14" t="s">
        <v>84</v>
      </c>
      <c r="AW194" s="14" t="s">
        <v>32</v>
      </c>
      <c r="AX194" s="14" t="s">
        <v>75</v>
      </c>
      <c r="AY194" s="208" t="s">
        <v>235</v>
      </c>
    </row>
    <row r="195" s="16" customFormat="1">
      <c r="A195" s="16"/>
      <c r="B195" s="224"/>
      <c r="C195" s="16"/>
      <c r="D195" s="195" t="s">
        <v>248</v>
      </c>
      <c r="E195" s="225" t="s">
        <v>1</v>
      </c>
      <c r="F195" s="226" t="s">
        <v>373</v>
      </c>
      <c r="G195" s="16"/>
      <c r="H195" s="227">
        <v>1969.3899999999997</v>
      </c>
      <c r="I195" s="228"/>
      <c r="J195" s="16"/>
      <c r="K195" s="16"/>
      <c r="L195" s="224"/>
      <c r="M195" s="229"/>
      <c r="N195" s="230"/>
      <c r="O195" s="230"/>
      <c r="P195" s="230"/>
      <c r="Q195" s="230"/>
      <c r="R195" s="230"/>
      <c r="S195" s="230"/>
      <c r="T195" s="231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T195" s="225" t="s">
        <v>248</v>
      </c>
      <c r="AU195" s="225" t="s">
        <v>84</v>
      </c>
      <c r="AV195" s="16" t="s">
        <v>91</v>
      </c>
      <c r="AW195" s="16" t="s">
        <v>32</v>
      </c>
      <c r="AX195" s="16" t="s">
        <v>75</v>
      </c>
      <c r="AY195" s="225" t="s">
        <v>235</v>
      </c>
    </row>
    <row r="196" s="14" customFormat="1">
      <c r="A196" s="14"/>
      <c r="B196" s="207"/>
      <c r="C196" s="14"/>
      <c r="D196" s="195" t="s">
        <v>248</v>
      </c>
      <c r="E196" s="208" t="s">
        <v>1</v>
      </c>
      <c r="F196" s="209" t="s">
        <v>1063</v>
      </c>
      <c r="G196" s="14"/>
      <c r="H196" s="210">
        <v>984.69500000000005</v>
      </c>
      <c r="I196" s="211"/>
      <c r="J196" s="14"/>
      <c r="K196" s="14"/>
      <c r="L196" s="207"/>
      <c r="M196" s="212"/>
      <c r="N196" s="213"/>
      <c r="O196" s="213"/>
      <c r="P196" s="213"/>
      <c r="Q196" s="213"/>
      <c r="R196" s="213"/>
      <c r="S196" s="213"/>
      <c r="T196" s="2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8" t="s">
        <v>248</v>
      </c>
      <c r="AU196" s="208" t="s">
        <v>84</v>
      </c>
      <c r="AV196" s="14" t="s">
        <v>84</v>
      </c>
      <c r="AW196" s="14" t="s">
        <v>32</v>
      </c>
      <c r="AX196" s="14" t="s">
        <v>82</v>
      </c>
      <c r="AY196" s="208" t="s">
        <v>235</v>
      </c>
    </row>
    <row r="197" s="2" customFormat="1" ht="33" customHeight="1">
      <c r="A197" s="38"/>
      <c r="B197" s="181"/>
      <c r="C197" s="182" t="s">
        <v>320</v>
      </c>
      <c r="D197" s="182" t="s">
        <v>237</v>
      </c>
      <c r="E197" s="183" t="s">
        <v>375</v>
      </c>
      <c r="F197" s="184" t="s">
        <v>376</v>
      </c>
      <c r="G197" s="185" t="s">
        <v>358</v>
      </c>
      <c r="H197" s="186">
        <v>984.69500000000005</v>
      </c>
      <c r="I197" s="187"/>
      <c r="J197" s="188">
        <f>ROUND(I197*H197,2)</f>
        <v>0</v>
      </c>
      <c r="K197" s="184" t="s">
        <v>246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96</v>
      </c>
      <c r="AT197" s="193" t="s">
        <v>237</v>
      </c>
      <c r="AU197" s="193" t="s">
        <v>84</v>
      </c>
      <c r="AY197" s="19" t="s">
        <v>235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96</v>
      </c>
      <c r="BM197" s="193" t="s">
        <v>377</v>
      </c>
    </row>
    <row r="198" s="2" customFormat="1">
      <c r="A198" s="38"/>
      <c r="B198" s="39"/>
      <c r="C198" s="38"/>
      <c r="D198" s="195" t="s">
        <v>242</v>
      </c>
      <c r="E198" s="38"/>
      <c r="F198" s="196" t="s">
        <v>378</v>
      </c>
      <c r="G198" s="38"/>
      <c r="H198" s="38"/>
      <c r="I198" s="197"/>
      <c r="J198" s="38"/>
      <c r="K198" s="38"/>
      <c r="L198" s="39"/>
      <c r="M198" s="198"/>
      <c r="N198" s="199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242</v>
      </c>
      <c r="AU198" s="19" t="s">
        <v>84</v>
      </c>
    </row>
    <row r="199" s="2" customFormat="1">
      <c r="A199" s="38"/>
      <c r="B199" s="39"/>
      <c r="C199" s="38"/>
      <c r="D199" s="195" t="s">
        <v>262</v>
      </c>
      <c r="E199" s="38"/>
      <c r="F199" s="223" t="s">
        <v>1053</v>
      </c>
      <c r="G199" s="38"/>
      <c r="H199" s="38"/>
      <c r="I199" s="197"/>
      <c r="J199" s="38"/>
      <c r="K199" s="38"/>
      <c r="L199" s="39"/>
      <c r="M199" s="198"/>
      <c r="N199" s="199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262</v>
      </c>
      <c r="AU199" s="19" t="s">
        <v>84</v>
      </c>
    </row>
    <row r="200" s="2" customFormat="1" ht="24.15" customHeight="1">
      <c r="A200" s="38"/>
      <c r="B200" s="181"/>
      <c r="C200" s="182" t="s">
        <v>327</v>
      </c>
      <c r="D200" s="182" t="s">
        <v>237</v>
      </c>
      <c r="E200" s="183" t="s">
        <v>379</v>
      </c>
      <c r="F200" s="184" t="s">
        <v>380</v>
      </c>
      <c r="G200" s="185" t="s">
        <v>358</v>
      </c>
      <c r="H200" s="186">
        <v>393.87799999999999</v>
      </c>
      <c r="I200" s="187"/>
      <c r="J200" s="188">
        <f>ROUND(I200*H200,2)</f>
        <v>0</v>
      </c>
      <c r="K200" s="184" t="s">
        <v>246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96</v>
      </c>
      <c r="AT200" s="193" t="s">
        <v>237</v>
      </c>
      <c r="AU200" s="193" t="s">
        <v>84</v>
      </c>
      <c r="AY200" s="19" t="s">
        <v>235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96</v>
      </c>
      <c r="BM200" s="193" t="s">
        <v>381</v>
      </c>
    </row>
    <row r="201" s="2" customFormat="1">
      <c r="A201" s="38"/>
      <c r="B201" s="39"/>
      <c r="C201" s="38"/>
      <c r="D201" s="195" t="s">
        <v>242</v>
      </c>
      <c r="E201" s="38"/>
      <c r="F201" s="196" t="s">
        <v>382</v>
      </c>
      <c r="G201" s="38"/>
      <c r="H201" s="38"/>
      <c r="I201" s="197"/>
      <c r="J201" s="38"/>
      <c r="K201" s="38"/>
      <c r="L201" s="39"/>
      <c r="M201" s="198"/>
      <c r="N201" s="199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242</v>
      </c>
      <c r="AU201" s="19" t="s">
        <v>84</v>
      </c>
    </row>
    <row r="202" s="13" customFormat="1">
      <c r="A202" s="13"/>
      <c r="B202" s="200"/>
      <c r="C202" s="13"/>
      <c r="D202" s="195" t="s">
        <v>248</v>
      </c>
      <c r="E202" s="201" t="s">
        <v>1</v>
      </c>
      <c r="F202" s="202" t="s">
        <v>906</v>
      </c>
      <c r="G202" s="13"/>
      <c r="H202" s="201" t="s">
        <v>1</v>
      </c>
      <c r="I202" s="203"/>
      <c r="J202" s="13"/>
      <c r="K202" s="13"/>
      <c r="L202" s="200"/>
      <c r="M202" s="204"/>
      <c r="N202" s="205"/>
      <c r="O202" s="205"/>
      <c r="P202" s="205"/>
      <c r="Q202" s="205"/>
      <c r="R202" s="205"/>
      <c r="S202" s="205"/>
      <c r="T202" s="206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01" t="s">
        <v>248</v>
      </c>
      <c r="AU202" s="201" t="s">
        <v>84</v>
      </c>
      <c r="AV202" s="13" t="s">
        <v>82</v>
      </c>
      <c r="AW202" s="13" t="s">
        <v>32</v>
      </c>
      <c r="AX202" s="13" t="s">
        <v>75</v>
      </c>
      <c r="AY202" s="201" t="s">
        <v>235</v>
      </c>
    </row>
    <row r="203" s="14" customFormat="1">
      <c r="A203" s="14"/>
      <c r="B203" s="207"/>
      <c r="C203" s="14"/>
      <c r="D203" s="195" t="s">
        <v>248</v>
      </c>
      <c r="E203" s="208" t="s">
        <v>1</v>
      </c>
      <c r="F203" s="209" t="s">
        <v>1064</v>
      </c>
      <c r="G203" s="14"/>
      <c r="H203" s="210">
        <v>393.87799999999999</v>
      </c>
      <c r="I203" s="211"/>
      <c r="J203" s="14"/>
      <c r="K203" s="14"/>
      <c r="L203" s="207"/>
      <c r="M203" s="212"/>
      <c r="N203" s="213"/>
      <c r="O203" s="213"/>
      <c r="P203" s="213"/>
      <c r="Q203" s="213"/>
      <c r="R203" s="213"/>
      <c r="S203" s="213"/>
      <c r="T203" s="2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8" t="s">
        <v>248</v>
      </c>
      <c r="AU203" s="208" t="s">
        <v>84</v>
      </c>
      <c r="AV203" s="14" t="s">
        <v>84</v>
      </c>
      <c r="AW203" s="14" t="s">
        <v>32</v>
      </c>
      <c r="AX203" s="14" t="s">
        <v>82</v>
      </c>
      <c r="AY203" s="208" t="s">
        <v>235</v>
      </c>
    </row>
    <row r="204" s="2" customFormat="1" ht="21.75" customHeight="1">
      <c r="A204" s="38"/>
      <c r="B204" s="181"/>
      <c r="C204" s="182" t="s">
        <v>8</v>
      </c>
      <c r="D204" s="182" t="s">
        <v>237</v>
      </c>
      <c r="E204" s="183" t="s">
        <v>386</v>
      </c>
      <c r="F204" s="184" t="s">
        <v>387</v>
      </c>
      <c r="G204" s="185" t="s">
        <v>240</v>
      </c>
      <c r="H204" s="186">
        <v>3978</v>
      </c>
      <c r="I204" s="187"/>
      <c r="J204" s="188">
        <f>ROUND(I204*H204,2)</f>
        <v>0</v>
      </c>
      <c r="K204" s="184" t="s">
        <v>246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0.00059000000000000003</v>
      </c>
      <c r="R204" s="191">
        <f>Q204*H204</f>
        <v>2.3470200000000001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96</v>
      </c>
      <c r="AT204" s="193" t="s">
        <v>237</v>
      </c>
      <c r="AU204" s="193" t="s">
        <v>84</v>
      </c>
      <c r="AY204" s="19" t="s">
        <v>235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96</v>
      </c>
      <c r="BM204" s="193" t="s">
        <v>388</v>
      </c>
    </row>
    <row r="205" s="2" customFormat="1">
      <c r="A205" s="38"/>
      <c r="B205" s="39"/>
      <c r="C205" s="38"/>
      <c r="D205" s="195" t="s">
        <v>242</v>
      </c>
      <c r="E205" s="38"/>
      <c r="F205" s="196" t="s">
        <v>389</v>
      </c>
      <c r="G205" s="38"/>
      <c r="H205" s="38"/>
      <c r="I205" s="197"/>
      <c r="J205" s="38"/>
      <c r="K205" s="38"/>
      <c r="L205" s="39"/>
      <c r="M205" s="198"/>
      <c r="N205" s="199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242</v>
      </c>
      <c r="AU205" s="19" t="s">
        <v>84</v>
      </c>
    </row>
    <row r="206" s="2" customFormat="1">
      <c r="A206" s="38"/>
      <c r="B206" s="39"/>
      <c r="C206" s="38"/>
      <c r="D206" s="195" t="s">
        <v>262</v>
      </c>
      <c r="E206" s="38"/>
      <c r="F206" s="223" t="s">
        <v>296</v>
      </c>
      <c r="G206" s="38"/>
      <c r="H206" s="38"/>
      <c r="I206" s="197"/>
      <c r="J206" s="38"/>
      <c r="K206" s="38"/>
      <c r="L206" s="39"/>
      <c r="M206" s="198"/>
      <c r="N206" s="199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262</v>
      </c>
      <c r="AU206" s="19" t="s">
        <v>84</v>
      </c>
    </row>
    <row r="207" s="14" customFormat="1">
      <c r="A207" s="14"/>
      <c r="B207" s="207"/>
      <c r="C207" s="14"/>
      <c r="D207" s="195" t="s">
        <v>248</v>
      </c>
      <c r="E207" s="208" t="s">
        <v>1</v>
      </c>
      <c r="F207" s="209" t="s">
        <v>1065</v>
      </c>
      <c r="G207" s="14"/>
      <c r="H207" s="210">
        <v>54</v>
      </c>
      <c r="I207" s="211"/>
      <c r="J207" s="14"/>
      <c r="K207" s="14"/>
      <c r="L207" s="207"/>
      <c r="M207" s="212"/>
      <c r="N207" s="213"/>
      <c r="O207" s="213"/>
      <c r="P207" s="213"/>
      <c r="Q207" s="213"/>
      <c r="R207" s="213"/>
      <c r="S207" s="213"/>
      <c r="T207" s="2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8" t="s">
        <v>248</v>
      </c>
      <c r="AU207" s="208" t="s">
        <v>84</v>
      </c>
      <c r="AV207" s="14" t="s">
        <v>84</v>
      </c>
      <c r="AW207" s="14" t="s">
        <v>32</v>
      </c>
      <c r="AX207" s="14" t="s">
        <v>75</v>
      </c>
      <c r="AY207" s="208" t="s">
        <v>235</v>
      </c>
    </row>
    <row r="208" s="14" customFormat="1">
      <c r="A208" s="14"/>
      <c r="B208" s="207"/>
      <c r="C208" s="14"/>
      <c r="D208" s="195" t="s">
        <v>248</v>
      </c>
      <c r="E208" s="208" t="s">
        <v>1</v>
      </c>
      <c r="F208" s="209" t="s">
        <v>1066</v>
      </c>
      <c r="G208" s="14"/>
      <c r="H208" s="210">
        <v>3650.4000000000001</v>
      </c>
      <c r="I208" s="211"/>
      <c r="J208" s="14"/>
      <c r="K208" s="14"/>
      <c r="L208" s="207"/>
      <c r="M208" s="212"/>
      <c r="N208" s="213"/>
      <c r="O208" s="213"/>
      <c r="P208" s="213"/>
      <c r="Q208" s="213"/>
      <c r="R208" s="213"/>
      <c r="S208" s="213"/>
      <c r="T208" s="2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8" t="s">
        <v>248</v>
      </c>
      <c r="AU208" s="208" t="s">
        <v>84</v>
      </c>
      <c r="AV208" s="14" t="s">
        <v>84</v>
      </c>
      <c r="AW208" s="14" t="s">
        <v>32</v>
      </c>
      <c r="AX208" s="14" t="s">
        <v>75</v>
      </c>
      <c r="AY208" s="208" t="s">
        <v>235</v>
      </c>
    </row>
    <row r="209" s="14" customFormat="1">
      <c r="A209" s="14"/>
      <c r="B209" s="207"/>
      <c r="C209" s="14"/>
      <c r="D209" s="195" t="s">
        <v>248</v>
      </c>
      <c r="E209" s="208" t="s">
        <v>1</v>
      </c>
      <c r="F209" s="209" t="s">
        <v>1067</v>
      </c>
      <c r="G209" s="14"/>
      <c r="H209" s="210">
        <v>273.60000000000002</v>
      </c>
      <c r="I209" s="211"/>
      <c r="J209" s="14"/>
      <c r="K209" s="14"/>
      <c r="L209" s="207"/>
      <c r="M209" s="212"/>
      <c r="N209" s="213"/>
      <c r="O209" s="213"/>
      <c r="P209" s="213"/>
      <c r="Q209" s="213"/>
      <c r="R209" s="213"/>
      <c r="S209" s="213"/>
      <c r="T209" s="2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08" t="s">
        <v>248</v>
      </c>
      <c r="AU209" s="208" t="s">
        <v>84</v>
      </c>
      <c r="AV209" s="14" t="s">
        <v>84</v>
      </c>
      <c r="AW209" s="14" t="s">
        <v>32</v>
      </c>
      <c r="AX209" s="14" t="s">
        <v>75</v>
      </c>
      <c r="AY209" s="208" t="s">
        <v>235</v>
      </c>
    </row>
    <row r="210" s="15" customFormat="1">
      <c r="A210" s="15"/>
      <c r="B210" s="215"/>
      <c r="C210" s="15"/>
      <c r="D210" s="195" t="s">
        <v>248</v>
      </c>
      <c r="E210" s="216" t="s">
        <v>1</v>
      </c>
      <c r="F210" s="217" t="s">
        <v>253</v>
      </c>
      <c r="G210" s="15"/>
      <c r="H210" s="218">
        <v>3978</v>
      </c>
      <c r="I210" s="219"/>
      <c r="J210" s="15"/>
      <c r="K210" s="15"/>
      <c r="L210" s="215"/>
      <c r="M210" s="220"/>
      <c r="N210" s="221"/>
      <c r="O210" s="221"/>
      <c r="P210" s="221"/>
      <c r="Q210" s="221"/>
      <c r="R210" s="221"/>
      <c r="S210" s="221"/>
      <c r="T210" s="222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16" t="s">
        <v>248</v>
      </c>
      <c r="AU210" s="216" t="s">
        <v>84</v>
      </c>
      <c r="AV210" s="15" t="s">
        <v>96</v>
      </c>
      <c r="AW210" s="15" t="s">
        <v>32</v>
      </c>
      <c r="AX210" s="15" t="s">
        <v>82</v>
      </c>
      <c r="AY210" s="216" t="s">
        <v>235</v>
      </c>
    </row>
    <row r="211" s="2" customFormat="1" ht="21.75" customHeight="1">
      <c r="A211" s="38"/>
      <c r="B211" s="181"/>
      <c r="C211" s="182" t="s">
        <v>338</v>
      </c>
      <c r="D211" s="182" t="s">
        <v>237</v>
      </c>
      <c r="E211" s="183" t="s">
        <v>392</v>
      </c>
      <c r="F211" s="184" t="s">
        <v>393</v>
      </c>
      <c r="G211" s="185" t="s">
        <v>240</v>
      </c>
      <c r="H211" s="186">
        <v>3978</v>
      </c>
      <c r="I211" s="187"/>
      <c r="J211" s="188">
        <f>ROUND(I211*H211,2)</f>
        <v>0</v>
      </c>
      <c r="K211" s="184" t="s">
        <v>246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96</v>
      </c>
      <c r="AT211" s="193" t="s">
        <v>237</v>
      </c>
      <c r="AU211" s="193" t="s">
        <v>84</v>
      </c>
      <c r="AY211" s="19" t="s">
        <v>235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96</v>
      </c>
      <c r="BM211" s="193" t="s">
        <v>394</v>
      </c>
    </row>
    <row r="212" s="2" customFormat="1">
      <c r="A212" s="38"/>
      <c r="B212" s="39"/>
      <c r="C212" s="38"/>
      <c r="D212" s="195" t="s">
        <v>242</v>
      </c>
      <c r="E212" s="38"/>
      <c r="F212" s="196" t="s">
        <v>395</v>
      </c>
      <c r="G212" s="38"/>
      <c r="H212" s="38"/>
      <c r="I212" s="197"/>
      <c r="J212" s="38"/>
      <c r="K212" s="38"/>
      <c r="L212" s="39"/>
      <c r="M212" s="198"/>
      <c r="N212" s="199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242</v>
      </c>
      <c r="AU212" s="19" t="s">
        <v>84</v>
      </c>
    </row>
    <row r="213" s="2" customFormat="1" ht="44.25" customHeight="1">
      <c r="A213" s="38"/>
      <c r="B213" s="181"/>
      <c r="C213" s="182" t="s">
        <v>344</v>
      </c>
      <c r="D213" s="182" t="s">
        <v>237</v>
      </c>
      <c r="E213" s="183" t="s">
        <v>397</v>
      </c>
      <c r="F213" s="184" t="s">
        <v>398</v>
      </c>
      <c r="G213" s="185" t="s">
        <v>358</v>
      </c>
      <c r="H213" s="186">
        <v>1993.6900000000001</v>
      </c>
      <c r="I213" s="187"/>
      <c r="J213" s="188">
        <f>ROUND(I213*H213,2)</f>
        <v>0</v>
      </c>
      <c r="K213" s="184" t="s">
        <v>246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96</v>
      </c>
      <c r="AT213" s="193" t="s">
        <v>237</v>
      </c>
      <c r="AU213" s="193" t="s">
        <v>84</v>
      </c>
      <c r="AY213" s="19" t="s">
        <v>235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96</v>
      </c>
      <c r="BM213" s="193" t="s">
        <v>399</v>
      </c>
    </row>
    <row r="214" s="2" customFormat="1">
      <c r="A214" s="38"/>
      <c r="B214" s="39"/>
      <c r="C214" s="38"/>
      <c r="D214" s="195" t="s">
        <v>242</v>
      </c>
      <c r="E214" s="38"/>
      <c r="F214" s="196" t="s">
        <v>400</v>
      </c>
      <c r="G214" s="38"/>
      <c r="H214" s="38"/>
      <c r="I214" s="197"/>
      <c r="J214" s="38"/>
      <c r="K214" s="38"/>
      <c r="L214" s="39"/>
      <c r="M214" s="198"/>
      <c r="N214" s="199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242</v>
      </c>
      <c r="AU214" s="19" t="s">
        <v>84</v>
      </c>
    </row>
    <row r="215" s="13" customFormat="1">
      <c r="A215" s="13"/>
      <c r="B215" s="200"/>
      <c r="C215" s="13"/>
      <c r="D215" s="195" t="s">
        <v>248</v>
      </c>
      <c r="E215" s="201" t="s">
        <v>1</v>
      </c>
      <c r="F215" s="202" t="s">
        <v>928</v>
      </c>
      <c r="G215" s="13"/>
      <c r="H215" s="201" t="s">
        <v>1</v>
      </c>
      <c r="I215" s="203"/>
      <c r="J215" s="13"/>
      <c r="K215" s="13"/>
      <c r="L215" s="200"/>
      <c r="M215" s="204"/>
      <c r="N215" s="205"/>
      <c r="O215" s="205"/>
      <c r="P215" s="205"/>
      <c r="Q215" s="205"/>
      <c r="R215" s="205"/>
      <c r="S215" s="205"/>
      <c r="T215" s="206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1" t="s">
        <v>248</v>
      </c>
      <c r="AU215" s="201" t="s">
        <v>84</v>
      </c>
      <c r="AV215" s="13" t="s">
        <v>82</v>
      </c>
      <c r="AW215" s="13" t="s">
        <v>32</v>
      </c>
      <c r="AX215" s="13" t="s">
        <v>75</v>
      </c>
      <c r="AY215" s="201" t="s">
        <v>235</v>
      </c>
    </row>
    <row r="216" s="14" customFormat="1">
      <c r="A216" s="14"/>
      <c r="B216" s="207"/>
      <c r="C216" s="14"/>
      <c r="D216" s="195" t="s">
        <v>248</v>
      </c>
      <c r="E216" s="208" t="s">
        <v>1</v>
      </c>
      <c r="F216" s="209" t="s">
        <v>1068</v>
      </c>
      <c r="G216" s="14"/>
      <c r="H216" s="210">
        <v>1969.3900000000001</v>
      </c>
      <c r="I216" s="211"/>
      <c r="J216" s="14"/>
      <c r="K216" s="14"/>
      <c r="L216" s="207"/>
      <c r="M216" s="212"/>
      <c r="N216" s="213"/>
      <c r="O216" s="213"/>
      <c r="P216" s="213"/>
      <c r="Q216" s="213"/>
      <c r="R216" s="213"/>
      <c r="S216" s="213"/>
      <c r="T216" s="2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8" t="s">
        <v>248</v>
      </c>
      <c r="AU216" s="208" t="s">
        <v>84</v>
      </c>
      <c r="AV216" s="14" t="s">
        <v>84</v>
      </c>
      <c r="AW216" s="14" t="s">
        <v>32</v>
      </c>
      <c r="AX216" s="14" t="s">
        <v>75</v>
      </c>
      <c r="AY216" s="208" t="s">
        <v>235</v>
      </c>
    </row>
    <row r="217" s="13" customFormat="1">
      <c r="A217" s="13"/>
      <c r="B217" s="200"/>
      <c r="C217" s="13"/>
      <c r="D217" s="195" t="s">
        <v>248</v>
      </c>
      <c r="E217" s="201" t="s">
        <v>1</v>
      </c>
      <c r="F217" s="202" t="s">
        <v>1069</v>
      </c>
      <c r="G217" s="13"/>
      <c r="H217" s="201" t="s">
        <v>1</v>
      </c>
      <c r="I217" s="203"/>
      <c r="J217" s="13"/>
      <c r="K217" s="13"/>
      <c r="L217" s="200"/>
      <c r="M217" s="204"/>
      <c r="N217" s="205"/>
      <c r="O217" s="205"/>
      <c r="P217" s="205"/>
      <c r="Q217" s="205"/>
      <c r="R217" s="205"/>
      <c r="S217" s="205"/>
      <c r="T217" s="206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01" t="s">
        <v>248</v>
      </c>
      <c r="AU217" s="201" t="s">
        <v>84</v>
      </c>
      <c r="AV217" s="13" t="s">
        <v>82</v>
      </c>
      <c r="AW217" s="13" t="s">
        <v>32</v>
      </c>
      <c r="AX217" s="13" t="s">
        <v>75</v>
      </c>
      <c r="AY217" s="201" t="s">
        <v>235</v>
      </c>
    </row>
    <row r="218" s="14" customFormat="1">
      <c r="A218" s="14"/>
      <c r="B218" s="207"/>
      <c r="C218" s="14"/>
      <c r="D218" s="195" t="s">
        <v>248</v>
      </c>
      <c r="E218" s="208" t="s">
        <v>1</v>
      </c>
      <c r="F218" s="209" t="s">
        <v>1070</v>
      </c>
      <c r="G218" s="14"/>
      <c r="H218" s="210">
        <v>24.300000000000001</v>
      </c>
      <c r="I218" s="211"/>
      <c r="J218" s="14"/>
      <c r="K218" s="14"/>
      <c r="L218" s="207"/>
      <c r="M218" s="212"/>
      <c r="N218" s="213"/>
      <c r="O218" s="213"/>
      <c r="P218" s="213"/>
      <c r="Q218" s="213"/>
      <c r="R218" s="213"/>
      <c r="S218" s="213"/>
      <c r="T218" s="2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8" t="s">
        <v>248</v>
      </c>
      <c r="AU218" s="208" t="s">
        <v>84</v>
      </c>
      <c r="AV218" s="14" t="s">
        <v>84</v>
      </c>
      <c r="AW218" s="14" t="s">
        <v>32</v>
      </c>
      <c r="AX218" s="14" t="s">
        <v>75</v>
      </c>
      <c r="AY218" s="208" t="s">
        <v>235</v>
      </c>
    </row>
    <row r="219" s="15" customFormat="1">
      <c r="A219" s="15"/>
      <c r="B219" s="215"/>
      <c r="C219" s="15"/>
      <c r="D219" s="195" t="s">
        <v>248</v>
      </c>
      <c r="E219" s="216" t="s">
        <v>1</v>
      </c>
      <c r="F219" s="217" t="s">
        <v>253</v>
      </c>
      <c r="G219" s="15"/>
      <c r="H219" s="218">
        <v>1993.6900000000001</v>
      </c>
      <c r="I219" s="219"/>
      <c r="J219" s="15"/>
      <c r="K219" s="15"/>
      <c r="L219" s="215"/>
      <c r="M219" s="220"/>
      <c r="N219" s="221"/>
      <c r="O219" s="221"/>
      <c r="P219" s="221"/>
      <c r="Q219" s="221"/>
      <c r="R219" s="221"/>
      <c r="S219" s="221"/>
      <c r="T219" s="222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16" t="s">
        <v>248</v>
      </c>
      <c r="AU219" s="216" t="s">
        <v>84</v>
      </c>
      <c r="AV219" s="15" t="s">
        <v>96</v>
      </c>
      <c r="AW219" s="15" t="s">
        <v>32</v>
      </c>
      <c r="AX219" s="15" t="s">
        <v>82</v>
      </c>
      <c r="AY219" s="216" t="s">
        <v>235</v>
      </c>
    </row>
    <row r="220" s="2" customFormat="1" ht="44.25" customHeight="1">
      <c r="A220" s="38"/>
      <c r="B220" s="181"/>
      <c r="C220" s="182" t="s">
        <v>348</v>
      </c>
      <c r="D220" s="182" t="s">
        <v>237</v>
      </c>
      <c r="E220" s="183" t="s">
        <v>410</v>
      </c>
      <c r="F220" s="184" t="s">
        <v>411</v>
      </c>
      <c r="G220" s="185" t="s">
        <v>358</v>
      </c>
      <c r="H220" s="186">
        <v>9968.4500000000007</v>
      </c>
      <c r="I220" s="187"/>
      <c r="J220" s="188">
        <f>ROUND(I220*H220,2)</f>
        <v>0</v>
      </c>
      <c r="K220" s="184" t="s">
        <v>246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96</v>
      </c>
      <c r="AT220" s="193" t="s">
        <v>237</v>
      </c>
      <c r="AU220" s="193" t="s">
        <v>84</v>
      </c>
      <c r="AY220" s="19" t="s">
        <v>235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96</v>
      </c>
      <c r="BM220" s="193" t="s">
        <v>412</v>
      </c>
    </row>
    <row r="221" s="2" customFormat="1">
      <c r="A221" s="38"/>
      <c r="B221" s="39"/>
      <c r="C221" s="38"/>
      <c r="D221" s="195" t="s">
        <v>242</v>
      </c>
      <c r="E221" s="38"/>
      <c r="F221" s="196" t="s">
        <v>413</v>
      </c>
      <c r="G221" s="38"/>
      <c r="H221" s="38"/>
      <c r="I221" s="197"/>
      <c r="J221" s="38"/>
      <c r="K221" s="38"/>
      <c r="L221" s="39"/>
      <c r="M221" s="198"/>
      <c r="N221" s="199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242</v>
      </c>
      <c r="AU221" s="19" t="s">
        <v>84</v>
      </c>
    </row>
    <row r="222" s="14" customFormat="1">
      <c r="A222" s="14"/>
      <c r="B222" s="207"/>
      <c r="C222" s="14"/>
      <c r="D222" s="195" t="s">
        <v>248</v>
      </c>
      <c r="E222" s="14"/>
      <c r="F222" s="209" t="s">
        <v>1071</v>
      </c>
      <c r="G222" s="14"/>
      <c r="H222" s="210">
        <v>9968.4500000000007</v>
      </c>
      <c r="I222" s="211"/>
      <c r="J222" s="14"/>
      <c r="K222" s="14"/>
      <c r="L222" s="207"/>
      <c r="M222" s="212"/>
      <c r="N222" s="213"/>
      <c r="O222" s="213"/>
      <c r="P222" s="213"/>
      <c r="Q222" s="213"/>
      <c r="R222" s="213"/>
      <c r="S222" s="213"/>
      <c r="T222" s="2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8" t="s">
        <v>248</v>
      </c>
      <c r="AU222" s="208" t="s">
        <v>84</v>
      </c>
      <c r="AV222" s="14" t="s">
        <v>84</v>
      </c>
      <c r="AW222" s="14" t="s">
        <v>3</v>
      </c>
      <c r="AX222" s="14" t="s">
        <v>82</v>
      </c>
      <c r="AY222" s="208" t="s">
        <v>235</v>
      </c>
    </row>
    <row r="223" s="2" customFormat="1" ht="24.15" customHeight="1">
      <c r="A223" s="38"/>
      <c r="B223" s="181"/>
      <c r="C223" s="182" t="s">
        <v>355</v>
      </c>
      <c r="D223" s="182" t="s">
        <v>237</v>
      </c>
      <c r="E223" s="183" t="s">
        <v>429</v>
      </c>
      <c r="F223" s="184" t="s">
        <v>430</v>
      </c>
      <c r="G223" s="185" t="s">
        <v>240</v>
      </c>
      <c r="H223" s="186">
        <v>620.82000000000005</v>
      </c>
      <c r="I223" s="187"/>
      <c r="J223" s="188">
        <f>ROUND(I223*H223,2)</f>
        <v>0</v>
      </c>
      <c r="K223" s="184" t="s">
        <v>246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96</v>
      </c>
      <c r="AT223" s="193" t="s">
        <v>237</v>
      </c>
      <c r="AU223" s="193" t="s">
        <v>84</v>
      </c>
      <c r="AY223" s="19" t="s">
        <v>235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96</v>
      </c>
      <c r="BM223" s="193" t="s">
        <v>431</v>
      </c>
    </row>
    <row r="224" s="2" customFormat="1">
      <c r="A224" s="38"/>
      <c r="B224" s="39"/>
      <c r="C224" s="38"/>
      <c r="D224" s="195" t="s">
        <v>242</v>
      </c>
      <c r="E224" s="38"/>
      <c r="F224" s="196" t="s">
        <v>432</v>
      </c>
      <c r="G224" s="38"/>
      <c r="H224" s="38"/>
      <c r="I224" s="197"/>
      <c r="J224" s="38"/>
      <c r="K224" s="38"/>
      <c r="L224" s="39"/>
      <c r="M224" s="198"/>
      <c r="N224" s="199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242</v>
      </c>
      <c r="AU224" s="19" t="s">
        <v>84</v>
      </c>
    </row>
    <row r="225" s="2" customFormat="1">
      <c r="A225" s="38"/>
      <c r="B225" s="39"/>
      <c r="C225" s="38"/>
      <c r="D225" s="195" t="s">
        <v>262</v>
      </c>
      <c r="E225" s="38"/>
      <c r="F225" s="223" t="s">
        <v>296</v>
      </c>
      <c r="G225" s="38"/>
      <c r="H225" s="38"/>
      <c r="I225" s="197"/>
      <c r="J225" s="38"/>
      <c r="K225" s="38"/>
      <c r="L225" s="39"/>
      <c r="M225" s="198"/>
      <c r="N225" s="199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262</v>
      </c>
      <c r="AU225" s="19" t="s">
        <v>84</v>
      </c>
    </row>
    <row r="226" s="14" customFormat="1">
      <c r="A226" s="14"/>
      <c r="B226" s="207"/>
      <c r="C226" s="14"/>
      <c r="D226" s="195" t="s">
        <v>248</v>
      </c>
      <c r="E226" s="208" t="s">
        <v>1</v>
      </c>
      <c r="F226" s="209" t="s">
        <v>1072</v>
      </c>
      <c r="G226" s="14"/>
      <c r="H226" s="210">
        <v>7.5</v>
      </c>
      <c r="I226" s="211"/>
      <c r="J226" s="14"/>
      <c r="K226" s="14"/>
      <c r="L226" s="207"/>
      <c r="M226" s="212"/>
      <c r="N226" s="213"/>
      <c r="O226" s="213"/>
      <c r="P226" s="213"/>
      <c r="Q226" s="213"/>
      <c r="R226" s="213"/>
      <c r="S226" s="213"/>
      <c r="T226" s="2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8" t="s">
        <v>248</v>
      </c>
      <c r="AU226" s="208" t="s">
        <v>84</v>
      </c>
      <c r="AV226" s="14" t="s">
        <v>84</v>
      </c>
      <c r="AW226" s="14" t="s">
        <v>32</v>
      </c>
      <c r="AX226" s="14" t="s">
        <v>75</v>
      </c>
      <c r="AY226" s="208" t="s">
        <v>235</v>
      </c>
    </row>
    <row r="227" s="14" customFormat="1">
      <c r="A227" s="14"/>
      <c r="B227" s="207"/>
      <c r="C227" s="14"/>
      <c r="D227" s="195" t="s">
        <v>248</v>
      </c>
      <c r="E227" s="208" t="s">
        <v>1</v>
      </c>
      <c r="F227" s="209" t="s">
        <v>1038</v>
      </c>
      <c r="G227" s="14"/>
      <c r="H227" s="210">
        <v>532.35000000000002</v>
      </c>
      <c r="I227" s="211"/>
      <c r="J227" s="14"/>
      <c r="K227" s="14"/>
      <c r="L227" s="207"/>
      <c r="M227" s="212"/>
      <c r="N227" s="213"/>
      <c r="O227" s="213"/>
      <c r="P227" s="213"/>
      <c r="Q227" s="213"/>
      <c r="R227" s="213"/>
      <c r="S227" s="213"/>
      <c r="T227" s="2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08" t="s">
        <v>248</v>
      </c>
      <c r="AU227" s="208" t="s">
        <v>84</v>
      </c>
      <c r="AV227" s="14" t="s">
        <v>84</v>
      </c>
      <c r="AW227" s="14" t="s">
        <v>32</v>
      </c>
      <c r="AX227" s="14" t="s">
        <v>75</v>
      </c>
      <c r="AY227" s="208" t="s">
        <v>235</v>
      </c>
    </row>
    <row r="228" s="14" customFormat="1">
      <c r="A228" s="14"/>
      <c r="B228" s="207"/>
      <c r="C228" s="14"/>
      <c r="D228" s="195" t="s">
        <v>248</v>
      </c>
      <c r="E228" s="208" t="s">
        <v>1</v>
      </c>
      <c r="F228" s="209" t="s">
        <v>1039</v>
      </c>
      <c r="G228" s="14"/>
      <c r="H228" s="210">
        <v>17.82</v>
      </c>
      <c r="I228" s="211"/>
      <c r="J228" s="14"/>
      <c r="K228" s="14"/>
      <c r="L228" s="207"/>
      <c r="M228" s="212"/>
      <c r="N228" s="213"/>
      <c r="O228" s="213"/>
      <c r="P228" s="213"/>
      <c r="Q228" s="213"/>
      <c r="R228" s="213"/>
      <c r="S228" s="213"/>
      <c r="T228" s="2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8" t="s">
        <v>248</v>
      </c>
      <c r="AU228" s="208" t="s">
        <v>84</v>
      </c>
      <c r="AV228" s="14" t="s">
        <v>84</v>
      </c>
      <c r="AW228" s="14" t="s">
        <v>32</v>
      </c>
      <c r="AX228" s="14" t="s">
        <v>75</v>
      </c>
      <c r="AY228" s="208" t="s">
        <v>235</v>
      </c>
    </row>
    <row r="229" s="14" customFormat="1">
      <c r="A229" s="14"/>
      <c r="B229" s="207"/>
      <c r="C229" s="14"/>
      <c r="D229" s="195" t="s">
        <v>248</v>
      </c>
      <c r="E229" s="208" t="s">
        <v>1</v>
      </c>
      <c r="F229" s="209" t="s">
        <v>268</v>
      </c>
      <c r="G229" s="14"/>
      <c r="H229" s="210">
        <v>5.4000000000000004</v>
      </c>
      <c r="I229" s="211"/>
      <c r="J229" s="14"/>
      <c r="K229" s="14"/>
      <c r="L229" s="207"/>
      <c r="M229" s="212"/>
      <c r="N229" s="213"/>
      <c r="O229" s="213"/>
      <c r="P229" s="213"/>
      <c r="Q229" s="213"/>
      <c r="R229" s="213"/>
      <c r="S229" s="213"/>
      <c r="T229" s="2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08" t="s">
        <v>248</v>
      </c>
      <c r="AU229" s="208" t="s">
        <v>84</v>
      </c>
      <c r="AV229" s="14" t="s">
        <v>84</v>
      </c>
      <c r="AW229" s="14" t="s">
        <v>32</v>
      </c>
      <c r="AX229" s="14" t="s">
        <v>75</v>
      </c>
      <c r="AY229" s="208" t="s">
        <v>235</v>
      </c>
    </row>
    <row r="230" s="14" customFormat="1">
      <c r="A230" s="14"/>
      <c r="B230" s="207"/>
      <c r="C230" s="14"/>
      <c r="D230" s="195" t="s">
        <v>248</v>
      </c>
      <c r="E230" s="208" t="s">
        <v>1</v>
      </c>
      <c r="F230" s="209" t="s">
        <v>1073</v>
      </c>
      <c r="G230" s="14"/>
      <c r="H230" s="210">
        <v>45.600000000000001</v>
      </c>
      <c r="I230" s="211"/>
      <c r="J230" s="14"/>
      <c r="K230" s="14"/>
      <c r="L230" s="207"/>
      <c r="M230" s="212"/>
      <c r="N230" s="213"/>
      <c r="O230" s="213"/>
      <c r="P230" s="213"/>
      <c r="Q230" s="213"/>
      <c r="R230" s="213"/>
      <c r="S230" s="213"/>
      <c r="T230" s="2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08" t="s">
        <v>248</v>
      </c>
      <c r="AU230" s="208" t="s">
        <v>84</v>
      </c>
      <c r="AV230" s="14" t="s">
        <v>84</v>
      </c>
      <c r="AW230" s="14" t="s">
        <v>32</v>
      </c>
      <c r="AX230" s="14" t="s">
        <v>75</v>
      </c>
      <c r="AY230" s="208" t="s">
        <v>235</v>
      </c>
    </row>
    <row r="231" s="14" customFormat="1">
      <c r="A231" s="14"/>
      <c r="B231" s="207"/>
      <c r="C231" s="14"/>
      <c r="D231" s="195" t="s">
        <v>248</v>
      </c>
      <c r="E231" s="208" t="s">
        <v>1</v>
      </c>
      <c r="F231" s="209" t="s">
        <v>1041</v>
      </c>
      <c r="G231" s="14"/>
      <c r="H231" s="210">
        <v>12.15</v>
      </c>
      <c r="I231" s="211"/>
      <c r="J231" s="14"/>
      <c r="K231" s="14"/>
      <c r="L231" s="207"/>
      <c r="M231" s="212"/>
      <c r="N231" s="213"/>
      <c r="O231" s="213"/>
      <c r="P231" s="213"/>
      <c r="Q231" s="213"/>
      <c r="R231" s="213"/>
      <c r="S231" s="213"/>
      <c r="T231" s="2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08" t="s">
        <v>248</v>
      </c>
      <c r="AU231" s="208" t="s">
        <v>84</v>
      </c>
      <c r="AV231" s="14" t="s">
        <v>84</v>
      </c>
      <c r="AW231" s="14" t="s">
        <v>32</v>
      </c>
      <c r="AX231" s="14" t="s">
        <v>75</v>
      </c>
      <c r="AY231" s="208" t="s">
        <v>235</v>
      </c>
    </row>
    <row r="232" s="15" customFormat="1">
      <c r="A232" s="15"/>
      <c r="B232" s="215"/>
      <c r="C232" s="15"/>
      <c r="D232" s="195" t="s">
        <v>248</v>
      </c>
      <c r="E232" s="216" t="s">
        <v>1</v>
      </c>
      <c r="F232" s="217" t="s">
        <v>253</v>
      </c>
      <c r="G232" s="15"/>
      <c r="H232" s="218">
        <v>620.82000000000005</v>
      </c>
      <c r="I232" s="219"/>
      <c r="J232" s="15"/>
      <c r="K232" s="15"/>
      <c r="L232" s="215"/>
      <c r="M232" s="220"/>
      <c r="N232" s="221"/>
      <c r="O232" s="221"/>
      <c r="P232" s="221"/>
      <c r="Q232" s="221"/>
      <c r="R232" s="221"/>
      <c r="S232" s="221"/>
      <c r="T232" s="222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16" t="s">
        <v>248</v>
      </c>
      <c r="AU232" s="216" t="s">
        <v>84</v>
      </c>
      <c r="AV232" s="15" t="s">
        <v>96</v>
      </c>
      <c r="AW232" s="15" t="s">
        <v>32</v>
      </c>
      <c r="AX232" s="15" t="s">
        <v>82</v>
      </c>
      <c r="AY232" s="216" t="s">
        <v>235</v>
      </c>
    </row>
    <row r="233" s="2" customFormat="1" ht="33" customHeight="1">
      <c r="A233" s="38"/>
      <c r="B233" s="181"/>
      <c r="C233" s="182" t="s">
        <v>306</v>
      </c>
      <c r="D233" s="182" t="s">
        <v>237</v>
      </c>
      <c r="E233" s="183" t="s">
        <v>436</v>
      </c>
      <c r="F233" s="184" t="s">
        <v>437</v>
      </c>
      <c r="G233" s="185" t="s">
        <v>438</v>
      </c>
      <c r="H233" s="186">
        <v>3588.6419999999998</v>
      </c>
      <c r="I233" s="187"/>
      <c r="J233" s="188">
        <f>ROUND(I233*H233,2)</f>
        <v>0</v>
      </c>
      <c r="K233" s="184" t="s">
        <v>246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96</v>
      </c>
      <c r="AT233" s="193" t="s">
        <v>237</v>
      </c>
      <c r="AU233" s="193" t="s">
        <v>84</v>
      </c>
      <c r="AY233" s="19" t="s">
        <v>235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96</v>
      </c>
      <c r="BM233" s="193" t="s">
        <v>439</v>
      </c>
    </row>
    <row r="234" s="2" customFormat="1">
      <c r="A234" s="38"/>
      <c r="B234" s="39"/>
      <c r="C234" s="38"/>
      <c r="D234" s="195" t="s">
        <v>242</v>
      </c>
      <c r="E234" s="38"/>
      <c r="F234" s="196" t="s">
        <v>440</v>
      </c>
      <c r="G234" s="38"/>
      <c r="H234" s="38"/>
      <c r="I234" s="197"/>
      <c r="J234" s="38"/>
      <c r="K234" s="38"/>
      <c r="L234" s="39"/>
      <c r="M234" s="198"/>
      <c r="N234" s="199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242</v>
      </c>
      <c r="AU234" s="19" t="s">
        <v>84</v>
      </c>
    </row>
    <row r="235" s="14" customFormat="1">
      <c r="A235" s="14"/>
      <c r="B235" s="207"/>
      <c r="C235" s="14"/>
      <c r="D235" s="195" t="s">
        <v>248</v>
      </c>
      <c r="E235" s="14"/>
      <c r="F235" s="209" t="s">
        <v>1074</v>
      </c>
      <c r="G235" s="14"/>
      <c r="H235" s="210">
        <v>3588.6419999999998</v>
      </c>
      <c r="I235" s="211"/>
      <c r="J235" s="14"/>
      <c r="K235" s="14"/>
      <c r="L235" s="207"/>
      <c r="M235" s="212"/>
      <c r="N235" s="213"/>
      <c r="O235" s="213"/>
      <c r="P235" s="213"/>
      <c r="Q235" s="213"/>
      <c r="R235" s="213"/>
      <c r="S235" s="213"/>
      <c r="T235" s="2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8" t="s">
        <v>248</v>
      </c>
      <c r="AU235" s="208" t="s">
        <v>84</v>
      </c>
      <c r="AV235" s="14" t="s">
        <v>84</v>
      </c>
      <c r="AW235" s="14" t="s">
        <v>3</v>
      </c>
      <c r="AX235" s="14" t="s">
        <v>82</v>
      </c>
      <c r="AY235" s="208" t="s">
        <v>235</v>
      </c>
    </row>
    <row r="236" s="2" customFormat="1" ht="24.15" customHeight="1">
      <c r="A236" s="38"/>
      <c r="B236" s="181"/>
      <c r="C236" s="182" t="s">
        <v>7</v>
      </c>
      <c r="D236" s="182" t="s">
        <v>237</v>
      </c>
      <c r="E236" s="183" t="s">
        <v>447</v>
      </c>
      <c r="F236" s="184" t="s">
        <v>448</v>
      </c>
      <c r="G236" s="185" t="s">
        <v>358</v>
      </c>
      <c r="H236" s="186">
        <v>1774.2260000000001</v>
      </c>
      <c r="I236" s="187"/>
      <c r="J236" s="188">
        <f>ROUND(I236*H236,2)</f>
        <v>0</v>
      </c>
      <c r="K236" s="184" t="s">
        <v>246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96</v>
      </c>
      <c r="AT236" s="193" t="s">
        <v>237</v>
      </c>
      <c r="AU236" s="193" t="s">
        <v>84</v>
      </c>
      <c r="AY236" s="19" t="s">
        <v>235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96</v>
      </c>
      <c r="BM236" s="193" t="s">
        <v>449</v>
      </c>
    </row>
    <row r="237" s="2" customFormat="1">
      <c r="A237" s="38"/>
      <c r="B237" s="39"/>
      <c r="C237" s="38"/>
      <c r="D237" s="195" t="s">
        <v>242</v>
      </c>
      <c r="E237" s="38"/>
      <c r="F237" s="196" t="s">
        <v>450</v>
      </c>
      <c r="G237" s="38"/>
      <c r="H237" s="38"/>
      <c r="I237" s="197"/>
      <c r="J237" s="38"/>
      <c r="K237" s="38"/>
      <c r="L237" s="39"/>
      <c r="M237" s="198"/>
      <c r="N237" s="199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242</v>
      </c>
      <c r="AU237" s="19" t="s">
        <v>84</v>
      </c>
    </row>
    <row r="238" s="13" customFormat="1">
      <c r="A238" s="13"/>
      <c r="B238" s="200"/>
      <c r="C238" s="13"/>
      <c r="D238" s="195" t="s">
        <v>248</v>
      </c>
      <c r="E238" s="201" t="s">
        <v>1</v>
      </c>
      <c r="F238" s="202" t="s">
        <v>928</v>
      </c>
      <c r="G238" s="13"/>
      <c r="H238" s="201" t="s">
        <v>1</v>
      </c>
      <c r="I238" s="203"/>
      <c r="J238" s="13"/>
      <c r="K238" s="13"/>
      <c r="L238" s="200"/>
      <c r="M238" s="204"/>
      <c r="N238" s="205"/>
      <c r="O238" s="205"/>
      <c r="P238" s="205"/>
      <c r="Q238" s="205"/>
      <c r="R238" s="205"/>
      <c r="S238" s="205"/>
      <c r="T238" s="206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1" t="s">
        <v>248</v>
      </c>
      <c r="AU238" s="201" t="s">
        <v>84</v>
      </c>
      <c r="AV238" s="13" t="s">
        <v>82</v>
      </c>
      <c r="AW238" s="13" t="s">
        <v>32</v>
      </c>
      <c r="AX238" s="13" t="s">
        <v>75</v>
      </c>
      <c r="AY238" s="201" t="s">
        <v>235</v>
      </c>
    </row>
    <row r="239" s="14" customFormat="1">
      <c r="A239" s="14"/>
      <c r="B239" s="207"/>
      <c r="C239" s="14"/>
      <c r="D239" s="195" t="s">
        <v>248</v>
      </c>
      <c r="E239" s="208" t="s">
        <v>1</v>
      </c>
      <c r="F239" s="209" t="s">
        <v>1068</v>
      </c>
      <c r="G239" s="14"/>
      <c r="H239" s="210">
        <v>1969.3900000000001</v>
      </c>
      <c r="I239" s="211"/>
      <c r="J239" s="14"/>
      <c r="K239" s="14"/>
      <c r="L239" s="207"/>
      <c r="M239" s="212"/>
      <c r="N239" s="213"/>
      <c r="O239" s="213"/>
      <c r="P239" s="213"/>
      <c r="Q239" s="213"/>
      <c r="R239" s="213"/>
      <c r="S239" s="213"/>
      <c r="T239" s="2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08" t="s">
        <v>248</v>
      </c>
      <c r="AU239" s="208" t="s">
        <v>84</v>
      </c>
      <c r="AV239" s="14" t="s">
        <v>84</v>
      </c>
      <c r="AW239" s="14" t="s">
        <v>32</v>
      </c>
      <c r="AX239" s="14" t="s">
        <v>75</v>
      </c>
      <c r="AY239" s="208" t="s">
        <v>235</v>
      </c>
    </row>
    <row r="240" s="13" customFormat="1">
      <c r="A240" s="13"/>
      <c r="B240" s="200"/>
      <c r="C240" s="13"/>
      <c r="D240" s="195" t="s">
        <v>248</v>
      </c>
      <c r="E240" s="201" t="s">
        <v>1</v>
      </c>
      <c r="F240" s="202" t="s">
        <v>452</v>
      </c>
      <c r="G240" s="13"/>
      <c r="H240" s="201" t="s">
        <v>1</v>
      </c>
      <c r="I240" s="203"/>
      <c r="J240" s="13"/>
      <c r="K240" s="13"/>
      <c r="L240" s="200"/>
      <c r="M240" s="204"/>
      <c r="N240" s="205"/>
      <c r="O240" s="205"/>
      <c r="P240" s="205"/>
      <c r="Q240" s="205"/>
      <c r="R240" s="205"/>
      <c r="S240" s="205"/>
      <c r="T240" s="206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1" t="s">
        <v>248</v>
      </c>
      <c r="AU240" s="201" t="s">
        <v>84</v>
      </c>
      <c r="AV240" s="13" t="s">
        <v>82</v>
      </c>
      <c r="AW240" s="13" t="s">
        <v>32</v>
      </c>
      <c r="AX240" s="13" t="s">
        <v>75</v>
      </c>
      <c r="AY240" s="201" t="s">
        <v>235</v>
      </c>
    </row>
    <row r="241" s="14" customFormat="1">
      <c r="A241" s="14"/>
      <c r="B241" s="207"/>
      <c r="C241" s="14"/>
      <c r="D241" s="195" t="s">
        <v>248</v>
      </c>
      <c r="E241" s="208" t="s">
        <v>1</v>
      </c>
      <c r="F241" s="209" t="s">
        <v>1075</v>
      </c>
      <c r="G241" s="14"/>
      <c r="H241" s="210">
        <v>-328.46300000000002</v>
      </c>
      <c r="I241" s="211"/>
      <c r="J241" s="14"/>
      <c r="K241" s="14"/>
      <c r="L241" s="207"/>
      <c r="M241" s="212"/>
      <c r="N241" s="213"/>
      <c r="O241" s="213"/>
      <c r="P241" s="213"/>
      <c r="Q241" s="213"/>
      <c r="R241" s="213"/>
      <c r="S241" s="213"/>
      <c r="T241" s="2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8" t="s">
        <v>248</v>
      </c>
      <c r="AU241" s="208" t="s">
        <v>84</v>
      </c>
      <c r="AV241" s="14" t="s">
        <v>84</v>
      </c>
      <c r="AW241" s="14" t="s">
        <v>32</v>
      </c>
      <c r="AX241" s="14" t="s">
        <v>75</v>
      </c>
      <c r="AY241" s="208" t="s">
        <v>235</v>
      </c>
    </row>
    <row r="242" s="13" customFormat="1">
      <c r="A242" s="13"/>
      <c r="B242" s="200"/>
      <c r="C242" s="13"/>
      <c r="D242" s="195" t="s">
        <v>248</v>
      </c>
      <c r="E242" s="201" t="s">
        <v>1</v>
      </c>
      <c r="F242" s="202" t="s">
        <v>454</v>
      </c>
      <c r="G242" s="13"/>
      <c r="H242" s="201" t="s">
        <v>1</v>
      </c>
      <c r="I242" s="203"/>
      <c r="J242" s="13"/>
      <c r="K242" s="13"/>
      <c r="L242" s="200"/>
      <c r="M242" s="204"/>
      <c r="N242" s="205"/>
      <c r="O242" s="205"/>
      <c r="P242" s="205"/>
      <c r="Q242" s="205"/>
      <c r="R242" s="205"/>
      <c r="S242" s="205"/>
      <c r="T242" s="206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01" t="s">
        <v>248</v>
      </c>
      <c r="AU242" s="201" t="s">
        <v>84</v>
      </c>
      <c r="AV242" s="13" t="s">
        <v>82</v>
      </c>
      <c r="AW242" s="13" t="s">
        <v>32</v>
      </c>
      <c r="AX242" s="13" t="s">
        <v>75</v>
      </c>
      <c r="AY242" s="201" t="s">
        <v>235</v>
      </c>
    </row>
    <row r="243" s="14" customFormat="1">
      <c r="A243" s="14"/>
      <c r="B243" s="207"/>
      <c r="C243" s="14"/>
      <c r="D243" s="195" t="s">
        <v>248</v>
      </c>
      <c r="E243" s="208" t="s">
        <v>1</v>
      </c>
      <c r="F243" s="209" t="s">
        <v>1076</v>
      </c>
      <c r="G243" s="14"/>
      <c r="H243" s="210">
        <v>-64.719999999999999</v>
      </c>
      <c r="I243" s="211"/>
      <c r="J243" s="14"/>
      <c r="K243" s="14"/>
      <c r="L243" s="207"/>
      <c r="M243" s="212"/>
      <c r="N243" s="213"/>
      <c r="O243" s="213"/>
      <c r="P243" s="213"/>
      <c r="Q243" s="213"/>
      <c r="R243" s="213"/>
      <c r="S243" s="213"/>
      <c r="T243" s="2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08" t="s">
        <v>248</v>
      </c>
      <c r="AU243" s="208" t="s">
        <v>84</v>
      </c>
      <c r="AV243" s="14" t="s">
        <v>84</v>
      </c>
      <c r="AW243" s="14" t="s">
        <v>32</v>
      </c>
      <c r="AX243" s="14" t="s">
        <v>75</v>
      </c>
      <c r="AY243" s="208" t="s">
        <v>235</v>
      </c>
    </row>
    <row r="244" s="13" customFormat="1">
      <c r="A244" s="13"/>
      <c r="B244" s="200"/>
      <c r="C244" s="13"/>
      <c r="D244" s="195" t="s">
        <v>248</v>
      </c>
      <c r="E244" s="201" t="s">
        <v>1</v>
      </c>
      <c r="F244" s="202" t="s">
        <v>456</v>
      </c>
      <c r="G244" s="13"/>
      <c r="H244" s="201" t="s">
        <v>1</v>
      </c>
      <c r="I244" s="203"/>
      <c r="J244" s="13"/>
      <c r="K244" s="13"/>
      <c r="L244" s="200"/>
      <c r="M244" s="204"/>
      <c r="N244" s="205"/>
      <c r="O244" s="205"/>
      <c r="P244" s="205"/>
      <c r="Q244" s="205"/>
      <c r="R244" s="205"/>
      <c r="S244" s="205"/>
      <c r="T244" s="206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1" t="s">
        <v>248</v>
      </c>
      <c r="AU244" s="201" t="s">
        <v>84</v>
      </c>
      <c r="AV244" s="13" t="s">
        <v>82</v>
      </c>
      <c r="AW244" s="13" t="s">
        <v>32</v>
      </c>
      <c r="AX244" s="13" t="s">
        <v>75</v>
      </c>
      <c r="AY244" s="201" t="s">
        <v>235</v>
      </c>
    </row>
    <row r="245" s="14" customFormat="1">
      <c r="A245" s="14"/>
      <c r="B245" s="207"/>
      <c r="C245" s="14"/>
      <c r="D245" s="195" t="s">
        <v>248</v>
      </c>
      <c r="E245" s="208" t="s">
        <v>1</v>
      </c>
      <c r="F245" s="209" t="s">
        <v>1077</v>
      </c>
      <c r="G245" s="14"/>
      <c r="H245" s="210">
        <v>-4.1630000000000003</v>
      </c>
      <c r="I245" s="211"/>
      <c r="J245" s="14"/>
      <c r="K245" s="14"/>
      <c r="L245" s="207"/>
      <c r="M245" s="212"/>
      <c r="N245" s="213"/>
      <c r="O245" s="213"/>
      <c r="P245" s="213"/>
      <c r="Q245" s="213"/>
      <c r="R245" s="213"/>
      <c r="S245" s="213"/>
      <c r="T245" s="2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8" t="s">
        <v>248</v>
      </c>
      <c r="AU245" s="208" t="s">
        <v>84</v>
      </c>
      <c r="AV245" s="14" t="s">
        <v>84</v>
      </c>
      <c r="AW245" s="14" t="s">
        <v>32</v>
      </c>
      <c r="AX245" s="14" t="s">
        <v>75</v>
      </c>
      <c r="AY245" s="208" t="s">
        <v>235</v>
      </c>
    </row>
    <row r="246" s="14" customFormat="1">
      <c r="A246" s="14"/>
      <c r="B246" s="207"/>
      <c r="C246" s="14"/>
      <c r="D246" s="195" t="s">
        <v>248</v>
      </c>
      <c r="E246" s="208" t="s">
        <v>1</v>
      </c>
      <c r="F246" s="209" t="s">
        <v>1078</v>
      </c>
      <c r="G246" s="14"/>
      <c r="H246" s="210">
        <v>-30.417000000000002</v>
      </c>
      <c r="I246" s="211"/>
      <c r="J246" s="14"/>
      <c r="K246" s="14"/>
      <c r="L246" s="207"/>
      <c r="M246" s="212"/>
      <c r="N246" s="213"/>
      <c r="O246" s="213"/>
      <c r="P246" s="213"/>
      <c r="Q246" s="213"/>
      <c r="R246" s="213"/>
      <c r="S246" s="213"/>
      <c r="T246" s="2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8" t="s">
        <v>248</v>
      </c>
      <c r="AU246" s="208" t="s">
        <v>84</v>
      </c>
      <c r="AV246" s="14" t="s">
        <v>84</v>
      </c>
      <c r="AW246" s="14" t="s">
        <v>32</v>
      </c>
      <c r="AX246" s="14" t="s">
        <v>75</v>
      </c>
      <c r="AY246" s="208" t="s">
        <v>235</v>
      </c>
    </row>
    <row r="247" s="14" customFormat="1">
      <c r="A247" s="14"/>
      <c r="B247" s="207"/>
      <c r="C247" s="14"/>
      <c r="D247" s="195" t="s">
        <v>248</v>
      </c>
      <c r="E247" s="208" t="s">
        <v>1</v>
      </c>
      <c r="F247" s="209" t="s">
        <v>1079</v>
      </c>
      <c r="G247" s="14"/>
      <c r="H247" s="210">
        <v>-8.1389999999999993</v>
      </c>
      <c r="I247" s="211"/>
      <c r="J247" s="14"/>
      <c r="K247" s="14"/>
      <c r="L247" s="207"/>
      <c r="M247" s="212"/>
      <c r="N247" s="213"/>
      <c r="O247" s="213"/>
      <c r="P247" s="213"/>
      <c r="Q247" s="213"/>
      <c r="R247" s="213"/>
      <c r="S247" s="213"/>
      <c r="T247" s="2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8" t="s">
        <v>248</v>
      </c>
      <c r="AU247" s="208" t="s">
        <v>84</v>
      </c>
      <c r="AV247" s="14" t="s">
        <v>84</v>
      </c>
      <c r="AW247" s="14" t="s">
        <v>32</v>
      </c>
      <c r="AX247" s="14" t="s">
        <v>75</v>
      </c>
      <c r="AY247" s="208" t="s">
        <v>235</v>
      </c>
    </row>
    <row r="248" s="13" customFormat="1">
      <c r="A248" s="13"/>
      <c r="B248" s="200"/>
      <c r="C248" s="13"/>
      <c r="D248" s="195" t="s">
        <v>248</v>
      </c>
      <c r="E248" s="201" t="s">
        <v>1</v>
      </c>
      <c r="F248" s="202" t="s">
        <v>939</v>
      </c>
      <c r="G248" s="13"/>
      <c r="H248" s="201" t="s">
        <v>1</v>
      </c>
      <c r="I248" s="203"/>
      <c r="J248" s="13"/>
      <c r="K248" s="13"/>
      <c r="L248" s="200"/>
      <c r="M248" s="204"/>
      <c r="N248" s="205"/>
      <c r="O248" s="205"/>
      <c r="P248" s="205"/>
      <c r="Q248" s="205"/>
      <c r="R248" s="205"/>
      <c r="S248" s="205"/>
      <c r="T248" s="206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1" t="s">
        <v>248</v>
      </c>
      <c r="AU248" s="201" t="s">
        <v>84</v>
      </c>
      <c r="AV248" s="13" t="s">
        <v>82</v>
      </c>
      <c r="AW248" s="13" t="s">
        <v>32</v>
      </c>
      <c r="AX248" s="13" t="s">
        <v>75</v>
      </c>
      <c r="AY248" s="201" t="s">
        <v>235</v>
      </c>
    </row>
    <row r="249" s="14" customFormat="1">
      <c r="A249" s="14"/>
      <c r="B249" s="207"/>
      <c r="C249" s="14"/>
      <c r="D249" s="195" t="s">
        <v>248</v>
      </c>
      <c r="E249" s="208" t="s">
        <v>1</v>
      </c>
      <c r="F249" s="209" t="s">
        <v>1080</v>
      </c>
      <c r="G249" s="14"/>
      <c r="H249" s="210">
        <v>240.738</v>
      </c>
      <c r="I249" s="211"/>
      <c r="J249" s="14"/>
      <c r="K249" s="14"/>
      <c r="L249" s="207"/>
      <c r="M249" s="212"/>
      <c r="N249" s="213"/>
      <c r="O249" s="213"/>
      <c r="P249" s="213"/>
      <c r="Q249" s="213"/>
      <c r="R249" s="213"/>
      <c r="S249" s="213"/>
      <c r="T249" s="2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08" t="s">
        <v>248</v>
      </c>
      <c r="AU249" s="208" t="s">
        <v>84</v>
      </c>
      <c r="AV249" s="14" t="s">
        <v>84</v>
      </c>
      <c r="AW249" s="14" t="s">
        <v>32</v>
      </c>
      <c r="AX249" s="14" t="s">
        <v>75</v>
      </c>
      <c r="AY249" s="208" t="s">
        <v>235</v>
      </c>
    </row>
    <row r="250" s="15" customFormat="1">
      <c r="A250" s="15"/>
      <c r="B250" s="215"/>
      <c r="C250" s="15"/>
      <c r="D250" s="195" t="s">
        <v>248</v>
      </c>
      <c r="E250" s="216" t="s">
        <v>1</v>
      </c>
      <c r="F250" s="217" t="s">
        <v>253</v>
      </c>
      <c r="G250" s="15"/>
      <c r="H250" s="218">
        <v>1774.2260000000003</v>
      </c>
      <c r="I250" s="219"/>
      <c r="J250" s="15"/>
      <c r="K250" s="15"/>
      <c r="L250" s="215"/>
      <c r="M250" s="220"/>
      <c r="N250" s="221"/>
      <c r="O250" s="221"/>
      <c r="P250" s="221"/>
      <c r="Q250" s="221"/>
      <c r="R250" s="221"/>
      <c r="S250" s="221"/>
      <c r="T250" s="222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16" t="s">
        <v>248</v>
      </c>
      <c r="AU250" s="216" t="s">
        <v>84</v>
      </c>
      <c r="AV250" s="15" t="s">
        <v>96</v>
      </c>
      <c r="AW250" s="15" t="s">
        <v>32</v>
      </c>
      <c r="AX250" s="15" t="s">
        <v>82</v>
      </c>
      <c r="AY250" s="216" t="s">
        <v>235</v>
      </c>
    </row>
    <row r="251" s="2" customFormat="1" ht="21.75" customHeight="1">
      <c r="A251" s="38"/>
      <c r="B251" s="181"/>
      <c r="C251" s="232" t="s">
        <v>385</v>
      </c>
      <c r="D251" s="232" t="s">
        <v>465</v>
      </c>
      <c r="E251" s="233" t="s">
        <v>466</v>
      </c>
      <c r="F251" s="234" t="s">
        <v>467</v>
      </c>
      <c r="G251" s="235" t="s">
        <v>438</v>
      </c>
      <c r="H251" s="236">
        <v>3548.4520000000002</v>
      </c>
      <c r="I251" s="237"/>
      <c r="J251" s="238">
        <f>ROUND(I251*H251,2)</f>
        <v>0</v>
      </c>
      <c r="K251" s="234" t="s">
        <v>246</v>
      </c>
      <c r="L251" s="239"/>
      <c r="M251" s="240" t="s">
        <v>1</v>
      </c>
      <c r="N251" s="241" t="s">
        <v>40</v>
      </c>
      <c r="O251" s="77"/>
      <c r="P251" s="191">
        <f>O251*H251</f>
        <v>0</v>
      </c>
      <c r="Q251" s="191">
        <v>1</v>
      </c>
      <c r="R251" s="191">
        <f>Q251*H251</f>
        <v>3548.4520000000002</v>
      </c>
      <c r="S251" s="191">
        <v>0</v>
      </c>
      <c r="T251" s="19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3" t="s">
        <v>291</v>
      </c>
      <c r="AT251" s="193" t="s">
        <v>465</v>
      </c>
      <c r="AU251" s="193" t="s">
        <v>84</v>
      </c>
      <c r="AY251" s="19" t="s">
        <v>235</v>
      </c>
      <c r="BE251" s="194">
        <f>IF(N251="základní",J251,0)</f>
        <v>0</v>
      </c>
      <c r="BF251" s="194">
        <f>IF(N251="snížená",J251,0)</f>
        <v>0</v>
      </c>
      <c r="BG251" s="194">
        <f>IF(N251="zákl. přenesená",J251,0)</f>
        <v>0</v>
      </c>
      <c r="BH251" s="194">
        <f>IF(N251="sníž. přenesená",J251,0)</f>
        <v>0</v>
      </c>
      <c r="BI251" s="194">
        <f>IF(N251="nulová",J251,0)</f>
        <v>0</v>
      </c>
      <c r="BJ251" s="19" t="s">
        <v>82</v>
      </c>
      <c r="BK251" s="194">
        <f>ROUND(I251*H251,2)</f>
        <v>0</v>
      </c>
      <c r="BL251" s="19" t="s">
        <v>96</v>
      </c>
      <c r="BM251" s="193" t="s">
        <v>468</v>
      </c>
    </row>
    <row r="252" s="2" customFormat="1">
      <c r="A252" s="38"/>
      <c r="B252" s="39"/>
      <c r="C252" s="38"/>
      <c r="D252" s="195" t="s">
        <v>242</v>
      </c>
      <c r="E252" s="38"/>
      <c r="F252" s="196" t="s">
        <v>467</v>
      </c>
      <c r="G252" s="38"/>
      <c r="H252" s="38"/>
      <c r="I252" s="197"/>
      <c r="J252" s="38"/>
      <c r="K252" s="38"/>
      <c r="L252" s="39"/>
      <c r="M252" s="198"/>
      <c r="N252" s="199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242</v>
      </c>
      <c r="AU252" s="19" t="s">
        <v>84</v>
      </c>
    </row>
    <row r="253" s="2" customFormat="1">
      <c r="A253" s="38"/>
      <c r="B253" s="39"/>
      <c r="C253" s="38"/>
      <c r="D253" s="195" t="s">
        <v>262</v>
      </c>
      <c r="E253" s="38"/>
      <c r="F253" s="223" t="s">
        <v>469</v>
      </c>
      <c r="G253" s="38"/>
      <c r="H253" s="38"/>
      <c r="I253" s="197"/>
      <c r="J253" s="38"/>
      <c r="K253" s="38"/>
      <c r="L253" s="39"/>
      <c r="M253" s="198"/>
      <c r="N253" s="199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262</v>
      </c>
      <c r="AU253" s="19" t="s">
        <v>84</v>
      </c>
    </row>
    <row r="254" s="14" customFormat="1">
      <c r="A254" s="14"/>
      <c r="B254" s="207"/>
      <c r="C254" s="14"/>
      <c r="D254" s="195" t="s">
        <v>248</v>
      </c>
      <c r="E254" s="14"/>
      <c r="F254" s="209" t="s">
        <v>1081</v>
      </c>
      <c r="G254" s="14"/>
      <c r="H254" s="210">
        <v>3548.4520000000002</v>
      </c>
      <c r="I254" s="211"/>
      <c r="J254" s="14"/>
      <c r="K254" s="14"/>
      <c r="L254" s="207"/>
      <c r="M254" s="212"/>
      <c r="N254" s="213"/>
      <c r="O254" s="213"/>
      <c r="P254" s="213"/>
      <c r="Q254" s="213"/>
      <c r="R254" s="213"/>
      <c r="S254" s="213"/>
      <c r="T254" s="2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8" t="s">
        <v>248</v>
      </c>
      <c r="AU254" s="208" t="s">
        <v>84</v>
      </c>
      <c r="AV254" s="14" t="s">
        <v>84</v>
      </c>
      <c r="AW254" s="14" t="s">
        <v>3</v>
      </c>
      <c r="AX254" s="14" t="s">
        <v>82</v>
      </c>
      <c r="AY254" s="208" t="s">
        <v>235</v>
      </c>
    </row>
    <row r="255" s="2" customFormat="1" ht="24.15" customHeight="1">
      <c r="A255" s="38"/>
      <c r="B255" s="181"/>
      <c r="C255" s="182" t="s">
        <v>391</v>
      </c>
      <c r="D255" s="182" t="s">
        <v>237</v>
      </c>
      <c r="E255" s="183" t="s">
        <v>475</v>
      </c>
      <c r="F255" s="184" t="s">
        <v>476</v>
      </c>
      <c r="G255" s="185" t="s">
        <v>358</v>
      </c>
      <c r="H255" s="186">
        <v>328.46300000000002</v>
      </c>
      <c r="I255" s="187"/>
      <c r="J255" s="188">
        <f>ROUND(I255*H255,2)</f>
        <v>0</v>
      </c>
      <c r="K255" s="184" t="s">
        <v>246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96</v>
      </c>
      <c r="AT255" s="193" t="s">
        <v>237</v>
      </c>
      <c r="AU255" s="193" t="s">
        <v>84</v>
      </c>
      <c r="AY255" s="19" t="s">
        <v>235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96</v>
      </c>
      <c r="BM255" s="193" t="s">
        <v>477</v>
      </c>
    </row>
    <row r="256" s="2" customFormat="1">
      <c r="A256" s="38"/>
      <c r="B256" s="39"/>
      <c r="C256" s="38"/>
      <c r="D256" s="195" t="s">
        <v>242</v>
      </c>
      <c r="E256" s="38"/>
      <c r="F256" s="196" t="s">
        <v>478</v>
      </c>
      <c r="G256" s="38"/>
      <c r="H256" s="38"/>
      <c r="I256" s="197"/>
      <c r="J256" s="38"/>
      <c r="K256" s="38"/>
      <c r="L256" s="39"/>
      <c r="M256" s="198"/>
      <c r="N256" s="199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242</v>
      </c>
      <c r="AU256" s="19" t="s">
        <v>84</v>
      </c>
    </row>
    <row r="257" s="2" customFormat="1">
      <c r="A257" s="38"/>
      <c r="B257" s="39"/>
      <c r="C257" s="38"/>
      <c r="D257" s="195" t="s">
        <v>262</v>
      </c>
      <c r="E257" s="38"/>
      <c r="F257" s="223" t="s">
        <v>296</v>
      </c>
      <c r="G257" s="38"/>
      <c r="H257" s="38"/>
      <c r="I257" s="197"/>
      <c r="J257" s="38"/>
      <c r="K257" s="38"/>
      <c r="L257" s="39"/>
      <c r="M257" s="198"/>
      <c r="N257" s="199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262</v>
      </c>
      <c r="AU257" s="19" t="s">
        <v>84</v>
      </c>
    </row>
    <row r="258" s="14" customFormat="1">
      <c r="A258" s="14"/>
      <c r="B258" s="207"/>
      <c r="C258" s="14"/>
      <c r="D258" s="195" t="s">
        <v>248</v>
      </c>
      <c r="E258" s="208" t="s">
        <v>1</v>
      </c>
      <c r="F258" s="209" t="s">
        <v>1082</v>
      </c>
      <c r="G258" s="14"/>
      <c r="H258" s="210">
        <v>3.75</v>
      </c>
      <c r="I258" s="211"/>
      <c r="J258" s="14"/>
      <c r="K258" s="14"/>
      <c r="L258" s="207"/>
      <c r="M258" s="212"/>
      <c r="N258" s="213"/>
      <c r="O258" s="213"/>
      <c r="P258" s="213"/>
      <c r="Q258" s="213"/>
      <c r="R258" s="213"/>
      <c r="S258" s="213"/>
      <c r="T258" s="2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8" t="s">
        <v>248</v>
      </c>
      <c r="AU258" s="208" t="s">
        <v>84</v>
      </c>
      <c r="AV258" s="14" t="s">
        <v>84</v>
      </c>
      <c r="AW258" s="14" t="s">
        <v>32</v>
      </c>
      <c r="AX258" s="14" t="s">
        <v>75</v>
      </c>
      <c r="AY258" s="208" t="s">
        <v>235</v>
      </c>
    </row>
    <row r="259" s="14" customFormat="1">
      <c r="A259" s="14"/>
      <c r="B259" s="207"/>
      <c r="C259" s="14"/>
      <c r="D259" s="195" t="s">
        <v>248</v>
      </c>
      <c r="E259" s="208" t="s">
        <v>1</v>
      </c>
      <c r="F259" s="209" t="s">
        <v>1083</v>
      </c>
      <c r="G259" s="14"/>
      <c r="H259" s="210">
        <v>292.79300000000001</v>
      </c>
      <c r="I259" s="211"/>
      <c r="J259" s="14"/>
      <c r="K259" s="14"/>
      <c r="L259" s="207"/>
      <c r="M259" s="212"/>
      <c r="N259" s="213"/>
      <c r="O259" s="213"/>
      <c r="P259" s="213"/>
      <c r="Q259" s="213"/>
      <c r="R259" s="213"/>
      <c r="S259" s="213"/>
      <c r="T259" s="2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08" t="s">
        <v>248</v>
      </c>
      <c r="AU259" s="208" t="s">
        <v>84</v>
      </c>
      <c r="AV259" s="14" t="s">
        <v>84</v>
      </c>
      <c r="AW259" s="14" t="s">
        <v>32</v>
      </c>
      <c r="AX259" s="14" t="s">
        <v>75</v>
      </c>
      <c r="AY259" s="208" t="s">
        <v>235</v>
      </c>
    </row>
    <row r="260" s="14" customFormat="1">
      <c r="A260" s="14"/>
      <c r="B260" s="207"/>
      <c r="C260" s="14"/>
      <c r="D260" s="195" t="s">
        <v>248</v>
      </c>
      <c r="E260" s="208" t="s">
        <v>1</v>
      </c>
      <c r="F260" s="209" t="s">
        <v>1084</v>
      </c>
      <c r="G260" s="14"/>
      <c r="H260" s="210">
        <v>31.920000000000002</v>
      </c>
      <c r="I260" s="211"/>
      <c r="J260" s="14"/>
      <c r="K260" s="14"/>
      <c r="L260" s="207"/>
      <c r="M260" s="212"/>
      <c r="N260" s="213"/>
      <c r="O260" s="213"/>
      <c r="P260" s="213"/>
      <c r="Q260" s="213"/>
      <c r="R260" s="213"/>
      <c r="S260" s="213"/>
      <c r="T260" s="2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8" t="s">
        <v>248</v>
      </c>
      <c r="AU260" s="208" t="s">
        <v>84</v>
      </c>
      <c r="AV260" s="14" t="s">
        <v>84</v>
      </c>
      <c r="AW260" s="14" t="s">
        <v>32</v>
      </c>
      <c r="AX260" s="14" t="s">
        <v>75</v>
      </c>
      <c r="AY260" s="208" t="s">
        <v>235</v>
      </c>
    </row>
    <row r="261" s="15" customFormat="1">
      <c r="A261" s="15"/>
      <c r="B261" s="215"/>
      <c r="C261" s="15"/>
      <c r="D261" s="195" t="s">
        <v>248</v>
      </c>
      <c r="E261" s="216" t="s">
        <v>1</v>
      </c>
      <c r="F261" s="217" t="s">
        <v>253</v>
      </c>
      <c r="G261" s="15"/>
      <c r="H261" s="218">
        <v>328.46300000000002</v>
      </c>
      <c r="I261" s="219"/>
      <c r="J261" s="15"/>
      <c r="K261" s="15"/>
      <c r="L261" s="215"/>
      <c r="M261" s="220"/>
      <c r="N261" s="221"/>
      <c r="O261" s="221"/>
      <c r="P261" s="221"/>
      <c r="Q261" s="221"/>
      <c r="R261" s="221"/>
      <c r="S261" s="221"/>
      <c r="T261" s="222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16" t="s">
        <v>248</v>
      </c>
      <c r="AU261" s="216" t="s">
        <v>84</v>
      </c>
      <c r="AV261" s="15" t="s">
        <v>96</v>
      </c>
      <c r="AW261" s="15" t="s">
        <v>32</v>
      </c>
      <c r="AX261" s="15" t="s">
        <v>82</v>
      </c>
      <c r="AY261" s="216" t="s">
        <v>235</v>
      </c>
    </row>
    <row r="262" s="2" customFormat="1" ht="16.5" customHeight="1">
      <c r="A262" s="38"/>
      <c r="B262" s="181"/>
      <c r="C262" s="232" t="s">
        <v>396</v>
      </c>
      <c r="D262" s="232" t="s">
        <v>465</v>
      </c>
      <c r="E262" s="233" t="s">
        <v>482</v>
      </c>
      <c r="F262" s="234" t="s">
        <v>483</v>
      </c>
      <c r="G262" s="235" t="s">
        <v>438</v>
      </c>
      <c r="H262" s="236">
        <v>656.92600000000004</v>
      </c>
      <c r="I262" s="237"/>
      <c r="J262" s="238">
        <f>ROUND(I262*H262,2)</f>
        <v>0</v>
      </c>
      <c r="K262" s="234" t="s">
        <v>246</v>
      </c>
      <c r="L262" s="239"/>
      <c r="M262" s="240" t="s">
        <v>1</v>
      </c>
      <c r="N262" s="241" t="s">
        <v>40</v>
      </c>
      <c r="O262" s="77"/>
      <c r="P262" s="191">
        <f>O262*H262</f>
        <v>0</v>
      </c>
      <c r="Q262" s="191">
        <v>1</v>
      </c>
      <c r="R262" s="191">
        <f>Q262*H262</f>
        <v>656.92600000000004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291</v>
      </c>
      <c r="AT262" s="193" t="s">
        <v>465</v>
      </c>
      <c r="AU262" s="193" t="s">
        <v>84</v>
      </c>
      <c r="AY262" s="19" t="s">
        <v>235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96</v>
      </c>
      <c r="BM262" s="193" t="s">
        <v>484</v>
      </c>
    </row>
    <row r="263" s="2" customFormat="1">
      <c r="A263" s="38"/>
      <c r="B263" s="39"/>
      <c r="C263" s="38"/>
      <c r="D263" s="195" t="s">
        <v>242</v>
      </c>
      <c r="E263" s="38"/>
      <c r="F263" s="196" t="s">
        <v>483</v>
      </c>
      <c r="G263" s="38"/>
      <c r="H263" s="38"/>
      <c r="I263" s="197"/>
      <c r="J263" s="38"/>
      <c r="K263" s="38"/>
      <c r="L263" s="39"/>
      <c r="M263" s="198"/>
      <c r="N263" s="199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242</v>
      </c>
      <c r="AU263" s="19" t="s">
        <v>84</v>
      </c>
    </row>
    <row r="264" s="14" customFormat="1">
      <c r="A264" s="14"/>
      <c r="B264" s="207"/>
      <c r="C264" s="14"/>
      <c r="D264" s="195" t="s">
        <v>248</v>
      </c>
      <c r="E264" s="14"/>
      <c r="F264" s="209" t="s">
        <v>1085</v>
      </c>
      <c r="G264" s="14"/>
      <c r="H264" s="210">
        <v>656.92600000000004</v>
      </c>
      <c r="I264" s="211"/>
      <c r="J264" s="14"/>
      <c r="K264" s="14"/>
      <c r="L264" s="207"/>
      <c r="M264" s="212"/>
      <c r="N264" s="213"/>
      <c r="O264" s="213"/>
      <c r="P264" s="213"/>
      <c r="Q264" s="213"/>
      <c r="R264" s="213"/>
      <c r="S264" s="213"/>
      <c r="T264" s="2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8" t="s">
        <v>248</v>
      </c>
      <c r="AU264" s="208" t="s">
        <v>84</v>
      </c>
      <c r="AV264" s="14" t="s">
        <v>84</v>
      </c>
      <c r="AW264" s="14" t="s">
        <v>3</v>
      </c>
      <c r="AX264" s="14" t="s">
        <v>82</v>
      </c>
      <c r="AY264" s="208" t="s">
        <v>235</v>
      </c>
    </row>
    <row r="265" s="2" customFormat="1" ht="33" customHeight="1">
      <c r="A265" s="38"/>
      <c r="B265" s="181"/>
      <c r="C265" s="182" t="s">
        <v>405</v>
      </c>
      <c r="D265" s="182" t="s">
        <v>237</v>
      </c>
      <c r="E265" s="183" t="s">
        <v>496</v>
      </c>
      <c r="F265" s="184" t="s">
        <v>497</v>
      </c>
      <c r="G265" s="185" t="s">
        <v>438</v>
      </c>
      <c r="H265" s="186">
        <v>4205.3779999999997</v>
      </c>
      <c r="I265" s="187"/>
      <c r="J265" s="188">
        <f>ROUND(I265*H265,2)</f>
        <v>0</v>
      </c>
      <c r="K265" s="184" t="s">
        <v>246</v>
      </c>
      <c r="L265" s="39"/>
      <c r="M265" s="189" t="s">
        <v>1</v>
      </c>
      <c r="N265" s="190" t="s">
        <v>40</v>
      </c>
      <c r="O265" s="77"/>
      <c r="P265" s="191">
        <f>O265*H265</f>
        <v>0</v>
      </c>
      <c r="Q265" s="191">
        <v>0</v>
      </c>
      <c r="R265" s="191">
        <f>Q265*H265</f>
        <v>0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96</v>
      </c>
      <c r="AT265" s="193" t="s">
        <v>237</v>
      </c>
      <c r="AU265" s="193" t="s">
        <v>84</v>
      </c>
      <c r="AY265" s="19" t="s">
        <v>235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96</v>
      </c>
      <c r="BM265" s="193" t="s">
        <v>498</v>
      </c>
    </row>
    <row r="266" s="2" customFormat="1">
      <c r="A266" s="38"/>
      <c r="B266" s="39"/>
      <c r="C266" s="38"/>
      <c r="D266" s="195" t="s">
        <v>242</v>
      </c>
      <c r="E266" s="38"/>
      <c r="F266" s="196" t="s">
        <v>499</v>
      </c>
      <c r="G266" s="38"/>
      <c r="H266" s="38"/>
      <c r="I266" s="197"/>
      <c r="J266" s="38"/>
      <c r="K266" s="38"/>
      <c r="L266" s="39"/>
      <c r="M266" s="198"/>
      <c r="N266" s="199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242</v>
      </c>
      <c r="AU266" s="19" t="s">
        <v>84</v>
      </c>
    </row>
    <row r="267" s="14" customFormat="1">
      <c r="A267" s="14"/>
      <c r="B267" s="207"/>
      <c r="C267" s="14"/>
      <c r="D267" s="195" t="s">
        <v>248</v>
      </c>
      <c r="E267" s="208" t="s">
        <v>1</v>
      </c>
      <c r="F267" s="209" t="s">
        <v>1086</v>
      </c>
      <c r="G267" s="14"/>
      <c r="H267" s="210">
        <v>4205.3779999999997</v>
      </c>
      <c r="I267" s="211"/>
      <c r="J267" s="14"/>
      <c r="K267" s="14"/>
      <c r="L267" s="207"/>
      <c r="M267" s="212"/>
      <c r="N267" s="213"/>
      <c r="O267" s="213"/>
      <c r="P267" s="213"/>
      <c r="Q267" s="213"/>
      <c r="R267" s="213"/>
      <c r="S267" s="213"/>
      <c r="T267" s="2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08" t="s">
        <v>248</v>
      </c>
      <c r="AU267" s="208" t="s">
        <v>84</v>
      </c>
      <c r="AV267" s="14" t="s">
        <v>84</v>
      </c>
      <c r="AW267" s="14" t="s">
        <v>32</v>
      </c>
      <c r="AX267" s="14" t="s">
        <v>82</v>
      </c>
      <c r="AY267" s="208" t="s">
        <v>235</v>
      </c>
    </row>
    <row r="268" s="12" customFormat="1" ht="22.8" customHeight="1">
      <c r="A268" s="12"/>
      <c r="B268" s="168"/>
      <c r="C268" s="12"/>
      <c r="D268" s="169" t="s">
        <v>74</v>
      </c>
      <c r="E268" s="179" t="s">
        <v>84</v>
      </c>
      <c r="F268" s="179" t="s">
        <v>501</v>
      </c>
      <c r="G268" s="12"/>
      <c r="H268" s="12"/>
      <c r="I268" s="171"/>
      <c r="J268" s="180">
        <f>BK268</f>
        <v>0</v>
      </c>
      <c r="K268" s="12"/>
      <c r="L268" s="168"/>
      <c r="M268" s="173"/>
      <c r="N268" s="174"/>
      <c r="O268" s="174"/>
      <c r="P268" s="175">
        <f>SUM(P269:P272)</f>
        <v>0</v>
      </c>
      <c r="Q268" s="174"/>
      <c r="R268" s="175">
        <f>SUM(R269:R272)</f>
        <v>113.09122500000001</v>
      </c>
      <c r="S268" s="174"/>
      <c r="T268" s="176">
        <f>SUM(T269:T272)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169" t="s">
        <v>82</v>
      </c>
      <c r="AT268" s="177" t="s">
        <v>74</v>
      </c>
      <c r="AU268" s="177" t="s">
        <v>82</v>
      </c>
      <c r="AY268" s="169" t="s">
        <v>235</v>
      </c>
      <c r="BK268" s="178">
        <f>SUM(BK269:BK272)</f>
        <v>0</v>
      </c>
    </row>
    <row r="269" s="2" customFormat="1" ht="44.25" customHeight="1">
      <c r="A269" s="38"/>
      <c r="B269" s="181"/>
      <c r="C269" s="182" t="s">
        <v>409</v>
      </c>
      <c r="D269" s="182" t="s">
        <v>237</v>
      </c>
      <c r="E269" s="183" t="s">
        <v>503</v>
      </c>
      <c r="F269" s="184" t="s">
        <v>504</v>
      </c>
      <c r="G269" s="185" t="s">
        <v>323</v>
      </c>
      <c r="H269" s="186">
        <v>552.5</v>
      </c>
      <c r="I269" s="187"/>
      <c r="J269" s="188">
        <f>ROUND(I269*H269,2)</f>
        <v>0</v>
      </c>
      <c r="K269" s="184" t="s">
        <v>246</v>
      </c>
      <c r="L269" s="39"/>
      <c r="M269" s="189" t="s">
        <v>1</v>
      </c>
      <c r="N269" s="190" t="s">
        <v>40</v>
      </c>
      <c r="O269" s="77"/>
      <c r="P269" s="191">
        <f>O269*H269</f>
        <v>0</v>
      </c>
      <c r="Q269" s="191">
        <v>0.20469000000000001</v>
      </c>
      <c r="R269" s="191">
        <f>Q269*H269</f>
        <v>113.09122500000001</v>
      </c>
      <c r="S269" s="191">
        <v>0</v>
      </c>
      <c r="T269" s="192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96</v>
      </c>
      <c r="AT269" s="193" t="s">
        <v>237</v>
      </c>
      <c r="AU269" s="193" t="s">
        <v>84</v>
      </c>
      <c r="AY269" s="19" t="s">
        <v>235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96</v>
      </c>
      <c r="BM269" s="193" t="s">
        <v>505</v>
      </c>
    </row>
    <row r="270" s="2" customFormat="1">
      <c r="A270" s="38"/>
      <c r="B270" s="39"/>
      <c r="C270" s="38"/>
      <c r="D270" s="195" t="s">
        <v>242</v>
      </c>
      <c r="E270" s="38"/>
      <c r="F270" s="196" t="s">
        <v>506</v>
      </c>
      <c r="G270" s="38"/>
      <c r="H270" s="38"/>
      <c r="I270" s="197"/>
      <c r="J270" s="38"/>
      <c r="K270" s="38"/>
      <c r="L270" s="39"/>
      <c r="M270" s="198"/>
      <c r="N270" s="199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242</v>
      </c>
      <c r="AU270" s="19" t="s">
        <v>84</v>
      </c>
    </row>
    <row r="271" s="2" customFormat="1">
      <c r="A271" s="38"/>
      <c r="B271" s="39"/>
      <c r="C271" s="38"/>
      <c r="D271" s="195" t="s">
        <v>262</v>
      </c>
      <c r="E271" s="38"/>
      <c r="F271" s="223" t="s">
        <v>296</v>
      </c>
      <c r="G271" s="38"/>
      <c r="H271" s="38"/>
      <c r="I271" s="197"/>
      <c r="J271" s="38"/>
      <c r="K271" s="38"/>
      <c r="L271" s="39"/>
      <c r="M271" s="198"/>
      <c r="N271" s="199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262</v>
      </c>
      <c r="AU271" s="19" t="s">
        <v>84</v>
      </c>
    </row>
    <row r="272" s="14" customFormat="1">
      <c r="A272" s="14"/>
      <c r="B272" s="207"/>
      <c r="C272" s="14"/>
      <c r="D272" s="195" t="s">
        <v>248</v>
      </c>
      <c r="E272" s="208" t="s">
        <v>1</v>
      </c>
      <c r="F272" s="209" t="s">
        <v>1087</v>
      </c>
      <c r="G272" s="14"/>
      <c r="H272" s="210">
        <v>552.5</v>
      </c>
      <c r="I272" s="211"/>
      <c r="J272" s="14"/>
      <c r="K272" s="14"/>
      <c r="L272" s="207"/>
      <c r="M272" s="212"/>
      <c r="N272" s="213"/>
      <c r="O272" s="213"/>
      <c r="P272" s="213"/>
      <c r="Q272" s="213"/>
      <c r="R272" s="213"/>
      <c r="S272" s="213"/>
      <c r="T272" s="2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08" t="s">
        <v>248</v>
      </c>
      <c r="AU272" s="208" t="s">
        <v>84</v>
      </c>
      <c r="AV272" s="14" t="s">
        <v>84</v>
      </c>
      <c r="AW272" s="14" t="s">
        <v>32</v>
      </c>
      <c r="AX272" s="14" t="s">
        <v>82</v>
      </c>
      <c r="AY272" s="208" t="s">
        <v>235</v>
      </c>
    </row>
    <row r="273" s="12" customFormat="1" ht="22.8" customHeight="1">
      <c r="A273" s="12"/>
      <c r="B273" s="168"/>
      <c r="C273" s="12"/>
      <c r="D273" s="169" t="s">
        <v>74</v>
      </c>
      <c r="E273" s="179" t="s">
        <v>96</v>
      </c>
      <c r="F273" s="179" t="s">
        <v>508</v>
      </c>
      <c r="G273" s="12"/>
      <c r="H273" s="12"/>
      <c r="I273" s="171"/>
      <c r="J273" s="180">
        <f>BK273</f>
        <v>0</v>
      </c>
      <c r="K273" s="12"/>
      <c r="L273" s="168"/>
      <c r="M273" s="173"/>
      <c r="N273" s="174"/>
      <c r="O273" s="174"/>
      <c r="P273" s="175">
        <f>SUM(P274:P312)</f>
        <v>0</v>
      </c>
      <c r="Q273" s="174"/>
      <c r="R273" s="175">
        <f>SUM(R274:R312)</f>
        <v>0.97640000000000005</v>
      </c>
      <c r="S273" s="174"/>
      <c r="T273" s="176">
        <f>SUM(T274:T312)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169" t="s">
        <v>82</v>
      </c>
      <c r="AT273" s="177" t="s">
        <v>74</v>
      </c>
      <c r="AU273" s="177" t="s">
        <v>82</v>
      </c>
      <c r="AY273" s="169" t="s">
        <v>235</v>
      </c>
      <c r="BK273" s="178">
        <f>SUM(BK274:BK312)</f>
        <v>0</v>
      </c>
    </row>
    <row r="274" s="2" customFormat="1" ht="21.75" customHeight="1">
      <c r="A274" s="38"/>
      <c r="B274" s="181"/>
      <c r="C274" s="182" t="s">
        <v>415</v>
      </c>
      <c r="D274" s="182" t="s">
        <v>237</v>
      </c>
      <c r="E274" s="183" t="s">
        <v>510</v>
      </c>
      <c r="F274" s="184" t="s">
        <v>511</v>
      </c>
      <c r="G274" s="185" t="s">
        <v>358</v>
      </c>
      <c r="H274" s="186">
        <v>58.545000000000002</v>
      </c>
      <c r="I274" s="187"/>
      <c r="J274" s="188">
        <f>ROUND(I274*H274,2)</f>
        <v>0</v>
      </c>
      <c r="K274" s="184" t="s">
        <v>246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96</v>
      </c>
      <c r="AT274" s="193" t="s">
        <v>237</v>
      </c>
      <c r="AU274" s="193" t="s">
        <v>84</v>
      </c>
      <c r="AY274" s="19" t="s">
        <v>235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96</v>
      </c>
      <c r="BM274" s="193" t="s">
        <v>512</v>
      </c>
    </row>
    <row r="275" s="2" customFormat="1">
      <c r="A275" s="38"/>
      <c r="B275" s="39"/>
      <c r="C275" s="38"/>
      <c r="D275" s="195" t="s">
        <v>242</v>
      </c>
      <c r="E275" s="38"/>
      <c r="F275" s="196" t="s">
        <v>513</v>
      </c>
      <c r="G275" s="38"/>
      <c r="H275" s="38"/>
      <c r="I275" s="197"/>
      <c r="J275" s="38"/>
      <c r="K275" s="38"/>
      <c r="L275" s="39"/>
      <c r="M275" s="198"/>
      <c r="N275" s="199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242</v>
      </c>
      <c r="AU275" s="19" t="s">
        <v>84</v>
      </c>
    </row>
    <row r="276" s="2" customFormat="1">
      <c r="A276" s="38"/>
      <c r="B276" s="39"/>
      <c r="C276" s="38"/>
      <c r="D276" s="195" t="s">
        <v>262</v>
      </c>
      <c r="E276" s="38"/>
      <c r="F276" s="223" t="s">
        <v>296</v>
      </c>
      <c r="G276" s="38"/>
      <c r="H276" s="38"/>
      <c r="I276" s="197"/>
      <c r="J276" s="38"/>
      <c r="K276" s="38"/>
      <c r="L276" s="39"/>
      <c r="M276" s="198"/>
      <c r="N276" s="199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262</v>
      </c>
      <c r="AU276" s="19" t="s">
        <v>84</v>
      </c>
    </row>
    <row r="277" s="14" customFormat="1">
      <c r="A277" s="14"/>
      <c r="B277" s="207"/>
      <c r="C277" s="14"/>
      <c r="D277" s="195" t="s">
        <v>248</v>
      </c>
      <c r="E277" s="208" t="s">
        <v>1</v>
      </c>
      <c r="F277" s="209" t="s">
        <v>1088</v>
      </c>
      <c r="G277" s="14"/>
      <c r="H277" s="210">
        <v>0.75</v>
      </c>
      <c r="I277" s="211"/>
      <c r="J277" s="14"/>
      <c r="K277" s="14"/>
      <c r="L277" s="207"/>
      <c r="M277" s="212"/>
      <c r="N277" s="213"/>
      <c r="O277" s="213"/>
      <c r="P277" s="213"/>
      <c r="Q277" s="213"/>
      <c r="R277" s="213"/>
      <c r="S277" s="213"/>
      <c r="T277" s="2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08" t="s">
        <v>248</v>
      </c>
      <c r="AU277" s="208" t="s">
        <v>84</v>
      </c>
      <c r="AV277" s="14" t="s">
        <v>84</v>
      </c>
      <c r="AW277" s="14" t="s">
        <v>32</v>
      </c>
      <c r="AX277" s="14" t="s">
        <v>75</v>
      </c>
      <c r="AY277" s="208" t="s">
        <v>235</v>
      </c>
    </row>
    <row r="278" s="14" customFormat="1">
      <c r="A278" s="14"/>
      <c r="B278" s="207"/>
      <c r="C278" s="14"/>
      <c r="D278" s="195" t="s">
        <v>248</v>
      </c>
      <c r="E278" s="208" t="s">
        <v>1</v>
      </c>
      <c r="F278" s="209" t="s">
        <v>1089</v>
      </c>
      <c r="G278" s="14"/>
      <c r="H278" s="210">
        <v>53.234999999999999</v>
      </c>
      <c r="I278" s="211"/>
      <c r="J278" s="14"/>
      <c r="K278" s="14"/>
      <c r="L278" s="207"/>
      <c r="M278" s="212"/>
      <c r="N278" s="213"/>
      <c r="O278" s="213"/>
      <c r="P278" s="213"/>
      <c r="Q278" s="213"/>
      <c r="R278" s="213"/>
      <c r="S278" s="213"/>
      <c r="T278" s="2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8" t="s">
        <v>248</v>
      </c>
      <c r="AU278" s="208" t="s">
        <v>84</v>
      </c>
      <c r="AV278" s="14" t="s">
        <v>84</v>
      </c>
      <c r="AW278" s="14" t="s">
        <v>32</v>
      </c>
      <c r="AX278" s="14" t="s">
        <v>75</v>
      </c>
      <c r="AY278" s="208" t="s">
        <v>235</v>
      </c>
    </row>
    <row r="279" s="14" customFormat="1">
      <c r="A279" s="14"/>
      <c r="B279" s="207"/>
      <c r="C279" s="14"/>
      <c r="D279" s="195" t="s">
        <v>248</v>
      </c>
      <c r="E279" s="208" t="s">
        <v>1</v>
      </c>
      <c r="F279" s="209" t="s">
        <v>1090</v>
      </c>
      <c r="G279" s="14"/>
      <c r="H279" s="210">
        <v>4.5599999999999996</v>
      </c>
      <c r="I279" s="211"/>
      <c r="J279" s="14"/>
      <c r="K279" s="14"/>
      <c r="L279" s="207"/>
      <c r="M279" s="212"/>
      <c r="N279" s="213"/>
      <c r="O279" s="213"/>
      <c r="P279" s="213"/>
      <c r="Q279" s="213"/>
      <c r="R279" s="213"/>
      <c r="S279" s="213"/>
      <c r="T279" s="2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08" t="s">
        <v>248</v>
      </c>
      <c r="AU279" s="208" t="s">
        <v>84</v>
      </c>
      <c r="AV279" s="14" t="s">
        <v>84</v>
      </c>
      <c r="AW279" s="14" t="s">
        <v>32</v>
      </c>
      <c r="AX279" s="14" t="s">
        <v>75</v>
      </c>
      <c r="AY279" s="208" t="s">
        <v>235</v>
      </c>
    </row>
    <row r="280" s="15" customFormat="1">
      <c r="A280" s="15"/>
      <c r="B280" s="215"/>
      <c r="C280" s="15"/>
      <c r="D280" s="195" t="s">
        <v>248</v>
      </c>
      <c r="E280" s="216" t="s">
        <v>1</v>
      </c>
      <c r="F280" s="217" t="s">
        <v>253</v>
      </c>
      <c r="G280" s="15"/>
      <c r="H280" s="218">
        <v>58.545000000000002</v>
      </c>
      <c r="I280" s="219"/>
      <c r="J280" s="15"/>
      <c r="K280" s="15"/>
      <c r="L280" s="215"/>
      <c r="M280" s="220"/>
      <c r="N280" s="221"/>
      <c r="O280" s="221"/>
      <c r="P280" s="221"/>
      <c r="Q280" s="221"/>
      <c r="R280" s="221"/>
      <c r="S280" s="221"/>
      <c r="T280" s="222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16" t="s">
        <v>248</v>
      </c>
      <c r="AU280" s="216" t="s">
        <v>84</v>
      </c>
      <c r="AV280" s="15" t="s">
        <v>96</v>
      </c>
      <c r="AW280" s="15" t="s">
        <v>32</v>
      </c>
      <c r="AX280" s="15" t="s">
        <v>82</v>
      </c>
      <c r="AY280" s="216" t="s">
        <v>235</v>
      </c>
    </row>
    <row r="281" s="2" customFormat="1" ht="16.5" customHeight="1">
      <c r="A281" s="38"/>
      <c r="B281" s="181"/>
      <c r="C281" s="182" t="s">
        <v>420</v>
      </c>
      <c r="D281" s="182" t="s">
        <v>237</v>
      </c>
      <c r="E281" s="183" t="s">
        <v>517</v>
      </c>
      <c r="F281" s="184" t="s">
        <v>518</v>
      </c>
      <c r="G281" s="185" t="s">
        <v>358</v>
      </c>
      <c r="H281" s="186">
        <v>6.1749999999999998</v>
      </c>
      <c r="I281" s="187"/>
      <c r="J281" s="188">
        <f>ROUND(I281*H281,2)</f>
        <v>0</v>
      </c>
      <c r="K281" s="184" t="s">
        <v>1</v>
      </c>
      <c r="L281" s="39"/>
      <c r="M281" s="189" t="s">
        <v>1</v>
      </c>
      <c r="N281" s="190" t="s">
        <v>40</v>
      </c>
      <c r="O281" s="77"/>
      <c r="P281" s="191">
        <f>O281*H281</f>
        <v>0</v>
      </c>
      <c r="Q281" s="191">
        <v>0</v>
      </c>
      <c r="R281" s="191">
        <f>Q281*H281</f>
        <v>0</v>
      </c>
      <c r="S281" s="191">
        <v>0</v>
      </c>
      <c r="T281" s="19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3" t="s">
        <v>96</v>
      </c>
      <c r="AT281" s="193" t="s">
        <v>237</v>
      </c>
      <c r="AU281" s="193" t="s">
        <v>84</v>
      </c>
      <c r="AY281" s="19" t="s">
        <v>235</v>
      </c>
      <c r="BE281" s="194">
        <f>IF(N281="základní",J281,0)</f>
        <v>0</v>
      </c>
      <c r="BF281" s="194">
        <f>IF(N281="snížená",J281,0)</f>
        <v>0</v>
      </c>
      <c r="BG281" s="194">
        <f>IF(N281="zákl. přenesená",J281,0)</f>
        <v>0</v>
      </c>
      <c r="BH281" s="194">
        <f>IF(N281="sníž. přenesená",J281,0)</f>
        <v>0</v>
      </c>
      <c r="BI281" s="194">
        <f>IF(N281="nulová",J281,0)</f>
        <v>0</v>
      </c>
      <c r="BJ281" s="19" t="s">
        <v>82</v>
      </c>
      <c r="BK281" s="194">
        <f>ROUND(I281*H281,2)</f>
        <v>0</v>
      </c>
      <c r="BL281" s="19" t="s">
        <v>96</v>
      </c>
      <c r="BM281" s="193" t="s">
        <v>519</v>
      </c>
    </row>
    <row r="282" s="2" customFormat="1">
      <c r="A282" s="38"/>
      <c r="B282" s="39"/>
      <c r="C282" s="38"/>
      <c r="D282" s="195" t="s">
        <v>242</v>
      </c>
      <c r="E282" s="38"/>
      <c r="F282" s="196" t="s">
        <v>513</v>
      </c>
      <c r="G282" s="38"/>
      <c r="H282" s="38"/>
      <c r="I282" s="197"/>
      <c r="J282" s="38"/>
      <c r="K282" s="38"/>
      <c r="L282" s="39"/>
      <c r="M282" s="198"/>
      <c r="N282" s="199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242</v>
      </c>
      <c r="AU282" s="19" t="s">
        <v>84</v>
      </c>
    </row>
    <row r="283" s="2" customFormat="1">
      <c r="A283" s="38"/>
      <c r="B283" s="39"/>
      <c r="C283" s="38"/>
      <c r="D283" s="195" t="s">
        <v>262</v>
      </c>
      <c r="E283" s="38"/>
      <c r="F283" s="223" t="s">
        <v>296</v>
      </c>
      <c r="G283" s="38"/>
      <c r="H283" s="38"/>
      <c r="I283" s="197"/>
      <c r="J283" s="38"/>
      <c r="K283" s="38"/>
      <c r="L283" s="39"/>
      <c r="M283" s="198"/>
      <c r="N283" s="199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262</v>
      </c>
      <c r="AU283" s="19" t="s">
        <v>84</v>
      </c>
    </row>
    <row r="284" s="13" customFormat="1">
      <c r="A284" s="13"/>
      <c r="B284" s="200"/>
      <c r="C284" s="13"/>
      <c r="D284" s="195" t="s">
        <v>248</v>
      </c>
      <c r="E284" s="201" t="s">
        <v>1</v>
      </c>
      <c r="F284" s="202" t="s">
        <v>992</v>
      </c>
      <c r="G284" s="13"/>
      <c r="H284" s="201" t="s">
        <v>1</v>
      </c>
      <c r="I284" s="203"/>
      <c r="J284" s="13"/>
      <c r="K284" s="13"/>
      <c r="L284" s="200"/>
      <c r="M284" s="204"/>
      <c r="N284" s="205"/>
      <c r="O284" s="205"/>
      <c r="P284" s="205"/>
      <c r="Q284" s="205"/>
      <c r="R284" s="205"/>
      <c r="S284" s="205"/>
      <c r="T284" s="206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1" t="s">
        <v>248</v>
      </c>
      <c r="AU284" s="201" t="s">
        <v>84</v>
      </c>
      <c r="AV284" s="13" t="s">
        <v>82</v>
      </c>
      <c r="AW284" s="13" t="s">
        <v>32</v>
      </c>
      <c r="AX284" s="13" t="s">
        <v>75</v>
      </c>
      <c r="AY284" s="201" t="s">
        <v>235</v>
      </c>
    </row>
    <row r="285" s="14" customFormat="1">
      <c r="A285" s="14"/>
      <c r="B285" s="207"/>
      <c r="C285" s="14"/>
      <c r="D285" s="195" t="s">
        <v>248</v>
      </c>
      <c r="E285" s="208" t="s">
        <v>1</v>
      </c>
      <c r="F285" s="209" t="s">
        <v>1091</v>
      </c>
      <c r="G285" s="14"/>
      <c r="H285" s="210">
        <v>4.375</v>
      </c>
      <c r="I285" s="211"/>
      <c r="J285" s="14"/>
      <c r="K285" s="14"/>
      <c r="L285" s="207"/>
      <c r="M285" s="212"/>
      <c r="N285" s="213"/>
      <c r="O285" s="213"/>
      <c r="P285" s="213"/>
      <c r="Q285" s="213"/>
      <c r="R285" s="213"/>
      <c r="S285" s="213"/>
      <c r="T285" s="2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8" t="s">
        <v>248</v>
      </c>
      <c r="AU285" s="208" t="s">
        <v>84</v>
      </c>
      <c r="AV285" s="14" t="s">
        <v>84</v>
      </c>
      <c r="AW285" s="14" t="s">
        <v>32</v>
      </c>
      <c r="AX285" s="14" t="s">
        <v>75</v>
      </c>
      <c r="AY285" s="208" t="s">
        <v>235</v>
      </c>
    </row>
    <row r="286" s="13" customFormat="1">
      <c r="A286" s="13"/>
      <c r="B286" s="200"/>
      <c r="C286" s="13"/>
      <c r="D286" s="195" t="s">
        <v>248</v>
      </c>
      <c r="E286" s="201" t="s">
        <v>1</v>
      </c>
      <c r="F286" s="202" t="s">
        <v>522</v>
      </c>
      <c r="G286" s="13"/>
      <c r="H286" s="201" t="s">
        <v>1</v>
      </c>
      <c r="I286" s="203"/>
      <c r="J286" s="13"/>
      <c r="K286" s="13"/>
      <c r="L286" s="200"/>
      <c r="M286" s="204"/>
      <c r="N286" s="205"/>
      <c r="O286" s="205"/>
      <c r="P286" s="205"/>
      <c r="Q286" s="205"/>
      <c r="R286" s="205"/>
      <c r="S286" s="205"/>
      <c r="T286" s="206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01" t="s">
        <v>248</v>
      </c>
      <c r="AU286" s="201" t="s">
        <v>84</v>
      </c>
      <c r="AV286" s="13" t="s">
        <v>82</v>
      </c>
      <c r="AW286" s="13" t="s">
        <v>32</v>
      </c>
      <c r="AX286" s="13" t="s">
        <v>75</v>
      </c>
      <c r="AY286" s="201" t="s">
        <v>235</v>
      </c>
    </row>
    <row r="287" s="14" customFormat="1">
      <c r="A287" s="14"/>
      <c r="B287" s="207"/>
      <c r="C287" s="14"/>
      <c r="D287" s="195" t="s">
        <v>248</v>
      </c>
      <c r="E287" s="208" t="s">
        <v>1</v>
      </c>
      <c r="F287" s="209" t="s">
        <v>523</v>
      </c>
      <c r="G287" s="14"/>
      <c r="H287" s="210">
        <v>1.8</v>
      </c>
      <c r="I287" s="211"/>
      <c r="J287" s="14"/>
      <c r="K287" s="14"/>
      <c r="L287" s="207"/>
      <c r="M287" s="212"/>
      <c r="N287" s="213"/>
      <c r="O287" s="213"/>
      <c r="P287" s="213"/>
      <c r="Q287" s="213"/>
      <c r="R287" s="213"/>
      <c r="S287" s="213"/>
      <c r="T287" s="2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08" t="s">
        <v>248</v>
      </c>
      <c r="AU287" s="208" t="s">
        <v>84</v>
      </c>
      <c r="AV287" s="14" t="s">
        <v>84</v>
      </c>
      <c r="AW287" s="14" t="s">
        <v>32</v>
      </c>
      <c r="AX287" s="14" t="s">
        <v>75</v>
      </c>
      <c r="AY287" s="208" t="s">
        <v>235</v>
      </c>
    </row>
    <row r="288" s="15" customFormat="1">
      <c r="A288" s="15"/>
      <c r="B288" s="215"/>
      <c r="C288" s="15"/>
      <c r="D288" s="195" t="s">
        <v>248</v>
      </c>
      <c r="E288" s="216" t="s">
        <v>1</v>
      </c>
      <c r="F288" s="217" t="s">
        <v>253</v>
      </c>
      <c r="G288" s="15"/>
      <c r="H288" s="218">
        <v>6.1749999999999998</v>
      </c>
      <c r="I288" s="219"/>
      <c r="J288" s="15"/>
      <c r="K288" s="15"/>
      <c r="L288" s="215"/>
      <c r="M288" s="220"/>
      <c r="N288" s="221"/>
      <c r="O288" s="221"/>
      <c r="P288" s="221"/>
      <c r="Q288" s="221"/>
      <c r="R288" s="221"/>
      <c r="S288" s="221"/>
      <c r="T288" s="222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16" t="s">
        <v>248</v>
      </c>
      <c r="AU288" s="216" t="s">
        <v>84</v>
      </c>
      <c r="AV288" s="15" t="s">
        <v>96</v>
      </c>
      <c r="AW288" s="15" t="s">
        <v>32</v>
      </c>
      <c r="AX288" s="15" t="s">
        <v>82</v>
      </c>
      <c r="AY288" s="216" t="s">
        <v>235</v>
      </c>
    </row>
    <row r="289" s="2" customFormat="1" ht="21.75" customHeight="1">
      <c r="A289" s="38"/>
      <c r="B289" s="181"/>
      <c r="C289" s="182" t="s">
        <v>428</v>
      </c>
      <c r="D289" s="182" t="s">
        <v>237</v>
      </c>
      <c r="E289" s="183" t="s">
        <v>525</v>
      </c>
      <c r="F289" s="184" t="s">
        <v>526</v>
      </c>
      <c r="G289" s="185" t="s">
        <v>527</v>
      </c>
      <c r="H289" s="186">
        <v>11</v>
      </c>
      <c r="I289" s="187"/>
      <c r="J289" s="188">
        <f>ROUND(I289*H289,2)</f>
        <v>0</v>
      </c>
      <c r="K289" s="184" t="s">
        <v>246</v>
      </c>
      <c r="L289" s="39"/>
      <c r="M289" s="189" t="s">
        <v>1</v>
      </c>
      <c r="N289" s="190" t="s">
        <v>40</v>
      </c>
      <c r="O289" s="77"/>
      <c r="P289" s="191">
        <f>O289*H289</f>
        <v>0</v>
      </c>
      <c r="Q289" s="191">
        <v>0.0066</v>
      </c>
      <c r="R289" s="191">
        <f>Q289*H289</f>
        <v>0.072599999999999998</v>
      </c>
      <c r="S289" s="191">
        <v>0</v>
      </c>
      <c r="T289" s="19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3" t="s">
        <v>96</v>
      </c>
      <c r="AT289" s="193" t="s">
        <v>237</v>
      </c>
      <c r="AU289" s="193" t="s">
        <v>84</v>
      </c>
      <c r="AY289" s="19" t="s">
        <v>235</v>
      </c>
      <c r="BE289" s="194">
        <f>IF(N289="základní",J289,0)</f>
        <v>0</v>
      </c>
      <c r="BF289" s="194">
        <f>IF(N289="snížená",J289,0)</f>
        <v>0</v>
      </c>
      <c r="BG289" s="194">
        <f>IF(N289="zákl. přenesená",J289,0)</f>
        <v>0</v>
      </c>
      <c r="BH289" s="194">
        <f>IF(N289="sníž. přenesená",J289,0)</f>
        <v>0</v>
      </c>
      <c r="BI289" s="194">
        <f>IF(N289="nulová",J289,0)</f>
        <v>0</v>
      </c>
      <c r="BJ289" s="19" t="s">
        <v>82</v>
      </c>
      <c r="BK289" s="194">
        <f>ROUND(I289*H289,2)</f>
        <v>0</v>
      </c>
      <c r="BL289" s="19" t="s">
        <v>96</v>
      </c>
      <c r="BM289" s="193" t="s">
        <v>528</v>
      </c>
    </row>
    <row r="290" s="2" customFormat="1">
      <c r="A290" s="38"/>
      <c r="B290" s="39"/>
      <c r="C290" s="38"/>
      <c r="D290" s="195" t="s">
        <v>242</v>
      </c>
      <c r="E290" s="38"/>
      <c r="F290" s="196" t="s">
        <v>529</v>
      </c>
      <c r="G290" s="38"/>
      <c r="H290" s="38"/>
      <c r="I290" s="197"/>
      <c r="J290" s="38"/>
      <c r="K290" s="38"/>
      <c r="L290" s="39"/>
      <c r="M290" s="198"/>
      <c r="N290" s="199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242</v>
      </c>
      <c r="AU290" s="19" t="s">
        <v>84</v>
      </c>
    </row>
    <row r="291" s="2" customFormat="1">
      <c r="A291" s="38"/>
      <c r="B291" s="39"/>
      <c r="C291" s="38"/>
      <c r="D291" s="195" t="s">
        <v>262</v>
      </c>
      <c r="E291" s="38"/>
      <c r="F291" s="223" t="s">
        <v>296</v>
      </c>
      <c r="G291" s="38"/>
      <c r="H291" s="38"/>
      <c r="I291" s="197"/>
      <c r="J291" s="38"/>
      <c r="K291" s="38"/>
      <c r="L291" s="39"/>
      <c r="M291" s="198"/>
      <c r="N291" s="199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262</v>
      </c>
      <c r="AU291" s="19" t="s">
        <v>84</v>
      </c>
    </row>
    <row r="292" s="14" customFormat="1">
      <c r="A292" s="14"/>
      <c r="B292" s="207"/>
      <c r="C292" s="14"/>
      <c r="D292" s="195" t="s">
        <v>248</v>
      </c>
      <c r="E292" s="208" t="s">
        <v>1</v>
      </c>
      <c r="F292" s="209" t="s">
        <v>1092</v>
      </c>
      <c r="G292" s="14"/>
      <c r="H292" s="210">
        <v>11</v>
      </c>
      <c r="I292" s="211"/>
      <c r="J292" s="14"/>
      <c r="K292" s="14"/>
      <c r="L292" s="207"/>
      <c r="M292" s="212"/>
      <c r="N292" s="213"/>
      <c r="O292" s="213"/>
      <c r="P292" s="213"/>
      <c r="Q292" s="213"/>
      <c r="R292" s="213"/>
      <c r="S292" s="213"/>
      <c r="T292" s="2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8" t="s">
        <v>248</v>
      </c>
      <c r="AU292" s="208" t="s">
        <v>84</v>
      </c>
      <c r="AV292" s="14" t="s">
        <v>84</v>
      </c>
      <c r="AW292" s="14" t="s">
        <v>32</v>
      </c>
      <c r="AX292" s="14" t="s">
        <v>82</v>
      </c>
      <c r="AY292" s="208" t="s">
        <v>235</v>
      </c>
    </row>
    <row r="293" s="2" customFormat="1" ht="24.15" customHeight="1">
      <c r="A293" s="38"/>
      <c r="B293" s="181"/>
      <c r="C293" s="232" t="s">
        <v>435</v>
      </c>
      <c r="D293" s="232" t="s">
        <v>465</v>
      </c>
      <c r="E293" s="233" t="s">
        <v>536</v>
      </c>
      <c r="F293" s="234" t="s">
        <v>537</v>
      </c>
      <c r="G293" s="235" t="s">
        <v>527</v>
      </c>
      <c r="H293" s="236">
        <v>2</v>
      </c>
      <c r="I293" s="237"/>
      <c r="J293" s="238">
        <f>ROUND(I293*H293,2)</f>
        <v>0</v>
      </c>
      <c r="K293" s="234" t="s">
        <v>246</v>
      </c>
      <c r="L293" s="239"/>
      <c r="M293" s="240" t="s">
        <v>1</v>
      </c>
      <c r="N293" s="241" t="s">
        <v>40</v>
      </c>
      <c r="O293" s="77"/>
      <c r="P293" s="191">
        <f>O293*H293</f>
        <v>0</v>
      </c>
      <c r="Q293" s="191">
        <v>0.040000000000000001</v>
      </c>
      <c r="R293" s="191">
        <f>Q293*H293</f>
        <v>0.080000000000000002</v>
      </c>
      <c r="S293" s="191">
        <v>0</v>
      </c>
      <c r="T293" s="192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3" t="s">
        <v>291</v>
      </c>
      <c r="AT293" s="193" t="s">
        <v>465</v>
      </c>
      <c r="AU293" s="193" t="s">
        <v>84</v>
      </c>
      <c r="AY293" s="19" t="s">
        <v>235</v>
      </c>
      <c r="BE293" s="194">
        <f>IF(N293="základní",J293,0)</f>
        <v>0</v>
      </c>
      <c r="BF293" s="194">
        <f>IF(N293="snížená",J293,0)</f>
        <v>0</v>
      </c>
      <c r="BG293" s="194">
        <f>IF(N293="zákl. přenesená",J293,0)</f>
        <v>0</v>
      </c>
      <c r="BH293" s="194">
        <f>IF(N293="sníž. přenesená",J293,0)</f>
        <v>0</v>
      </c>
      <c r="BI293" s="194">
        <f>IF(N293="nulová",J293,0)</f>
        <v>0</v>
      </c>
      <c r="BJ293" s="19" t="s">
        <v>82</v>
      </c>
      <c r="BK293" s="194">
        <f>ROUND(I293*H293,2)</f>
        <v>0</v>
      </c>
      <c r="BL293" s="19" t="s">
        <v>96</v>
      </c>
      <c r="BM293" s="193" t="s">
        <v>1093</v>
      </c>
    </row>
    <row r="294" s="2" customFormat="1">
      <c r="A294" s="38"/>
      <c r="B294" s="39"/>
      <c r="C294" s="38"/>
      <c r="D294" s="195" t="s">
        <v>242</v>
      </c>
      <c r="E294" s="38"/>
      <c r="F294" s="196" t="s">
        <v>537</v>
      </c>
      <c r="G294" s="38"/>
      <c r="H294" s="38"/>
      <c r="I294" s="197"/>
      <c r="J294" s="38"/>
      <c r="K294" s="38"/>
      <c r="L294" s="39"/>
      <c r="M294" s="198"/>
      <c r="N294" s="199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242</v>
      </c>
      <c r="AU294" s="19" t="s">
        <v>84</v>
      </c>
    </row>
    <row r="295" s="2" customFormat="1" ht="24.15" customHeight="1">
      <c r="A295" s="38"/>
      <c r="B295" s="181"/>
      <c r="C295" s="232" t="s">
        <v>446</v>
      </c>
      <c r="D295" s="232" t="s">
        <v>465</v>
      </c>
      <c r="E295" s="233" t="s">
        <v>540</v>
      </c>
      <c r="F295" s="234" t="s">
        <v>541</v>
      </c>
      <c r="G295" s="235" t="s">
        <v>527</v>
      </c>
      <c r="H295" s="236">
        <v>3</v>
      </c>
      <c r="I295" s="237"/>
      <c r="J295" s="238">
        <f>ROUND(I295*H295,2)</f>
        <v>0</v>
      </c>
      <c r="K295" s="234" t="s">
        <v>246</v>
      </c>
      <c r="L295" s="239"/>
      <c r="M295" s="240" t="s">
        <v>1</v>
      </c>
      <c r="N295" s="241" t="s">
        <v>40</v>
      </c>
      <c r="O295" s="77"/>
      <c r="P295" s="191">
        <f>O295*H295</f>
        <v>0</v>
      </c>
      <c r="Q295" s="191">
        <v>0.050999999999999997</v>
      </c>
      <c r="R295" s="191">
        <f>Q295*H295</f>
        <v>0.153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291</v>
      </c>
      <c r="AT295" s="193" t="s">
        <v>465</v>
      </c>
      <c r="AU295" s="193" t="s">
        <v>84</v>
      </c>
      <c r="AY295" s="19" t="s">
        <v>235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96</v>
      </c>
      <c r="BM295" s="193" t="s">
        <v>1094</v>
      </c>
    </row>
    <row r="296" s="2" customFormat="1">
      <c r="A296" s="38"/>
      <c r="B296" s="39"/>
      <c r="C296" s="38"/>
      <c r="D296" s="195" t="s">
        <v>242</v>
      </c>
      <c r="E296" s="38"/>
      <c r="F296" s="196" t="s">
        <v>541</v>
      </c>
      <c r="G296" s="38"/>
      <c r="H296" s="38"/>
      <c r="I296" s="197"/>
      <c r="J296" s="38"/>
      <c r="K296" s="38"/>
      <c r="L296" s="39"/>
      <c r="M296" s="198"/>
      <c r="N296" s="199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242</v>
      </c>
      <c r="AU296" s="19" t="s">
        <v>84</v>
      </c>
    </row>
    <row r="297" s="2" customFormat="1" ht="24.15" customHeight="1">
      <c r="A297" s="38"/>
      <c r="B297" s="181"/>
      <c r="C297" s="232" t="s">
        <v>464</v>
      </c>
      <c r="D297" s="232" t="s">
        <v>465</v>
      </c>
      <c r="E297" s="233" t="s">
        <v>544</v>
      </c>
      <c r="F297" s="234" t="s">
        <v>545</v>
      </c>
      <c r="G297" s="235" t="s">
        <v>527</v>
      </c>
      <c r="H297" s="236">
        <v>6</v>
      </c>
      <c r="I297" s="237"/>
      <c r="J297" s="238">
        <f>ROUND(I297*H297,2)</f>
        <v>0</v>
      </c>
      <c r="K297" s="234" t="s">
        <v>246</v>
      </c>
      <c r="L297" s="239"/>
      <c r="M297" s="240" t="s">
        <v>1</v>
      </c>
      <c r="N297" s="241" t="s">
        <v>40</v>
      </c>
      <c r="O297" s="77"/>
      <c r="P297" s="191">
        <f>O297*H297</f>
        <v>0</v>
      </c>
      <c r="Q297" s="191">
        <v>0.068000000000000005</v>
      </c>
      <c r="R297" s="191">
        <f>Q297*H297</f>
        <v>0.40800000000000003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291</v>
      </c>
      <c r="AT297" s="193" t="s">
        <v>465</v>
      </c>
      <c r="AU297" s="193" t="s">
        <v>84</v>
      </c>
      <c r="AY297" s="19" t="s">
        <v>235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96</v>
      </c>
      <c r="BM297" s="193" t="s">
        <v>546</v>
      </c>
    </row>
    <row r="298" s="2" customFormat="1">
      <c r="A298" s="38"/>
      <c r="B298" s="39"/>
      <c r="C298" s="38"/>
      <c r="D298" s="195" t="s">
        <v>242</v>
      </c>
      <c r="E298" s="38"/>
      <c r="F298" s="196" t="s">
        <v>545</v>
      </c>
      <c r="G298" s="38"/>
      <c r="H298" s="38"/>
      <c r="I298" s="197"/>
      <c r="J298" s="38"/>
      <c r="K298" s="38"/>
      <c r="L298" s="39"/>
      <c r="M298" s="198"/>
      <c r="N298" s="199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242</v>
      </c>
      <c r="AU298" s="19" t="s">
        <v>84</v>
      </c>
    </row>
    <row r="299" s="2" customFormat="1" ht="21.75" customHeight="1">
      <c r="A299" s="38"/>
      <c r="B299" s="181"/>
      <c r="C299" s="182" t="s">
        <v>474</v>
      </c>
      <c r="D299" s="182" t="s">
        <v>237</v>
      </c>
      <c r="E299" s="183" t="s">
        <v>548</v>
      </c>
      <c r="F299" s="184" t="s">
        <v>549</v>
      </c>
      <c r="G299" s="185" t="s">
        <v>527</v>
      </c>
      <c r="H299" s="186">
        <v>3</v>
      </c>
      <c r="I299" s="187"/>
      <c r="J299" s="188">
        <f>ROUND(I299*H299,2)</f>
        <v>0</v>
      </c>
      <c r="K299" s="184" t="s">
        <v>246</v>
      </c>
      <c r="L299" s="39"/>
      <c r="M299" s="189" t="s">
        <v>1</v>
      </c>
      <c r="N299" s="190" t="s">
        <v>40</v>
      </c>
      <c r="O299" s="77"/>
      <c r="P299" s="191">
        <f>O299*H299</f>
        <v>0</v>
      </c>
      <c r="Q299" s="191">
        <v>0.0066</v>
      </c>
      <c r="R299" s="191">
        <f>Q299*H299</f>
        <v>0.019799999999999998</v>
      </c>
      <c r="S299" s="191">
        <v>0</v>
      </c>
      <c r="T299" s="192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3" t="s">
        <v>96</v>
      </c>
      <c r="AT299" s="193" t="s">
        <v>237</v>
      </c>
      <c r="AU299" s="193" t="s">
        <v>84</v>
      </c>
      <c r="AY299" s="19" t="s">
        <v>235</v>
      </c>
      <c r="BE299" s="194">
        <f>IF(N299="základní",J299,0)</f>
        <v>0</v>
      </c>
      <c r="BF299" s="194">
        <f>IF(N299="snížená",J299,0)</f>
        <v>0</v>
      </c>
      <c r="BG299" s="194">
        <f>IF(N299="zákl. přenesená",J299,0)</f>
        <v>0</v>
      </c>
      <c r="BH299" s="194">
        <f>IF(N299="sníž. přenesená",J299,0)</f>
        <v>0</v>
      </c>
      <c r="BI299" s="194">
        <f>IF(N299="nulová",J299,0)</f>
        <v>0</v>
      </c>
      <c r="BJ299" s="19" t="s">
        <v>82</v>
      </c>
      <c r="BK299" s="194">
        <f>ROUND(I299*H299,2)</f>
        <v>0</v>
      </c>
      <c r="BL299" s="19" t="s">
        <v>96</v>
      </c>
      <c r="BM299" s="193" t="s">
        <v>550</v>
      </c>
    </row>
    <row r="300" s="2" customFormat="1">
      <c r="A300" s="38"/>
      <c r="B300" s="39"/>
      <c r="C300" s="38"/>
      <c r="D300" s="195" t="s">
        <v>242</v>
      </c>
      <c r="E300" s="38"/>
      <c r="F300" s="196" t="s">
        <v>551</v>
      </c>
      <c r="G300" s="38"/>
      <c r="H300" s="38"/>
      <c r="I300" s="197"/>
      <c r="J300" s="38"/>
      <c r="K300" s="38"/>
      <c r="L300" s="39"/>
      <c r="M300" s="198"/>
      <c r="N300" s="199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242</v>
      </c>
      <c r="AU300" s="19" t="s">
        <v>84</v>
      </c>
    </row>
    <row r="301" s="2" customFormat="1">
      <c r="A301" s="38"/>
      <c r="B301" s="39"/>
      <c r="C301" s="38"/>
      <c r="D301" s="195" t="s">
        <v>262</v>
      </c>
      <c r="E301" s="38"/>
      <c r="F301" s="223" t="s">
        <v>296</v>
      </c>
      <c r="G301" s="38"/>
      <c r="H301" s="38"/>
      <c r="I301" s="197"/>
      <c r="J301" s="38"/>
      <c r="K301" s="38"/>
      <c r="L301" s="39"/>
      <c r="M301" s="198"/>
      <c r="N301" s="199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262</v>
      </c>
      <c r="AU301" s="19" t="s">
        <v>84</v>
      </c>
    </row>
    <row r="302" s="14" customFormat="1">
      <c r="A302" s="14"/>
      <c r="B302" s="207"/>
      <c r="C302" s="14"/>
      <c r="D302" s="195" t="s">
        <v>248</v>
      </c>
      <c r="E302" s="208" t="s">
        <v>1</v>
      </c>
      <c r="F302" s="209" t="s">
        <v>91</v>
      </c>
      <c r="G302" s="14"/>
      <c r="H302" s="210">
        <v>3</v>
      </c>
      <c r="I302" s="211"/>
      <c r="J302" s="14"/>
      <c r="K302" s="14"/>
      <c r="L302" s="207"/>
      <c r="M302" s="212"/>
      <c r="N302" s="213"/>
      <c r="O302" s="213"/>
      <c r="P302" s="213"/>
      <c r="Q302" s="213"/>
      <c r="R302" s="213"/>
      <c r="S302" s="213"/>
      <c r="T302" s="2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8" t="s">
        <v>248</v>
      </c>
      <c r="AU302" s="208" t="s">
        <v>84</v>
      </c>
      <c r="AV302" s="14" t="s">
        <v>84</v>
      </c>
      <c r="AW302" s="14" t="s">
        <v>32</v>
      </c>
      <c r="AX302" s="14" t="s">
        <v>82</v>
      </c>
      <c r="AY302" s="208" t="s">
        <v>235</v>
      </c>
    </row>
    <row r="303" s="2" customFormat="1" ht="24.15" customHeight="1">
      <c r="A303" s="38"/>
      <c r="B303" s="181"/>
      <c r="C303" s="232" t="s">
        <v>481</v>
      </c>
      <c r="D303" s="232" t="s">
        <v>465</v>
      </c>
      <c r="E303" s="233" t="s">
        <v>553</v>
      </c>
      <c r="F303" s="234" t="s">
        <v>554</v>
      </c>
      <c r="G303" s="235" t="s">
        <v>527</v>
      </c>
      <c r="H303" s="236">
        <v>3</v>
      </c>
      <c r="I303" s="237"/>
      <c r="J303" s="238">
        <f>ROUND(I303*H303,2)</f>
        <v>0</v>
      </c>
      <c r="K303" s="234" t="s">
        <v>246</v>
      </c>
      <c r="L303" s="239"/>
      <c r="M303" s="240" t="s">
        <v>1</v>
      </c>
      <c r="N303" s="241" t="s">
        <v>40</v>
      </c>
      <c r="O303" s="77"/>
      <c r="P303" s="191">
        <f>O303*H303</f>
        <v>0</v>
      </c>
      <c r="Q303" s="191">
        <v>0.081000000000000003</v>
      </c>
      <c r="R303" s="191">
        <f>Q303*H303</f>
        <v>0.24299999999999999</v>
      </c>
      <c r="S303" s="191">
        <v>0</v>
      </c>
      <c r="T303" s="192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3" t="s">
        <v>291</v>
      </c>
      <c r="AT303" s="193" t="s">
        <v>465</v>
      </c>
      <c r="AU303" s="193" t="s">
        <v>84</v>
      </c>
      <c r="AY303" s="19" t="s">
        <v>235</v>
      </c>
      <c r="BE303" s="194">
        <f>IF(N303="základní",J303,0)</f>
        <v>0</v>
      </c>
      <c r="BF303" s="194">
        <f>IF(N303="snížená",J303,0)</f>
        <v>0</v>
      </c>
      <c r="BG303" s="194">
        <f>IF(N303="zákl. přenesená",J303,0)</f>
        <v>0</v>
      </c>
      <c r="BH303" s="194">
        <f>IF(N303="sníž. přenesená",J303,0)</f>
        <v>0</v>
      </c>
      <c r="BI303" s="194">
        <f>IF(N303="nulová",J303,0)</f>
        <v>0</v>
      </c>
      <c r="BJ303" s="19" t="s">
        <v>82</v>
      </c>
      <c r="BK303" s="194">
        <f>ROUND(I303*H303,2)</f>
        <v>0</v>
      </c>
      <c r="BL303" s="19" t="s">
        <v>96</v>
      </c>
      <c r="BM303" s="193" t="s">
        <v>555</v>
      </c>
    </row>
    <row r="304" s="2" customFormat="1">
      <c r="A304" s="38"/>
      <c r="B304" s="39"/>
      <c r="C304" s="38"/>
      <c r="D304" s="195" t="s">
        <v>242</v>
      </c>
      <c r="E304" s="38"/>
      <c r="F304" s="196" t="s">
        <v>554</v>
      </c>
      <c r="G304" s="38"/>
      <c r="H304" s="38"/>
      <c r="I304" s="197"/>
      <c r="J304" s="38"/>
      <c r="K304" s="38"/>
      <c r="L304" s="39"/>
      <c r="M304" s="198"/>
      <c r="N304" s="199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242</v>
      </c>
      <c r="AU304" s="19" t="s">
        <v>84</v>
      </c>
    </row>
    <row r="305" s="2" customFormat="1" ht="24.15" customHeight="1">
      <c r="A305" s="38"/>
      <c r="B305" s="181"/>
      <c r="C305" s="182" t="s">
        <v>486</v>
      </c>
      <c r="D305" s="182" t="s">
        <v>237</v>
      </c>
      <c r="E305" s="183" t="s">
        <v>557</v>
      </c>
      <c r="F305" s="184" t="s">
        <v>558</v>
      </c>
      <c r="G305" s="185" t="s">
        <v>358</v>
      </c>
      <c r="H305" s="186">
        <v>4.1630000000000003</v>
      </c>
      <c r="I305" s="187"/>
      <c r="J305" s="188">
        <f>ROUND(I305*H305,2)</f>
        <v>0</v>
      </c>
      <c r="K305" s="184" t="s">
        <v>246</v>
      </c>
      <c r="L305" s="39"/>
      <c r="M305" s="189" t="s">
        <v>1</v>
      </c>
      <c r="N305" s="190" t="s">
        <v>40</v>
      </c>
      <c r="O305" s="77"/>
      <c r="P305" s="191">
        <f>O305*H305</f>
        <v>0</v>
      </c>
      <c r="Q305" s="191">
        <v>0</v>
      </c>
      <c r="R305" s="191">
        <f>Q305*H305</f>
        <v>0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96</v>
      </c>
      <c r="AT305" s="193" t="s">
        <v>237</v>
      </c>
      <c r="AU305" s="193" t="s">
        <v>84</v>
      </c>
      <c r="AY305" s="19" t="s">
        <v>235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96</v>
      </c>
      <c r="BM305" s="193" t="s">
        <v>559</v>
      </c>
    </row>
    <row r="306" s="2" customFormat="1">
      <c r="A306" s="38"/>
      <c r="B306" s="39"/>
      <c r="C306" s="38"/>
      <c r="D306" s="195" t="s">
        <v>242</v>
      </c>
      <c r="E306" s="38"/>
      <c r="F306" s="196" t="s">
        <v>560</v>
      </c>
      <c r="G306" s="38"/>
      <c r="H306" s="38"/>
      <c r="I306" s="197"/>
      <c r="J306" s="38"/>
      <c r="K306" s="38"/>
      <c r="L306" s="39"/>
      <c r="M306" s="198"/>
      <c r="N306" s="199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242</v>
      </c>
      <c r="AU306" s="19" t="s">
        <v>84</v>
      </c>
    </row>
    <row r="307" s="2" customFormat="1">
      <c r="A307" s="38"/>
      <c r="B307" s="39"/>
      <c r="C307" s="38"/>
      <c r="D307" s="195" t="s">
        <v>262</v>
      </c>
      <c r="E307" s="38"/>
      <c r="F307" s="223" t="s">
        <v>296</v>
      </c>
      <c r="G307" s="38"/>
      <c r="H307" s="38"/>
      <c r="I307" s="197"/>
      <c r="J307" s="38"/>
      <c r="K307" s="38"/>
      <c r="L307" s="39"/>
      <c r="M307" s="198"/>
      <c r="N307" s="199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262</v>
      </c>
      <c r="AU307" s="19" t="s">
        <v>84</v>
      </c>
    </row>
    <row r="308" s="13" customFormat="1">
      <c r="A308" s="13"/>
      <c r="B308" s="200"/>
      <c r="C308" s="13"/>
      <c r="D308" s="195" t="s">
        <v>248</v>
      </c>
      <c r="E308" s="201" t="s">
        <v>1</v>
      </c>
      <c r="F308" s="202" t="s">
        <v>992</v>
      </c>
      <c r="G308" s="13"/>
      <c r="H308" s="201" t="s">
        <v>1</v>
      </c>
      <c r="I308" s="203"/>
      <c r="J308" s="13"/>
      <c r="K308" s="13"/>
      <c r="L308" s="200"/>
      <c r="M308" s="204"/>
      <c r="N308" s="205"/>
      <c r="O308" s="205"/>
      <c r="P308" s="205"/>
      <c r="Q308" s="205"/>
      <c r="R308" s="205"/>
      <c r="S308" s="205"/>
      <c r="T308" s="206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01" t="s">
        <v>248</v>
      </c>
      <c r="AU308" s="201" t="s">
        <v>84</v>
      </c>
      <c r="AV308" s="13" t="s">
        <v>82</v>
      </c>
      <c r="AW308" s="13" t="s">
        <v>32</v>
      </c>
      <c r="AX308" s="13" t="s">
        <v>75</v>
      </c>
      <c r="AY308" s="201" t="s">
        <v>235</v>
      </c>
    </row>
    <row r="309" s="14" customFormat="1">
      <c r="A309" s="14"/>
      <c r="B309" s="207"/>
      <c r="C309" s="14"/>
      <c r="D309" s="195" t="s">
        <v>248</v>
      </c>
      <c r="E309" s="208" t="s">
        <v>1</v>
      </c>
      <c r="F309" s="209" t="s">
        <v>1095</v>
      </c>
      <c r="G309" s="14"/>
      <c r="H309" s="210">
        <v>2.363</v>
      </c>
      <c r="I309" s="211"/>
      <c r="J309" s="14"/>
      <c r="K309" s="14"/>
      <c r="L309" s="207"/>
      <c r="M309" s="212"/>
      <c r="N309" s="213"/>
      <c r="O309" s="213"/>
      <c r="P309" s="213"/>
      <c r="Q309" s="213"/>
      <c r="R309" s="213"/>
      <c r="S309" s="213"/>
      <c r="T309" s="2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08" t="s">
        <v>248</v>
      </c>
      <c r="AU309" s="208" t="s">
        <v>84</v>
      </c>
      <c r="AV309" s="14" t="s">
        <v>84</v>
      </c>
      <c r="AW309" s="14" t="s">
        <v>32</v>
      </c>
      <c r="AX309" s="14" t="s">
        <v>75</v>
      </c>
      <c r="AY309" s="208" t="s">
        <v>235</v>
      </c>
    </row>
    <row r="310" s="13" customFormat="1">
      <c r="A310" s="13"/>
      <c r="B310" s="200"/>
      <c r="C310" s="13"/>
      <c r="D310" s="195" t="s">
        <v>248</v>
      </c>
      <c r="E310" s="201" t="s">
        <v>1</v>
      </c>
      <c r="F310" s="202" t="s">
        <v>522</v>
      </c>
      <c r="G310" s="13"/>
      <c r="H310" s="201" t="s">
        <v>1</v>
      </c>
      <c r="I310" s="203"/>
      <c r="J310" s="13"/>
      <c r="K310" s="13"/>
      <c r="L310" s="200"/>
      <c r="M310" s="204"/>
      <c r="N310" s="205"/>
      <c r="O310" s="205"/>
      <c r="P310" s="205"/>
      <c r="Q310" s="205"/>
      <c r="R310" s="205"/>
      <c r="S310" s="205"/>
      <c r="T310" s="206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01" t="s">
        <v>248</v>
      </c>
      <c r="AU310" s="201" t="s">
        <v>84</v>
      </c>
      <c r="AV310" s="13" t="s">
        <v>82</v>
      </c>
      <c r="AW310" s="13" t="s">
        <v>32</v>
      </c>
      <c r="AX310" s="13" t="s">
        <v>75</v>
      </c>
      <c r="AY310" s="201" t="s">
        <v>235</v>
      </c>
    </row>
    <row r="311" s="14" customFormat="1">
      <c r="A311" s="14"/>
      <c r="B311" s="207"/>
      <c r="C311" s="14"/>
      <c r="D311" s="195" t="s">
        <v>248</v>
      </c>
      <c r="E311" s="208" t="s">
        <v>1</v>
      </c>
      <c r="F311" s="209" t="s">
        <v>523</v>
      </c>
      <c r="G311" s="14"/>
      <c r="H311" s="210">
        <v>1.8</v>
      </c>
      <c r="I311" s="211"/>
      <c r="J311" s="14"/>
      <c r="K311" s="14"/>
      <c r="L311" s="207"/>
      <c r="M311" s="212"/>
      <c r="N311" s="213"/>
      <c r="O311" s="213"/>
      <c r="P311" s="213"/>
      <c r="Q311" s="213"/>
      <c r="R311" s="213"/>
      <c r="S311" s="213"/>
      <c r="T311" s="2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08" t="s">
        <v>248</v>
      </c>
      <c r="AU311" s="208" t="s">
        <v>84</v>
      </c>
      <c r="AV311" s="14" t="s">
        <v>84</v>
      </c>
      <c r="AW311" s="14" t="s">
        <v>32</v>
      </c>
      <c r="AX311" s="14" t="s">
        <v>75</v>
      </c>
      <c r="AY311" s="208" t="s">
        <v>235</v>
      </c>
    </row>
    <row r="312" s="15" customFormat="1">
      <c r="A312" s="15"/>
      <c r="B312" s="215"/>
      <c r="C312" s="15"/>
      <c r="D312" s="195" t="s">
        <v>248</v>
      </c>
      <c r="E312" s="216" t="s">
        <v>1</v>
      </c>
      <c r="F312" s="217" t="s">
        <v>253</v>
      </c>
      <c r="G312" s="15"/>
      <c r="H312" s="218">
        <v>4.1630000000000003</v>
      </c>
      <c r="I312" s="219"/>
      <c r="J312" s="15"/>
      <c r="K312" s="15"/>
      <c r="L312" s="215"/>
      <c r="M312" s="220"/>
      <c r="N312" s="221"/>
      <c r="O312" s="221"/>
      <c r="P312" s="221"/>
      <c r="Q312" s="221"/>
      <c r="R312" s="221"/>
      <c r="S312" s="221"/>
      <c r="T312" s="222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16" t="s">
        <v>248</v>
      </c>
      <c r="AU312" s="216" t="s">
        <v>84</v>
      </c>
      <c r="AV312" s="15" t="s">
        <v>96</v>
      </c>
      <c r="AW312" s="15" t="s">
        <v>32</v>
      </c>
      <c r="AX312" s="15" t="s">
        <v>82</v>
      </c>
      <c r="AY312" s="216" t="s">
        <v>235</v>
      </c>
    </row>
    <row r="313" s="12" customFormat="1" ht="22.8" customHeight="1">
      <c r="A313" s="12"/>
      <c r="B313" s="168"/>
      <c r="C313" s="12"/>
      <c r="D313" s="169" t="s">
        <v>74</v>
      </c>
      <c r="E313" s="179" t="s">
        <v>269</v>
      </c>
      <c r="F313" s="179" t="s">
        <v>562</v>
      </c>
      <c r="G313" s="12"/>
      <c r="H313" s="12"/>
      <c r="I313" s="171"/>
      <c r="J313" s="180">
        <f>BK313</f>
        <v>0</v>
      </c>
      <c r="K313" s="12"/>
      <c r="L313" s="168"/>
      <c r="M313" s="173"/>
      <c r="N313" s="174"/>
      <c r="O313" s="174"/>
      <c r="P313" s="175">
        <f>SUM(P314:P339)</f>
        <v>0</v>
      </c>
      <c r="Q313" s="174"/>
      <c r="R313" s="175">
        <f>SUM(R314:R339)</f>
        <v>31.797000000000001</v>
      </c>
      <c r="S313" s="174"/>
      <c r="T313" s="176">
        <f>SUM(T314:T339)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169" t="s">
        <v>82</v>
      </c>
      <c r="AT313" s="177" t="s">
        <v>74</v>
      </c>
      <c r="AU313" s="177" t="s">
        <v>82</v>
      </c>
      <c r="AY313" s="169" t="s">
        <v>235</v>
      </c>
      <c r="BK313" s="178">
        <f>SUM(BK314:BK339)</f>
        <v>0</v>
      </c>
    </row>
    <row r="314" s="2" customFormat="1" ht="24.15" customHeight="1">
      <c r="A314" s="38"/>
      <c r="B314" s="181"/>
      <c r="C314" s="182" t="s">
        <v>490</v>
      </c>
      <c r="D314" s="182" t="s">
        <v>237</v>
      </c>
      <c r="E314" s="183" t="s">
        <v>605</v>
      </c>
      <c r="F314" s="184" t="s">
        <v>606</v>
      </c>
      <c r="G314" s="185" t="s">
        <v>240</v>
      </c>
      <c r="H314" s="186">
        <v>606.72000000000003</v>
      </c>
      <c r="I314" s="187"/>
      <c r="J314" s="188">
        <f>ROUND(I314*H314,2)</f>
        <v>0</v>
      </c>
      <c r="K314" s="184" t="s">
        <v>246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96</v>
      </c>
      <c r="AT314" s="193" t="s">
        <v>237</v>
      </c>
      <c r="AU314" s="193" t="s">
        <v>84</v>
      </c>
      <c r="AY314" s="19" t="s">
        <v>235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96</v>
      </c>
      <c r="BM314" s="193" t="s">
        <v>607</v>
      </c>
    </row>
    <row r="315" s="2" customFormat="1">
      <c r="A315" s="38"/>
      <c r="B315" s="39"/>
      <c r="C315" s="38"/>
      <c r="D315" s="195" t="s">
        <v>242</v>
      </c>
      <c r="E315" s="38"/>
      <c r="F315" s="196" t="s">
        <v>608</v>
      </c>
      <c r="G315" s="38"/>
      <c r="H315" s="38"/>
      <c r="I315" s="197"/>
      <c r="J315" s="38"/>
      <c r="K315" s="38"/>
      <c r="L315" s="39"/>
      <c r="M315" s="198"/>
      <c r="N315" s="199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242</v>
      </c>
      <c r="AU315" s="19" t="s">
        <v>84</v>
      </c>
    </row>
    <row r="316" s="2" customFormat="1" ht="21.75" customHeight="1">
      <c r="A316" s="38"/>
      <c r="B316" s="181"/>
      <c r="C316" s="182" t="s">
        <v>495</v>
      </c>
      <c r="D316" s="182" t="s">
        <v>237</v>
      </c>
      <c r="E316" s="183" t="s">
        <v>610</v>
      </c>
      <c r="F316" s="184" t="s">
        <v>570</v>
      </c>
      <c r="G316" s="185" t="s">
        <v>240</v>
      </c>
      <c r="H316" s="186">
        <v>606.72000000000003</v>
      </c>
      <c r="I316" s="187"/>
      <c r="J316" s="188">
        <f>ROUND(I316*H316,2)</f>
        <v>0</v>
      </c>
      <c r="K316" s="184" t="s">
        <v>246</v>
      </c>
      <c r="L316" s="39"/>
      <c r="M316" s="189" t="s">
        <v>1</v>
      </c>
      <c r="N316" s="190" t="s">
        <v>40</v>
      </c>
      <c r="O316" s="77"/>
      <c r="P316" s="191">
        <f>O316*H316</f>
        <v>0</v>
      </c>
      <c r="Q316" s="191">
        <v>0</v>
      </c>
      <c r="R316" s="191">
        <f>Q316*H316</f>
        <v>0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96</v>
      </c>
      <c r="AT316" s="193" t="s">
        <v>237</v>
      </c>
      <c r="AU316" s="193" t="s">
        <v>84</v>
      </c>
      <c r="AY316" s="19" t="s">
        <v>235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96</v>
      </c>
      <c r="BM316" s="193" t="s">
        <v>611</v>
      </c>
    </row>
    <row r="317" s="2" customFormat="1">
      <c r="A317" s="38"/>
      <c r="B317" s="39"/>
      <c r="C317" s="38"/>
      <c r="D317" s="195" t="s">
        <v>242</v>
      </c>
      <c r="E317" s="38"/>
      <c r="F317" s="196" t="s">
        <v>572</v>
      </c>
      <c r="G317" s="38"/>
      <c r="H317" s="38"/>
      <c r="I317" s="197"/>
      <c r="J317" s="38"/>
      <c r="K317" s="38"/>
      <c r="L317" s="39"/>
      <c r="M317" s="198"/>
      <c r="N317" s="199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242</v>
      </c>
      <c r="AU317" s="19" t="s">
        <v>84</v>
      </c>
    </row>
    <row r="318" s="2" customFormat="1" ht="24.15" customHeight="1">
      <c r="A318" s="38"/>
      <c r="B318" s="181"/>
      <c r="C318" s="182" t="s">
        <v>502</v>
      </c>
      <c r="D318" s="182" t="s">
        <v>237</v>
      </c>
      <c r="E318" s="183" t="s">
        <v>613</v>
      </c>
      <c r="F318" s="184" t="s">
        <v>575</v>
      </c>
      <c r="G318" s="185" t="s">
        <v>240</v>
      </c>
      <c r="H318" s="186">
        <v>606.72000000000003</v>
      </c>
      <c r="I318" s="187"/>
      <c r="J318" s="188">
        <f>ROUND(I318*H318,2)</f>
        <v>0</v>
      </c>
      <c r="K318" s="184" t="s">
        <v>246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96</v>
      </c>
      <c r="AT318" s="193" t="s">
        <v>237</v>
      </c>
      <c r="AU318" s="193" t="s">
        <v>84</v>
      </c>
      <c r="AY318" s="19" t="s">
        <v>235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96</v>
      </c>
      <c r="BM318" s="193" t="s">
        <v>614</v>
      </c>
    </row>
    <row r="319" s="2" customFormat="1">
      <c r="A319" s="38"/>
      <c r="B319" s="39"/>
      <c r="C319" s="38"/>
      <c r="D319" s="195" t="s">
        <v>242</v>
      </c>
      <c r="E319" s="38"/>
      <c r="F319" s="196" t="s">
        <v>577</v>
      </c>
      <c r="G319" s="38"/>
      <c r="H319" s="38"/>
      <c r="I319" s="197"/>
      <c r="J319" s="38"/>
      <c r="K319" s="38"/>
      <c r="L319" s="39"/>
      <c r="M319" s="198"/>
      <c r="N319" s="199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242</v>
      </c>
      <c r="AU319" s="19" t="s">
        <v>84</v>
      </c>
    </row>
    <row r="320" s="2" customFormat="1" ht="33" customHeight="1">
      <c r="A320" s="38"/>
      <c r="B320" s="181"/>
      <c r="C320" s="182" t="s">
        <v>509</v>
      </c>
      <c r="D320" s="182" t="s">
        <v>237</v>
      </c>
      <c r="E320" s="183" t="s">
        <v>616</v>
      </c>
      <c r="F320" s="184" t="s">
        <v>995</v>
      </c>
      <c r="G320" s="185" t="s">
        <v>240</v>
      </c>
      <c r="H320" s="186">
        <v>606.72000000000003</v>
      </c>
      <c r="I320" s="187"/>
      <c r="J320" s="188">
        <f>ROUND(I320*H320,2)</f>
        <v>0</v>
      </c>
      <c r="K320" s="184" t="s">
        <v>246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96</v>
      </c>
      <c r="AT320" s="193" t="s">
        <v>237</v>
      </c>
      <c r="AU320" s="193" t="s">
        <v>84</v>
      </c>
      <c r="AY320" s="19" t="s">
        <v>235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96</v>
      </c>
      <c r="BM320" s="193" t="s">
        <v>618</v>
      </c>
    </row>
    <row r="321" s="2" customFormat="1">
      <c r="A321" s="38"/>
      <c r="B321" s="39"/>
      <c r="C321" s="38"/>
      <c r="D321" s="195" t="s">
        <v>242</v>
      </c>
      <c r="E321" s="38"/>
      <c r="F321" s="196" t="s">
        <v>619</v>
      </c>
      <c r="G321" s="38"/>
      <c r="H321" s="38"/>
      <c r="I321" s="197"/>
      <c r="J321" s="38"/>
      <c r="K321" s="38"/>
      <c r="L321" s="39"/>
      <c r="M321" s="198"/>
      <c r="N321" s="199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242</v>
      </c>
      <c r="AU321" s="19" t="s">
        <v>84</v>
      </c>
    </row>
    <row r="322" s="2" customFormat="1">
      <c r="A322" s="38"/>
      <c r="B322" s="39"/>
      <c r="C322" s="38"/>
      <c r="D322" s="195" t="s">
        <v>262</v>
      </c>
      <c r="E322" s="38"/>
      <c r="F322" s="223" t="s">
        <v>1037</v>
      </c>
      <c r="G322" s="38"/>
      <c r="H322" s="38"/>
      <c r="I322" s="197"/>
      <c r="J322" s="38"/>
      <c r="K322" s="38"/>
      <c r="L322" s="39"/>
      <c r="M322" s="198"/>
      <c r="N322" s="199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262</v>
      </c>
      <c r="AU322" s="19" t="s">
        <v>84</v>
      </c>
    </row>
    <row r="323" s="13" customFormat="1">
      <c r="A323" s="13"/>
      <c r="B323" s="200"/>
      <c r="C323" s="13"/>
      <c r="D323" s="195" t="s">
        <v>248</v>
      </c>
      <c r="E323" s="201" t="s">
        <v>1</v>
      </c>
      <c r="F323" s="202" t="s">
        <v>996</v>
      </c>
      <c r="G323" s="13"/>
      <c r="H323" s="201" t="s">
        <v>1</v>
      </c>
      <c r="I323" s="203"/>
      <c r="J323" s="13"/>
      <c r="K323" s="13"/>
      <c r="L323" s="200"/>
      <c r="M323" s="204"/>
      <c r="N323" s="205"/>
      <c r="O323" s="205"/>
      <c r="P323" s="205"/>
      <c r="Q323" s="205"/>
      <c r="R323" s="205"/>
      <c r="S323" s="205"/>
      <c r="T323" s="206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01" t="s">
        <v>248</v>
      </c>
      <c r="AU323" s="201" t="s">
        <v>84</v>
      </c>
      <c r="AV323" s="13" t="s">
        <v>82</v>
      </c>
      <c r="AW323" s="13" t="s">
        <v>32</v>
      </c>
      <c r="AX323" s="13" t="s">
        <v>75</v>
      </c>
      <c r="AY323" s="201" t="s">
        <v>235</v>
      </c>
    </row>
    <row r="324" s="14" customFormat="1">
      <c r="A324" s="14"/>
      <c r="B324" s="207"/>
      <c r="C324" s="14"/>
      <c r="D324" s="195" t="s">
        <v>248</v>
      </c>
      <c r="E324" s="208" t="s">
        <v>1</v>
      </c>
      <c r="F324" s="209" t="s">
        <v>1096</v>
      </c>
      <c r="G324" s="14"/>
      <c r="H324" s="210">
        <v>606.72000000000003</v>
      </c>
      <c r="I324" s="211"/>
      <c r="J324" s="14"/>
      <c r="K324" s="14"/>
      <c r="L324" s="207"/>
      <c r="M324" s="212"/>
      <c r="N324" s="213"/>
      <c r="O324" s="213"/>
      <c r="P324" s="213"/>
      <c r="Q324" s="213"/>
      <c r="R324" s="213"/>
      <c r="S324" s="213"/>
      <c r="T324" s="2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8" t="s">
        <v>248</v>
      </c>
      <c r="AU324" s="208" t="s">
        <v>84</v>
      </c>
      <c r="AV324" s="14" t="s">
        <v>84</v>
      </c>
      <c r="AW324" s="14" t="s">
        <v>32</v>
      </c>
      <c r="AX324" s="14" t="s">
        <v>82</v>
      </c>
      <c r="AY324" s="208" t="s">
        <v>235</v>
      </c>
    </row>
    <row r="325" s="2" customFormat="1" ht="21.75" customHeight="1">
      <c r="A325" s="38"/>
      <c r="B325" s="181"/>
      <c r="C325" s="182" t="s">
        <v>516</v>
      </c>
      <c r="D325" s="182" t="s">
        <v>237</v>
      </c>
      <c r="E325" s="183" t="s">
        <v>622</v>
      </c>
      <c r="F325" s="184" t="s">
        <v>586</v>
      </c>
      <c r="G325" s="185" t="s">
        <v>240</v>
      </c>
      <c r="H325" s="186">
        <v>1888.25</v>
      </c>
      <c r="I325" s="187"/>
      <c r="J325" s="188">
        <f>ROUND(I325*H325,2)</f>
        <v>0</v>
      </c>
      <c r="K325" s="184" t="s">
        <v>246</v>
      </c>
      <c r="L325" s="39"/>
      <c r="M325" s="189" t="s">
        <v>1</v>
      </c>
      <c r="N325" s="190" t="s">
        <v>40</v>
      </c>
      <c r="O325" s="77"/>
      <c r="P325" s="191">
        <f>O325*H325</f>
        <v>0</v>
      </c>
      <c r="Q325" s="191">
        <v>0</v>
      </c>
      <c r="R325" s="191">
        <f>Q325*H325</f>
        <v>0</v>
      </c>
      <c r="S325" s="191">
        <v>0</v>
      </c>
      <c r="T325" s="192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93" t="s">
        <v>96</v>
      </c>
      <c r="AT325" s="193" t="s">
        <v>237</v>
      </c>
      <c r="AU325" s="193" t="s">
        <v>84</v>
      </c>
      <c r="AY325" s="19" t="s">
        <v>235</v>
      </c>
      <c r="BE325" s="194">
        <f>IF(N325="základní",J325,0)</f>
        <v>0</v>
      </c>
      <c r="BF325" s="194">
        <f>IF(N325="snížená",J325,0)</f>
        <v>0</v>
      </c>
      <c r="BG325" s="194">
        <f>IF(N325="zákl. přenesená",J325,0)</f>
        <v>0</v>
      </c>
      <c r="BH325" s="194">
        <f>IF(N325="sníž. přenesená",J325,0)</f>
        <v>0</v>
      </c>
      <c r="BI325" s="194">
        <f>IF(N325="nulová",J325,0)</f>
        <v>0</v>
      </c>
      <c r="BJ325" s="19" t="s">
        <v>82</v>
      </c>
      <c r="BK325" s="194">
        <f>ROUND(I325*H325,2)</f>
        <v>0</v>
      </c>
      <c r="BL325" s="19" t="s">
        <v>96</v>
      </c>
      <c r="BM325" s="193" t="s">
        <v>623</v>
      </c>
    </row>
    <row r="326" s="2" customFormat="1">
      <c r="A326" s="38"/>
      <c r="B326" s="39"/>
      <c r="C326" s="38"/>
      <c r="D326" s="195" t="s">
        <v>242</v>
      </c>
      <c r="E326" s="38"/>
      <c r="F326" s="196" t="s">
        <v>588</v>
      </c>
      <c r="G326" s="38"/>
      <c r="H326" s="38"/>
      <c r="I326" s="197"/>
      <c r="J326" s="38"/>
      <c r="K326" s="38"/>
      <c r="L326" s="39"/>
      <c r="M326" s="198"/>
      <c r="N326" s="199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242</v>
      </c>
      <c r="AU326" s="19" t="s">
        <v>84</v>
      </c>
    </row>
    <row r="327" s="2" customFormat="1" ht="33" customHeight="1">
      <c r="A327" s="38"/>
      <c r="B327" s="181"/>
      <c r="C327" s="182" t="s">
        <v>524</v>
      </c>
      <c r="D327" s="182" t="s">
        <v>237</v>
      </c>
      <c r="E327" s="183" t="s">
        <v>625</v>
      </c>
      <c r="F327" s="184" t="s">
        <v>998</v>
      </c>
      <c r="G327" s="185" t="s">
        <v>240</v>
      </c>
      <c r="H327" s="186">
        <v>1888.25</v>
      </c>
      <c r="I327" s="187"/>
      <c r="J327" s="188">
        <f>ROUND(I327*H327,2)</f>
        <v>0</v>
      </c>
      <c r="K327" s="184" t="s">
        <v>246</v>
      </c>
      <c r="L327" s="39"/>
      <c r="M327" s="189" t="s">
        <v>1</v>
      </c>
      <c r="N327" s="190" t="s">
        <v>40</v>
      </c>
      <c r="O327" s="77"/>
      <c r="P327" s="191">
        <f>O327*H327</f>
        <v>0</v>
      </c>
      <c r="Q327" s="191">
        <v>0</v>
      </c>
      <c r="R327" s="191">
        <f>Q327*H327</f>
        <v>0</v>
      </c>
      <c r="S327" s="191">
        <v>0</v>
      </c>
      <c r="T327" s="192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93" t="s">
        <v>96</v>
      </c>
      <c r="AT327" s="193" t="s">
        <v>237</v>
      </c>
      <c r="AU327" s="193" t="s">
        <v>84</v>
      </c>
      <c r="AY327" s="19" t="s">
        <v>235</v>
      </c>
      <c r="BE327" s="194">
        <f>IF(N327="základní",J327,0)</f>
        <v>0</v>
      </c>
      <c r="BF327" s="194">
        <f>IF(N327="snížená",J327,0)</f>
        <v>0</v>
      </c>
      <c r="BG327" s="194">
        <f>IF(N327="zákl. přenesená",J327,0)</f>
        <v>0</v>
      </c>
      <c r="BH327" s="194">
        <f>IF(N327="sníž. přenesená",J327,0)</f>
        <v>0</v>
      </c>
      <c r="BI327" s="194">
        <f>IF(N327="nulová",J327,0)</f>
        <v>0</v>
      </c>
      <c r="BJ327" s="19" t="s">
        <v>82</v>
      </c>
      <c r="BK327" s="194">
        <f>ROUND(I327*H327,2)</f>
        <v>0</v>
      </c>
      <c r="BL327" s="19" t="s">
        <v>96</v>
      </c>
      <c r="BM327" s="193" t="s">
        <v>627</v>
      </c>
    </row>
    <row r="328" s="2" customFormat="1">
      <c r="A328" s="38"/>
      <c r="B328" s="39"/>
      <c r="C328" s="38"/>
      <c r="D328" s="195" t="s">
        <v>242</v>
      </c>
      <c r="E328" s="38"/>
      <c r="F328" s="196" t="s">
        <v>601</v>
      </c>
      <c r="G328" s="38"/>
      <c r="H328" s="38"/>
      <c r="I328" s="197"/>
      <c r="J328" s="38"/>
      <c r="K328" s="38"/>
      <c r="L328" s="39"/>
      <c r="M328" s="198"/>
      <c r="N328" s="199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242</v>
      </c>
      <c r="AU328" s="19" t="s">
        <v>84</v>
      </c>
    </row>
    <row r="329" s="2" customFormat="1">
      <c r="A329" s="38"/>
      <c r="B329" s="39"/>
      <c r="C329" s="38"/>
      <c r="D329" s="195" t="s">
        <v>262</v>
      </c>
      <c r="E329" s="38"/>
      <c r="F329" s="223" t="s">
        <v>1037</v>
      </c>
      <c r="G329" s="38"/>
      <c r="H329" s="38"/>
      <c r="I329" s="197"/>
      <c r="J329" s="38"/>
      <c r="K329" s="38"/>
      <c r="L329" s="39"/>
      <c r="M329" s="198"/>
      <c r="N329" s="199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262</v>
      </c>
      <c r="AU329" s="19" t="s">
        <v>84</v>
      </c>
    </row>
    <row r="330" s="13" customFormat="1">
      <c r="A330" s="13"/>
      <c r="B330" s="200"/>
      <c r="C330" s="13"/>
      <c r="D330" s="195" t="s">
        <v>248</v>
      </c>
      <c r="E330" s="201" t="s">
        <v>1</v>
      </c>
      <c r="F330" s="202" t="s">
        <v>602</v>
      </c>
      <c r="G330" s="13"/>
      <c r="H330" s="201" t="s">
        <v>1</v>
      </c>
      <c r="I330" s="203"/>
      <c r="J330" s="13"/>
      <c r="K330" s="13"/>
      <c r="L330" s="200"/>
      <c r="M330" s="204"/>
      <c r="N330" s="205"/>
      <c r="O330" s="205"/>
      <c r="P330" s="205"/>
      <c r="Q330" s="205"/>
      <c r="R330" s="205"/>
      <c r="S330" s="205"/>
      <c r="T330" s="206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01" t="s">
        <v>248</v>
      </c>
      <c r="AU330" s="201" t="s">
        <v>84</v>
      </c>
      <c r="AV330" s="13" t="s">
        <v>82</v>
      </c>
      <c r="AW330" s="13" t="s">
        <v>32</v>
      </c>
      <c r="AX330" s="13" t="s">
        <v>75</v>
      </c>
      <c r="AY330" s="201" t="s">
        <v>235</v>
      </c>
    </row>
    <row r="331" s="14" customFormat="1">
      <c r="A331" s="14"/>
      <c r="B331" s="207"/>
      <c r="C331" s="14"/>
      <c r="D331" s="195" t="s">
        <v>248</v>
      </c>
      <c r="E331" s="208" t="s">
        <v>1</v>
      </c>
      <c r="F331" s="209" t="s">
        <v>1097</v>
      </c>
      <c r="G331" s="14"/>
      <c r="H331" s="210">
        <v>1888.25</v>
      </c>
      <c r="I331" s="211"/>
      <c r="J331" s="14"/>
      <c r="K331" s="14"/>
      <c r="L331" s="207"/>
      <c r="M331" s="212"/>
      <c r="N331" s="213"/>
      <c r="O331" s="213"/>
      <c r="P331" s="213"/>
      <c r="Q331" s="213"/>
      <c r="R331" s="213"/>
      <c r="S331" s="213"/>
      <c r="T331" s="2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08" t="s">
        <v>248</v>
      </c>
      <c r="AU331" s="208" t="s">
        <v>84</v>
      </c>
      <c r="AV331" s="14" t="s">
        <v>84</v>
      </c>
      <c r="AW331" s="14" t="s">
        <v>32</v>
      </c>
      <c r="AX331" s="14" t="s">
        <v>82</v>
      </c>
      <c r="AY331" s="208" t="s">
        <v>235</v>
      </c>
    </row>
    <row r="332" s="2" customFormat="1" ht="21.75" customHeight="1">
      <c r="A332" s="38"/>
      <c r="B332" s="181"/>
      <c r="C332" s="182" t="s">
        <v>531</v>
      </c>
      <c r="D332" s="182" t="s">
        <v>237</v>
      </c>
      <c r="E332" s="183" t="s">
        <v>569</v>
      </c>
      <c r="F332" s="184" t="s">
        <v>570</v>
      </c>
      <c r="G332" s="185" t="s">
        <v>240</v>
      </c>
      <c r="H332" s="186">
        <v>54</v>
      </c>
      <c r="I332" s="187"/>
      <c r="J332" s="188">
        <f>ROUND(I332*H332,2)</f>
        <v>0</v>
      </c>
      <c r="K332" s="184" t="s">
        <v>1</v>
      </c>
      <c r="L332" s="39"/>
      <c r="M332" s="189" t="s">
        <v>1</v>
      </c>
      <c r="N332" s="190" t="s">
        <v>40</v>
      </c>
      <c r="O332" s="77"/>
      <c r="P332" s="191">
        <f>O332*H332</f>
        <v>0</v>
      </c>
      <c r="Q332" s="191">
        <v>0</v>
      </c>
      <c r="R332" s="191">
        <f>Q332*H332</f>
        <v>0</v>
      </c>
      <c r="S332" s="191">
        <v>0</v>
      </c>
      <c r="T332" s="19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3" t="s">
        <v>96</v>
      </c>
      <c r="AT332" s="193" t="s">
        <v>237</v>
      </c>
      <c r="AU332" s="193" t="s">
        <v>84</v>
      </c>
      <c r="AY332" s="19" t="s">
        <v>235</v>
      </c>
      <c r="BE332" s="194">
        <f>IF(N332="základní",J332,0)</f>
        <v>0</v>
      </c>
      <c r="BF332" s="194">
        <f>IF(N332="snížená",J332,0)</f>
        <v>0</v>
      </c>
      <c r="BG332" s="194">
        <f>IF(N332="zákl. přenesená",J332,0)</f>
        <v>0</v>
      </c>
      <c r="BH332" s="194">
        <f>IF(N332="sníž. přenesená",J332,0)</f>
        <v>0</v>
      </c>
      <c r="BI332" s="194">
        <f>IF(N332="nulová",J332,0)</f>
        <v>0</v>
      </c>
      <c r="BJ332" s="19" t="s">
        <v>82</v>
      </c>
      <c r="BK332" s="194">
        <f>ROUND(I332*H332,2)</f>
        <v>0</v>
      </c>
      <c r="BL332" s="19" t="s">
        <v>96</v>
      </c>
      <c r="BM332" s="193" t="s">
        <v>1098</v>
      </c>
    </row>
    <row r="333" s="2" customFormat="1">
      <c r="A333" s="38"/>
      <c r="B333" s="39"/>
      <c r="C333" s="38"/>
      <c r="D333" s="195" t="s">
        <v>242</v>
      </c>
      <c r="E333" s="38"/>
      <c r="F333" s="196" t="s">
        <v>572</v>
      </c>
      <c r="G333" s="38"/>
      <c r="H333" s="38"/>
      <c r="I333" s="197"/>
      <c r="J333" s="38"/>
      <c r="K333" s="38"/>
      <c r="L333" s="39"/>
      <c r="M333" s="198"/>
      <c r="N333" s="199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242</v>
      </c>
      <c r="AU333" s="19" t="s">
        <v>84</v>
      </c>
    </row>
    <row r="334" s="2" customFormat="1" ht="24.15" customHeight="1">
      <c r="A334" s="38"/>
      <c r="B334" s="181"/>
      <c r="C334" s="182" t="s">
        <v>535</v>
      </c>
      <c r="D334" s="182" t="s">
        <v>237</v>
      </c>
      <c r="E334" s="183" t="s">
        <v>1099</v>
      </c>
      <c r="F334" s="184" t="s">
        <v>1100</v>
      </c>
      <c r="G334" s="185" t="s">
        <v>240</v>
      </c>
      <c r="H334" s="186">
        <v>54</v>
      </c>
      <c r="I334" s="187"/>
      <c r="J334" s="188">
        <f>ROUND(I334*H334,2)</f>
        <v>0</v>
      </c>
      <c r="K334" s="184" t="s">
        <v>246</v>
      </c>
      <c r="L334" s="39"/>
      <c r="M334" s="189" t="s">
        <v>1</v>
      </c>
      <c r="N334" s="190" t="s">
        <v>40</v>
      </c>
      <c r="O334" s="77"/>
      <c r="P334" s="191">
        <f>O334*H334</f>
        <v>0</v>
      </c>
      <c r="Q334" s="191">
        <v>0.083500000000000005</v>
      </c>
      <c r="R334" s="191">
        <f>Q334*H334</f>
        <v>4.5090000000000003</v>
      </c>
      <c r="S334" s="191">
        <v>0</v>
      </c>
      <c r="T334" s="19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3" t="s">
        <v>96</v>
      </c>
      <c r="AT334" s="193" t="s">
        <v>237</v>
      </c>
      <c r="AU334" s="193" t="s">
        <v>84</v>
      </c>
      <c r="AY334" s="19" t="s">
        <v>235</v>
      </c>
      <c r="BE334" s="194">
        <f>IF(N334="základní",J334,0)</f>
        <v>0</v>
      </c>
      <c r="BF334" s="194">
        <f>IF(N334="snížená",J334,0)</f>
        <v>0</v>
      </c>
      <c r="BG334" s="194">
        <f>IF(N334="zákl. přenesená",J334,0)</f>
        <v>0</v>
      </c>
      <c r="BH334" s="194">
        <f>IF(N334="sníž. přenesená",J334,0)</f>
        <v>0</v>
      </c>
      <c r="BI334" s="194">
        <f>IF(N334="nulová",J334,0)</f>
        <v>0</v>
      </c>
      <c r="BJ334" s="19" t="s">
        <v>82</v>
      </c>
      <c r="BK334" s="194">
        <f>ROUND(I334*H334,2)</f>
        <v>0</v>
      </c>
      <c r="BL334" s="19" t="s">
        <v>96</v>
      </c>
      <c r="BM334" s="193" t="s">
        <v>1101</v>
      </c>
    </row>
    <row r="335" s="2" customFormat="1">
      <c r="A335" s="38"/>
      <c r="B335" s="39"/>
      <c r="C335" s="38"/>
      <c r="D335" s="195" t="s">
        <v>242</v>
      </c>
      <c r="E335" s="38"/>
      <c r="F335" s="196" t="s">
        <v>1102</v>
      </c>
      <c r="G335" s="38"/>
      <c r="H335" s="38"/>
      <c r="I335" s="197"/>
      <c r="J335" s="38"/>
      <c r="K335" s="38"/>
      <c r="L335" s="39"/>
      <c r="M335" s="198"/>
      <c r="N335" s="199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242</v>
      </c>
      <c r="AU335" s="19" t="s">
        <v>84</v>
      </c>
    </row>
    <row r="336" s="2" customFormat="1">
      <c r="A336" s="38"/>
      <c r="B336" s="39"/>
      <c r="C336" s="38"/>
      <c r="D336" s="195" t="s">
        <v>262</v>
      </c>
      <c r="E336" s="38"/>
      <c r="F336" s="223" t="s">
        <v>1037</v>
      </c>
      <c r="G336" s="38"/>
      <c r="H336" s="38"/>
      <c r="I336" s="197"/>
      <c r="J336" s="38"/>
      <c r="K336" s="38"/>
      <c r="L336" s="39"/>
      <c r="M336" s="198"/>
      <c r="N336" s="199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262</v>
      </c>
      <c r="AU336" s="19" t="s">
        <v>84</v>
      </c>
    </row>
    <row r="337" s="14" customFormat="1">
      <c r="A337" s="14"/>
      <c r="B337" s="207"/>
      <c r="C337" s="14"/>
      <c r="D337" s="195" t="s">
        <v>248</v>
      </c>
      <c r="E337" s="208" t="s">
        <v>1</v>
      </c>
      <c r="F337" s="209" t="s">
        <v>1103</v>
      </c>
      <c r="G337" s="14"/>
      <c r="H337" s="210">
        <v>54</v>
      </c>
      <c r="I337" s="211"/>
      <c r="J337" s="14"/>
      <c r="K337" s="14"/>
      <c r="L337" s="207"/>
      <c r="M337" s="212"/>
      <c r="N337" s="213"/>
      <c r="O337" s="213"/>
      <c r="P337" s="213"/>
      <c r="Q337" s="213"/>
      <c r="R337" s="213"/>
      <c r="S337" s="213"/>
      <c r="T337" s="2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08" t="s">
        <v>248</v>
      </c>
      <c r="AU337" s="208" t="s">
        <v>84</v>
      </c>
      <c r="AV337" s="14" t="s">
        <v>84</v>
      </c>
      <c r="AW337" s="14" t="s">
        <v>32</v>
      </c>
      <c r="AX337" s="14" t="s">
        <v>82</v>
      </c>
      <c r="AY337" s="208" t="s">
        <v>235</v>
      </c>
    </row>
    <row r="338" s="2" customFormat="1" ht="16.5" customHeight="1">
      <c r="A338" s="38"/>
      <c r="B338" s="181"/>
      <c r="C338" s="232" t="s">
        <v>539</v>
      </c>
      <c r="D338" s="232" t="s">
        <v>465</v>
      </c>
      <c r="E338" s="233" t="s">
        <v>1104</v>
      </c>
      <c r="F338" s="234" t="s">
        <v>1105</v>
      </c>
      <c r="G338" s="235" t="s">
        <v>527</v>
      </c>
      <c r="H338" s="236">
        <v>18</v>
      </c>
      <c r="I338" s="237"/>
      <c r="J338" s="238">
        <f>ROUND(I338*H338,2)</f>
        <v>0</v>
      </c>
      <c r="K338" s="234" t="s">
        <v>246</v>
      </c>
      <c r="L338" s="239"/>
      <c r="M338" s="240" t="s">
        <v>1</v>
      </c>
      <c r="N338" s="241" t="s">
        <v>40</v>
      </c>
      <c r="O338" s="77"/>
      <c r="P338" s="191">
        <f>O338*H338</f>
        <v>0</v>
      </c>
      <c r="Q338" s="191">
        <v>1.516</v>
      </c>
      <c r="R338" s="191">
        <f>Q338*H338</f>
        <v>27.288</v>
      </c>
      <c r="S338" s="191">
        <v>0</v>
      </c>
      <c r="T338" s="192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3" t="s">
        <v>291</v>
      </c>
      <c r="AT338" s="193" t="s">
        <v>465</v>
      </c>
      <c r="AU338" s="193" t="s">
        <v>84</v>
      </c>
      <c r="AY338" s="19" t="s">
        <v>235</v>
      </c>
      <c r="BE338" s="194">
        <f>IF(N338="základní",J338,0)</f>
        <v>0</v>
      </c>
      <c r="BF338" s="194">
        <f>IF(N338="snížená",J338,0)</f>
        <v>0</v>
      </c>
      <c r="BG338" s="194">
        <f>IF(N338="zákl. přenesená",J338,0)</f>
        <v>0</v>
      </c>
      <c r="BH338" s="194">
        <f>IF(N338="sníž. přenesená",J338,0)</f>
        <v>0</v>
      </c>
      <c r="BI338" s="194">
        <f>IF(N338="nulová",J338,0)</f>
        <v>0</v>
      </c>
      <c r="BJ338" s="19" t="s">
        <v>82</v>
      </c>
      <c r="BK338" s="194">
        <f>ROUND(I338*H338,2)</f>
        <v>0</v>
      </c>
      <c r="BL338" s="19" t="s">
        <v>96</v>
      </c>
      <c r="BM338" s="193" t="s">
        <v>1106</v>
      </c>
    </row>
    <row r="339" s="2" customFormat="1">
      <c r="A339" s="38"/>
      <c r="B339" s="39"/>
      <c r="C339" s="38"/>
      <c r="D339" s="195" t="s">
        <v>242</v>
      </c>
      <c r="E339" s="38"/>
      <c r="F339" s="196" t="s">
        <v>1105</v>
      </c>
      <c r="G339" s="38"/>
      <c r="H339" s="38"/>
      <c r="I339" s="197"/>
      <c r="J339" s="38"/>
      <c r="K339" s="38"/>
      <c r="L339" s="39"/>
      <c r="M339" s="198"/>
      <c r="N339" s="199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242</v>
      </c>
      <c r="AU339" s="19" t="s">
        <v>84</v>
      </c>
    </row>
    <row r="340" s="12" customFormat="1" ht="22.8" customHeight="1">
      <c r="A340" s="12"/>
      <c r="B340" s="168"/>
      <c r="C340" s="12"/>
      <c r="D340" s="169" t="s">
        <v>74</v>
      </c>
      <c r="E340" s="179" t="s">
        <v>291</v>
      </c>
      <c r="F340" s="179" t="s">
        <v>629</v>
      </c>
      <c r="G340" s="12"/>
      <c r="H340" s="12"/>
      <c r="I340" s="171"/>
      <c r="J340" s="180">
        <f>BK340</f>
        <v>0</v>
      </c>
      <c r="K340" s="12"/>
      <c r="L340" s="168"/>
      <c r="M340" s="173"/>
      <c r="N340" s="174"/>
      <c r="O340" s="174"/>
      <c r="P340" s="175">
        <f>SUM(P341:P449)</f>
        <v>0</v>
      </c>
      <c r="Q340" s="174"/>
      <c r="R340" s="175">
        <f>SUM(R341:R449)</f>
        <v>43.120929999999994</v>
      </c>
      <c r="S340" s="174"/>
      <c r="T340" s="176">
        <f>SUM(T341:T449)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169" t="s">
        <v>82</v>
      </c>
      <c r="AT340" s="177" t="s">
        <v>74</v>
      </c>
      <c r="AU340" s="177" t="s">
        <v>82</v>
      </c>
      <c r="AY340" s="169" t="s">
        <v>235</v>
      </c>
      <c r="BK340" s="178">
        <f>SUM(BK341:BK449)</f>
        <v>0</v>
      </c>
    </row>
    <row r="341" s="2" customFormat="1" ht="24.15" customHeight="1">
      <c r="A341" s="38"/>
      <c r="B341" s="181"/>
      <c r="C341" s="182" t="s">
        <v>543</v>
      </c>
      <c r="D341" s="182" t="s">
        <v>237</v>
      </c>
      <c r="E341" s="183" t="s">
        <v>1107</v>
      </c>
      <c r="F341" s="184" t="s">
        <v>1108</v>
      </c>
      <c r="G341" s="185" t="s">
        <v>323</v>
      </c>
      <c r="H341" s="186">
        <v>7.5</v>
      </c>
      <c r="I341" s="187"/>
      <c r="J341" s="188">
        <f>ROUND(I341*H341,2)</f>
        <v>0</v>
      </c>
      <c r="K341" s="184" t="s">
        <v>246</v>
      </c>
      <c r="L341" s="39"/>
      <c r="M341" s="189" t="s">
        <v>1</v>
      </c>
      <c r="N341" s="190" t="s">
        <v>40</v>
      </c>
      <c r="O341" s="77"/>
      <c r="P341" s="191">
        <f>O341*H341</f>
        <v>0</v>
      </c>
      <c r="Q341" s="191">
        <v>0.0065599999999999999</v>
      </c>
      <c r="R341" s="191">
        <f>Q341*H341</f>
        <v>0.049200000000000001</v>
      </c>
      <c r="S341" s="191">
        <v>0</v>
      </c>
      <c r="T341" s="192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93" t="s">
        <v>96</v>
      </c>
      <c r="AT341" s="193" t="s">
        <v>237</v>
      </c>
      <c r="AU341" s="193" t="s">
        <v>84</v>
      </c>
      <c r="AY341" s="19" t="s">
        <v>235</v>
      </c>
      <c r="BE341" s="194">
        <f>IF(N341="základní",J341,0)</f>
        <v>0</v>
      </c>
      <c r="BF341" s="194">
        <f>IF(N341="snížená",J341,0)</f>
        <v>0</v>
      </c>
      <c r="BG341" s="194">
        <f>IF(N341="zákl. přenesená",J341,0)</f>
        <v>0</v>
      </c>
      <c r="BH341" s="194">
        <f>IF(N341="sníž. přenesená",J341,0)</f>
        <v>0</v>
      </c>
      <c r="BI341" s="194">
        <f>IF(N341="nulová",J341,0)</f>
        <v>0</v>
      </c>
      <c r="BJ341" s="19" t="s">
        <v>82</v>
      </c>
      <c r="BK341" s="194">
        <f>ROUND(I341*H341,2)</f>
        <v>0</v>
      </c>
      <c r="BL341" s="19" t="s">
        <v>96</v>
      </c>
      <c r="BM341" s="193" t="s">
        <v>1109</v>
      </c>
    </row>
    <row r="342" s="2" customFormat="1">
      <c r="A342" s="38"/>
      <c r="B342" s="39"/>
      <c r="C342" s="38"/>
      <c r="D342" s="195" t="s">
        <v>242</v>
      </c>
      <c r="E342" s="38"/>
      <c r="F342" s="196" t="s">
        <v>1110</v>
      </c>
      <c r="G342" s="38"/>
      <c r="H342" s="38"/>
      <c r="I342" s="197"/>
      <c r="J342" s="38"/>
      <c r="K342" s="38"/>
      <c r="L342" s="39"/>
      <c r="M342" s="198"/>
      <c r="N342" s="199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242</v>
      </c>
      <c r="AU342" s="19" t="s">
        <v>84</v>
      </c>
    </row>
    <row r="343" s="2" customFormat="1">
      <c r="A343" s="38"/>
      <c r="B343" s="39"/>
      <c r="C343" s="38"/>
      <c r="D343" s="195" t="s">
        <v>262</v>
      </c>
      <c r="E343" s="38"/>
      <c r="F343" s="223" t="s">
        <v>1037</v>
      </c>
      <c r="G343" s="38"/>
      <c r="H343" s="38"/>
      <c r="I343" s="197"/>
      <c r="J343" s="38"/>
      <c r="K343" s="38"/>
      <c r="L343" s="39"/>
      <c r="M343" s="198"/>
      <c r="N343" s="199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262</v>
      </c>
      <c r="AU343" s="19" t="s">
        <v>84</v>
      </c>
    </row>
    <row r="344" s="14" customFormat="1">
      <c r="A344" s="14"/>
      <c r="B344" s="207"/>
      <c r="C344" s="14"/>
      <c r="D344" s="195" t="s">
        <v>248</v>
      </c>
      <c r="E344" s="208" t="s">
        <v>1</v>
      </c>
      <c r="F344" s="209" t="s">
        <v>1111</v>
      </c>
      <c r="G344" s="14"/>
      <c r="H344" s="210">
        <v>7.5</v>
      </c>
      <c r="I344" s="211"/>
      <c r="J344" s="14"/>
      <c r="K344" s="14"/>
      <c r="L344" s="207"/>
      <c r="M344" s="212"/>
      <c r="N344" s="213"/>
      <c r="O344" s="213"/>
      <c r="P344" s="213"/>
      <c r="Q344" s="213"/>
      <c r="R344" s="213"/>
      <c r="S344" s="213"/>
      <c r="T344" s="2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8" t="s">
        <v>248</v>
      </c>
      <c r="AU344" s="208" t="s">
        <v>84</v>
      </c>
      <c r="AV344" s="14" t="s">
        <v>84</v>
      </c>
      <c r="AW344" s="14" t="s">
        <v>32</v>
      </c>
      <c r="AX344" s="14" t="s">
        <v>82</v>
      </c>
      <c r="AY344" s="208" t="s">
        <v>235</v>
      </c>
    </row>
    <row r="345" s="2" customFormat="1" ht="24.15" customHeight="1">
      <c r="A345" s="38"/>
      <c r="B345" s="181"/>
      <c r="C345" s="182" t="s">
        <v>547</v>
      </c>
      <c r="D345" s="182" t="s">
        <v>237</v>
      </c>
      <c r="E345" s="183" t="s">
        <v>642</v>
      </c>
      <c r="F345" s="184" t="s">
        <v>643</v>
      </c>
      <c r="G345" s="185" t="s">
        <v>323</v>
      </c>
      <c r="H345" s="186">
        <v>507</v>
      </c>
      <c r="I345" s="187"/>
      <c r="J345" s="188">
        <f>ROUND(I345*H345,2)</f>
        <v>0</v>
      </c>
      <c r="K345" s="184" t="s">
        <v>246</v>
      </c>
      <c r="L345" s="39"/>
      <c r="M345" s="189" t="s">
        <v>1</v>
      </c>
      <c r="N345" s="190" t="s">
        <v>40</v>
      </c>
      <c r="O345" s="77"/>
      <c r="P345" s="191">
        <f>O345*H345</f>
        <v>0</v>
      </c>
      <c r="Q345" s="191">
        <v>0.01323</v>
      </c>
      <c r="R345" s="191">
        <f>Q345*H345</f>
        <v>6.7076099999999999</v>
      </c>
      <c r="S345" s="191">
        <v>0</v>
      </c>
      <c r="T345" s="192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93" t="s">
        <v>96</v>
      </c>
      <c r="AT345" s="193" t="s">
        <v>237</v>
      </c>
      <c r="AU345" s="193" t="s">
        <v>84</v>
      </c>
      <c r="AY345" s="19" t="s">
        <v>235</v>
      </c>
      <c r="BE345" s="194">
        <f>IF(N345="základní",J345,0)</f>
        <v>0</v>
      </c>
      <c r="BF345" s="194">
        <f>IF(N345="snížená",J345,0)</f>
        <v>0</v>
      </c>
      <c r="BG345" s="194">
        <f>IF(N345="zákl. přenesená",J345,0)</f>
        <v>0</v>
      </c>
      <c r="BH345" s="194">
        <f>IF(N345="sníž. přenesená",J345,0)</f>
        <v>0</v>
      </c>
      <c r="BI345" s="194">
        <f>IF(N345="nulová",J345,0)</f>
        <v>0</v>
      </c>
      <c r="BJ345" s="19" t="s">
        <v>82</v>
      </c>
      <c r="BK345" s="194">
        <f>ROUND(I345*H345,2)</f>
        <v>0</v>
      </c>
      <c r="BL345" s="19" t="s">
        <v>96</v>
      </c>
      <c r="BM345" s="193" t="s">
        <v>644</v>
      </c>
    </row>
    <row r="346" s="2" customFormat="1">
      <c r="A346" s="38"/>
      <c r="B346" s="39"/>
      <c r="C346" s="38"/>
      <c r="D346" s="195" t="s">
        <v>242</v>
      </c>
      <c r="E346" s="38"/>
      <c r="F346" s="196" t="s">
        <v>645</v>
      </c>
      <c r="G346" s="38"/>
      <c r="H346" s="38"/>
      <c r="I346" s="197"/>
      <c r="J346" s="38"/>
      <c r="K346" s="38"/>
      <c r="L346" s="39"/>
      <c r="M346" s="198"/>
      <c r="N346" s="199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242</v>
      </c>
      <c r="AU346" s="19" t="s">
        <v>84</v>
      </c>
    </row>
    <row r="347" s="2" customFormat="1">
      <c r="A347" s="38"/>
      <c r="B347" s="39"/>
      <c r="C347" s="38"/>
      <c r="D347" s="195" t="s">
        <v>262</v>
      </c>
      <c r="E347" s="38"/>
      <c r="F347" s="223" t="s">
        <v>1037</v>
      </c>
      <c r="G347" s="38"/>
      <c r="H347" s="38"/>
      <c r="I347" s="197"/>
      <c r="J347" s="38"/>
      <c r="K347" s="38"/>
      <c r="L347" s="39"/>
      <c r="M347" s="198"/>
      <c r="N347" s="199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262</v>
      </c>
      <c r="AU347" s="19" t="s">
        <v>84</v>
      </c>
    </row>
    <row r="348" s="14" customFormat="1">
      <c r="A348" s="14"/>
      <c r="B348" s="207"/>
      <c r="C348" s="14"/>
      <c r="D348" s="195" t="s">
        <v>248</v>
      </c>
      <c r="E348" s="208" t="s">
        <v>1</v>
      </c>
      <c r="F348" s="209" t="s">
        <v>1112</v>
      </c>
      <c r="G348" s="14"/>
      <c r="H348" s="210">
        <v>507</v>
      </c>
      <c r="I348" s="211"/>
      <c r="J348" s="14"/>
      <c r="K348" s="14"/>
      <c r="L348" s="207"/>
      <c r="M348" s="212"/>
      <c r="N348" s="213"/>
      <c r="O348" s="213"/>
      <c r="P348" s="213"/>
      <c r="Q348" s="213"/>
      <c r="R348" s="213"/>
      <c r="S348" s="213"/>
      <c r="T348" s="2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8" t="s">
        <v>248</v>
      </c>
      <c r="AU348" s="208" t="s">
        <v>84</v>
      </c>
      <c r="AV348" s="14" t="s">
        <v>84</v>
      </c>
      <c r="AW348" s="14" t="s">
        <v>32</v>
      </c>
      <c r="AX348" s="14" t="s">
        <v>82</v>
      </c>
      <c r="AY348" s="208" t="s">
        <v>235</v>
      </c>
    </row>
    <row r="349" s="2" customFormat="1" ht="24.15" customHeight="1">
      <c r="A349" s="38"/>
      <c r="B349" s="181"/>
      <c r="C349" s="182" t="s">
        <v>552</v>
      </c>
      <c r="D349" s="182" t="s">
        <v>237</v>
      </c>
      <c r="E349" s="183" t="s">
        <v>1113</v>
      </c>
      <c r="F349" s="184" t="s">
        <v>1114</v>
      </c>
      <c r="G349" s="185" t="s">
        <v>323</v>
      </c>
      <c r="H349" s="186">
        <v>38</v>
      </c>
      <c r="I349" s="187"/>
      <c r="J349" s="188">
        <f>ROUND(I349*H349,2)</f>
        <v>0</v>
      </c>
      <c r="K349" s="184" t="s">
        <v>246</v>
      </c>
      <c r="L349" s="39"/>
      <c r="M349" s="189" t="s">
        <v>1</v>
      </c>
      <c r="N349" s="190" t="s">
        <v>40</v>
      </c>
      <c r="O349" s="77"/>
      <c r="P349" s="191">
        <f>O349*H349</f>
        <v>0</v>
      </c>
      <c r="Q349" s="191">
        <v>0.02649</v>
      </c>
      <c r="R349" s="191">
        <f>Q349*H349</f>
        <v>1.0066200000000001</v>
      </c>
      <c r="S349" s="191">
        <v>0</v>
      </c>
      <c r="T349" s="192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93" t="s">
        <v>96</v>
      </c>
      <c r="AT349" s="193" t="s">
        <v>237</v>
      </c>
      <c r="AU349" s="193" t="s">
        <v>84</v>
      </c>
      <c r="AY349" s="19" t="s">
        <v>235</v>
      </c>
      <c r="BE349" s="194">
        <f>IF(N349="základní",J349,0)</f>
        <v>0</v>
      </c>
      <c r="BF349" s="194">
        <f>IF(N349="snížená",J349,0)</f>
        <v>0</v>
      </c>
      <c r="BG349" s="194">
        <f>IF(N349="zákl. přenesená",J349,0)</f>
        <v>0</v>
      </c>
      <c r="BH349" s="194">
        <f>IF(N349="sníž. přenesená",J349,0)</f>
        <v>0</v>
      </c>
      <c r="BI349" s="194">
        <f>IF(N349="nulová",J349,0)</f>
        <v>0</v>
      </c>
      <c r="BJ349" s="19" t="s">
        <v>82</v>
      </c>
      <c r="BK349" s="194">
        <f>ROUND(I349*H349,2)</f>
        <v>0</v>
      </c>
      <c r="BL349" s="19" t="s">
        <v>96</v>
      </c>
      <c r="BM349" s="193" t="s">
        <v>1115</v>
      </c>
    </row>
    <row r="350" s="2" customFormat="1">
      <c r="A350" s="38"/>
      <c r="B350" s="39"/>
      <c r="C350" s="38"/>
      <c r="D350" s="195" t="s">
        <v>242</v>
      </c>
      <c r="E350" s="38"/>
      <c r="F350" s="196" t="s">
        <v>1116</v>
      </c>
      <c r="G350" s="38"/>
      <c r="H350" s="38"/>
      <c r="I350" s="197"/>
      <c r="J350" s="38"/>
      <c r="K350" s="38"/>
      <c r="L350" s="39"/>
      <c r="M350" s="198"/>
      <c r="N350" s="199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242</v>
      </c>
      <c r="AU350" s="19" t="s">
        <v>84</v>
      </c>
    </row>
    <row r="351" s="2" customFormat="1">
      <c r="A351" s="38"/>
      <c r="B351" s="39"/>
      <c r="C351" s="38"/>
      <c r="D351" s="195" t="s">
        <v>262</v>
      </c>
      <c r="E351" s="38"/>
      <c r="F351" s="223" t="s">
        <v>1037</v>
      </c>
      <c r="G351" s="38"/>
      <c r="H351" s="38"/>
      <c r="I351" s="197"/>
      <c r="J351" s="38"/>
      <c r="K351" s="38"/>
      <c r="L351" s="39"/>
      <c r="M351" s="198"/>
      <c r="N351" s="199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262</v>
      </c>
      <c r="AU351" s="19" t="s">
        <v>84</v>
      </c>
    </row>
    <row r="352" s="14" customFormat="1">
      <c r="A352" s="14"/>
      <c r="B352" s="207"/>
      <c r="C352" s="14"/>
      <c r="D352" s="195" t="s">
        <v>248</v>
      </c>
      <c r="E352" s="208" t="s">
        <v>1</v>
      </c>
      <c r="F352" s="209" t="s">
        <v>1117</v>
      </c>
      <c r="G352" s="14"/>
      <c r="H352" s="210">
        <v>38</v>
      </c>
      <c r="I352" s="211"/>
      <c r="J352" s="14"/>
      <c r="K352" s="14"/>
      <c r="L352" s="207"/>
      <c r="M352" s="212"/>
      <c r="N352" s="213"/>
      <c r="O352" s="213"/>
      <c r="P352" s="213"/>
      <c r="Q352" s="213"/>
      <c r="R352" s="213"/>
      <c r="S352" s="213"/>
      <c r="T352" s="2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8" t="s">
        <v>248</v>
      </c>
      <c r="AU352" s="208" t="s">
        <v>84</v>
      </c>
      <c r="AV352" s="14" t="s">
        <v>84</v>
      </c>
      <c r="AW352" s="14" t="s">
        <v>32</v>
      </c>
      <c r="AX352" s="14" t="s">
        <v>82</v>
      </c>
      <c r="AY352" s="208" t="s">
        <v>235</v>
      </c>
    </row>
    <row r="353" s="2" customFormat="1" ht="33" customHeight="1">
      <c r="A353" s="38"/>
      <c r="B353" s="181"/>
      <c r="C353" s="182" t="s">
        <v>556</v>
      </c>
      <c r="D353" s="182" t="s">
        <v>237</v>
      </c>
      <c r="E353" s="183" t="s">
        <v>1118</v>
      </c>
      <c r="F353" s="184" t="s">
        <v>1119</v>
      </c>
      <c r="G353" s="185" t="s">
        <v>527</v>
      </c>
      <c r="H353" s="186">
        <v>1</v>
      </c>
      <c r="I353" s="187"/>
      <c r="J353" s="188">
        <f>ROUND(I353*H353,2)</f>
        <v>0</v>
      </c>
      <c r="K353" s="184" t="s">
        <v>246</v>
      </c>
      <c r="L353" s="39"/>
      <c r="M353" s="189" t="s">
        <v>1</v>
      </c>
      <c r="N353" s="190" t="s">
        <v>40</v>
      </c>
      <c r="O353" s="77"/>
      <c r="P353" s="191">
        <f>O353*H353</f>
        <v>0</v>
      </c>
      <c r="Q353" s="191">
        <v>1.0000000000000001E-05</v>
      </c>
      <c r="R353" s="191">
        <f>Q353*H353</f>
        <v>1.0000000000000001E-05</v>
      </c>
      <c r="S353" s="191">
        <v>0</v>
      </c>
      <c r="T353" s="192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93" t="s">
        <v>96</v>
      </c>
      <c r="AT353" s="193" t="s">
        <v>237</v>
      </c>
      <c r="AU353" s="193" t="s">
        <v>84</v>
      </c>
      <c r="AY353" s="19" t="s">
        <v>235</v>
      </c>
      <c r="BE353" s="194">
        <f>IF(N353="základní",J353,0)</f>
        <v>0</v>
      </c>
      <c r="BF353" s="194">
        <f>IF(N353="snížená",J353,0)</f>
        <v>0</v>
      </c>
      <c r="BG353" s="194">
        <f>IF(N353="zákl. přenesená",J353,0)</f>
        <v>0</v>
      </c>
      <c r="BH353" s="194">
        <f>IF(N353="sníž. přenesená",J353,0)</f>
        <v>0</v>
      </c>
      <c r="BI353" s="194">
        <f>IF(N353="nulová",J353,0)</f>
        <v>0</v>
      </c>
      <c r="BJ353" s="19" t="s">
        <v>82</v>
      </c>
      <c r="BK353" s="194">
        <f>ROUND(I353*H353,2)</f>
        <v>0</v>
      </c>
      <c r="BL353" s="19" t="s">
        <v>96</v>
      </c>
      <c r="BM353" s="193" t="s">
        <v>1120</v>
      </c>
    </row>
    <row r="354" s="2" customFormat="1">
      <c r="A354" s="38"/>
      <c r="B354" s="39"/>
      <c r="C354" s="38"/>
      <c r="D354" s="195" t="s">
        <v>242</v>
      </c>
      <c r="E354" s="38"/>
      <c r="F354" s="196" t="s">
        <v>1121</v>
      </c>
      <c r="G354" s="38"/>
      <c r="H354" s="38"/>
      <c r="I354" s="197"/>
      <c r="J354" s="38"/>
      <c r="K354" s="38"/>
      <c r="L354" s="39"/>
      <c r="M354" s="198"/>
      <c r="N354" s="199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242</v>
      </c>
      <c r="AU354" s="19" t="s">
        <v>84</v>
      </c>
    </row>
    <row r="355" s="2" customFormat="1">
      <c r="A355" s="38"/>
      <c r="B355" s="39"/>
      <c r="C355" s="38"/>
      <c r="D355" s="195" t="s">
        <v>262</v>
      </c>
      <c r="E355" s="38"/>
      <c r="F355" s="223" t="s">
        <v>296</v>
      </c>
      <c r="G355" s="38"/>
      <c r="H355" s="38"/>
      <c r="I355" s="197"/>
      <c r="J355" s="38"/>
      <c r="K355" s="38"/>
      <c r="L355" s="39"/>
      <c r="M355" s="198"/>
      <c r="N355" s="199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262</v>
      </c>
      <c r="AU355" s="19" t="s">
        <v>84</v>
      </c>
    </row>
    <row r="356" s="14" customFormat="1">
      <c r="A356" s="14"/>
      <c r="B356" s="207"/>
      <c r="C356" s="14"/>
      <c r="D356" s="195" t="s">
        <v>248</v>
      </c>
      <c r="E356" s="208" t="s">
        <v>1</v>
      </c>
      <c r="F356" s="209" t="s">
        <v>1122</v>
      </c>
      <c r="G356" s="14"/>
      <c r="H356" s="210">
        <v>1</v>
      </c>
      <c r="I356" s="211"/>
      <c r="J356" s="14"/>
      <c r="K356" s="14"/>
      <c r="L356" s="207"/>
      <c r="M356" s="212"/>
      <c r="N356" s="213"/>
      <c r="O356" s="213"/>
      <c r="P356" s="213"/>
      <c r="Q356" s="213"/>
      <c r="R356" s="213"/>
      <c r="S356" s="213"/>
      <c r="T356" s="2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8" t="s">
        <v>248</v>
      </c>
      <c r="AU356" s="208" t="s">
        <v>84</v>
      </c>
      <c r="AV356" s="14" t="s">
        <v>84</v>
      </c>
      <c r="AW356" s="14" t="s">
        <v>32</v>
      </c>
      <c r="AX356" s="14" t="s">
        <v>82</v>
      </c>
      <c r="AY356" s="208" t="s">
        <v>235</v>
      </c>
    </row>
    <row r="357" s="2" customFormat="1" ht="24.15" customHeight="1">
      <c r="A357" s="38"/>
      <c r="B357" s="181"/>
      <c r="C357" s="232" t="s">
        <v>563</v>
      </c>
      <c r="D357" s="232" t="s">
        <v>465</v>
      </c>
      <c r="E357" s="233" t="s">
        <v>1123</v>
      </c>
      <c r="F357" s="234" t="s">
        <v>1124</v>
      </c>
      <c r="G357" s="235" t="s">
        <v>527</v>
      </c>
      <c r="H357" s="236">
        <v>1</v>
      </c>
      <c r="I357" s="237"/>
      <c r="J357" s="238">
        <f>ROUND(I357*H357,2)</f>
        <v>0</v>
      </c>
      <c r="K357" s="234" t="s">
        <v>246</v>
      </c>
      <c r="L357" s="239"/>
      <c r="M357" s="240" t="s">
        <v>1</v>
      </c>
      <c r="N357" s="241" t="s">
        <v>40</v>
      </c>
      <c r="O357" s="77"/>
      <c r="P357" s="191">
        <f>O357*H357</f>
        <v>0</v>
      </c>
      <c r="Q357" s="191">
        <v>0.00263</v>
      </c>
      <c r="R357" s="191">
        <f>Q357*H357</f>
        <v>0.00263</v>
      </c>
      <c r="S357" s="191">
        <v>0</v>
      </c>
      <c r="T357" s="192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93" t="s">
        <v>291</v>
      </c>
      <c r="AT357" s="193" t="s">
        <v>465</v>
      </c>
      <c r="AU357" s="193" t="s">
        <v>84</v>
      </c>
      <c r="AY357" s="19" t="s">
        <v>235</v>
      </c>
      <c r="BE357" s="194">
        <f>IF(N357="základní",J357,0)</f>
        <v>0</v>
      </c>
      <c r="BF357" s="194">
        <f>IF(N357="snížená",J357,0)</f>
        <v>0</v>
      </c>
      <c r="BG357" s="194">
        <f>IF(N357="zákl. přenesená",J357,0)</f>
        <v>0</v>
      </c>
      <c r="BH357" s="194">
        <f>IF(N357="sníž. přenesená",J357,0)</f>
        <v>0</v>
      </c>
      <c r="BI357" s="194">
        <f>IF(N357="nulová",J357,0)</f>
        <v>0</v>
      </c>
      <c r="BJ357" s="19" t="s">
        <v>82</v>
      </c>
      <c r="BK357" s="194">
        <f>ROUND(I357*H357,2)</f>
        <v>0</v>
      </c>
      <c r="BL357" s="19" t="s">
        <v>96</v>
      </c>
      <c r="BM357" s="193" t="s">
        <v>1125</v>
      </c>
    </row>
    <row r="358" s="2" customFormat="1">
      <c r="A358" s="38"/>
      <c r="B358" s="39"/>
      <c r="C358" s="38"/>
      <c r="D358" s="195" t="s">
        <v>242</v>
      </c>
      <c r="E358" s="38"/>
      <c r="F358" s="196" t="s">
        <v>1124</v>
      </c>
      <c r="G358" s="38"/>
      <c r="H358" s="38"/>
      <c r="I358" s="197"/>
      <c r="J358" s="38"/>
      <c r="K358" s="38"/>
      <c r="L358" s="39"/>
      <c r="M358" s="198"/>
      <c r="N358" s="199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242</v>
      </c>
      <c r="AU358" s="19" t="s">
        <v>84</v>
      </c>
    </row>
    <row r="359" s="2" customFormat="1" ht="33" customHeight="1">
      <c r="A359" s="38"/>
      <c r="B359" s="181"/>
      <c r="C359" s="182" t="s">
        <v>568</v>
      </c>
      <c r="D359" s="182" t="s">
        <v>237</v>
      </c>
      <c r="E359" s="183" t="s">
        <v>648</v>
      </c>
      <c r="F359" s="184" t="s">
        <v>649</v>
      </c>
      <c r="G359" s="185" t="s">
        <v>527</v>
      </c>
      <c r="H359" s="186">
        <v>35</v>
      </c>
      <c r="I359" s="187"/>
      <c r="J359" s="188">
        <f>ROUND(I359*H359,2)</f>
        <v>0</v>
      </c>
      <c r="K359" s="184" t="s">
        <v>246</v>
      </c>
      <c r="L359" s="39"/>
      <c r="M359" s="189" t="s">
        <v>1</v>
      </c>
      <c r="N359" s="190" t="s">
        <v>40</v>
      </c>
      <c r="O359" s="77"/>
      <c r="P359" s="191">
        <f>O359*H359</f>
        <v>0</v>
      </c>
      <c r="Q359" s="191">
        <v>2.0000000000000002E-05</v>
      </c>
      <c r="R359" s="191">
        <f>Q359*H359</f>
        <v>0.0007000000000000001</v>
      </c>
      <c r="S359" s="191">
        <v>0</v>
      </c>
      <c r="T359" s="192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93" t="s">
        <v>96</v>
      </c>
      <c r="AT359" s="193" t="s">
        <v>237</v>
      </c>
      <c r="AU359" s="193" t="s">
        <v>84</v>
      </c>
      <c r="AY359" s="19" t="s">
        <v>235</v>
      </c>
      <c r="BE359" s="194">
        <f>IF(N359="základní",J359,0)</f>
        <v>0</v>
      </c>
      <c r="BF359" s="194">
        <f>IF(N359="snížená",J359,0)</f>
        <v>0</v>
      </c>
      <c r="BG359" s="194">
        <f>IF(N359="zákl. přenesená",J359,0)</f>
        <v>0</v>
      </c>
      <c r="BH359" s="194">
        <f>IF(N359="sníž. přenesená",J359,0)</f>
        <v>0</v>
      </c>
      <c r="BI359" s="194">
        <f>IF(N359="nulová",J359,0)</f>
        <v>0</v>
      </c>
      <c r="BJ359" s="19" t="s">
        <v>82</v>
      </c>
      <c r="BK359" s="194">
        <f>ROUND(I359*H359,2)</f>
        <v>0</v>
      </c>
      <c r="BL359" s="19" t="s">
        <v>96</v>
      </c>
      <c r="BM359" s="193" t="s">
        <v>650</v>
      </c>
    </row>
    <row r="360" s="2" customFormat="1">
      <c r="A360" s="38"/>
      <c r="B360" s="39"/>
      <c r="C360" s="38"/>
      <c r="D360" s="195" t="s">
        <v>242</v>
      </c>
      <c r="E360" s="38"/>
      <c r="F360" s="196" t="s">
        <v>651</v>
      </c>
      <c r="G360" s="38"/>
      <c r="H360" s="38"/>
      <c r="I360" s="197"/>
      <c r="J360" s="38"/>
      <c r="K360" s="38"/>
      <c r="L360" s="39"/>
      <c r="M360" s="198"/>
      <c r="N360" s="199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242</v>
      </c>
      <c r="AU360" s="19" t="s">
        <v>84</v>
      </c>
    </row>
    <row r="361" s="2" customFormat="1">
      <c r="A361" s="38"/>
      <c r="B361" s="39"/>
      <c r="C361" s="38"/>
      <c r="D361" s="195" t="s">
        <v>262</v>
      </c>
      <c r="E361" s="38"/>
      <c r="F361" s="223" t="s">
        <v>296</v>
      </c>
      <c r="G361" s="38"/>
      <c r="H361" s="38"/>
      <c r="I361" s="197"/>
      <c r="J361" s="38"/>
      <c r="K361" s="38"/>
      <c r="L361" s="39"/>
      <c r="M361" s="198"/>
      <c r="N361" s="199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262</v>
      </c>
      <c r="AU361" s="19" t="s">
        <v>84</v>
      </c>
    </row>
    <row r="362" s="14" customFormat="1">
      <c r="A362" s="14"/>
      <c r="B362" s="207"/>
      <c r="C362" s="14"/>
      <c r="D362" s="195" t="s">
        <v>248</v>
      </c>
      <c r="E362" s="208" t="s">
        <v>1</v>
      </c>
      <c r="F362" s="209" t="s">
        <v>1126</v>
      </c>
      <c r="G362" s="14"/>
      <c r="H362" s="210">
        <v>35</v>
      </c>
      <c r="I362" s="211"/>
      <c r="J362" s="14"/>
      <c r="K362" s="14"/>
      <c r="L362" s="207"/>
      <c r="M362" s="212"/>
      <c r="N362" s="213"/>
      <c r="O362" s="213"/>
      <c r="P362" s="213"/>
      <c r="Q362" s="213"/>
      <c r="R362" s="213"/>
      <c r="S362" s="213"/>
      <c r="T362" s="2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8" t="s">
        <v>248</v>
      </c>
      <c r="AU362" s="208" t="s">
        <v>84</v>
      </c>
      <c r="AV362" s="14" t="s">
        <v>84</v>
      </c>
      <c r="AW362" s="14" t="s">
        <v>32</v>
      </c>
      <c r="AX362" s="14" t="s">
        <v>82</v>
      </c>
      <c r="AY362" s="208" t="s">
        <v>235</v>
      </c>
    </row>
    <row r="363" s="2" customFormat="1" ht="24.15" customHeight="1">
      <c r="A363" s="38"/>
      <c r="B363" s="181"/>
      <c r="C363" s="232" t="s">
        <v>573</v>
      </c>
      <c r="D363" s="232" t="s">
        <v>465</v>
      </c>
      <c r="E363" s="233" t="s">
        <v>654</v>
      </c>
      <c r="F363" s="234" t="s">
        <v>655</v>
      </c>
      <c r="G363" s="235" t="s">
        <v>527</v>
      </c>
      <c r="H363" s="236">
        <v>35</v>
      </c>
      <c r="I363" s="237"/>
      <c r="J363" s="238">
        <f>ROUND(I363*H363,2)</f>
        <v>0</v>
      </c>
      <c r="K363" s="234" t="s">
        <v>246</v>
      </c>
      <c r="L363" s="239"/>
      <c r="M363" s="240" t="s">
        <v>1</v>
      </c>
      <c r="N363" s="241" t="s">
        <v>40</v>
      </c>
      <c r="O363" s="77"/>
      <c r="P363" s="191">
        <f>O363*H363</f>
        <v>0</v>
      </c>
      <c r="Q363" s="191">
        <v>0.0042599999999999999</v>
      </c>
      <c r="R363" s="191">
        <f>Q363*H363</f>
        <v>0.14910000000000001</v>
      </c>
      <c r="S363" s="191">
        <v>0</v>
      </c>
      <c r="T363" s="192">
        <f>S363*H363</f>
        <v>0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93" t="s">
        <v>291</v>
      </c>
      <c r="AT363" s="193" t="s">
        <v>465</v>
      </c>
      <c r="AU363" s="193" t="s">
        <v>84</v>
      </c>
      <c r="AY363" s="19" t="s">
        <v>235</v>
      </c>
      <c r="BE363" s="194">
        <f>IF(N363="základní",J363,0)</f>
        <v>0</v>
      </c>
      <c r="BF363" s="194">
        <f>IF(N363="snížená",J363,0)</f>
        <v>0</v>
      </c>
      <c r="BG363" s="194">
        <f>IF(N363="zákl. přenesená",J363,0)</f>
        <v>0</v>
      </c>
      <c r="BH363" s="194">
        <f>IF(N363="sníž. přenesená",J363,0)</f>
        <v>0</v>
      </c>
      <c r="BI363" s="194">
        <f>IF(N363="nulová",J363,0)</f>
        <v>0</v>
      </c>
      <c r="BJ363" s="19" t="s">
        <v>82</v>
      </c>
      <c r="BK363" s="194">
        <f>ROUND(I363*H363,2)</f>
        <v>0</v>
      </c>
      <c r="BL363" s="19" t="s">
        <v>96</v>
      </c>
      <c r="BM363" s="193" t="s">
        <v>656</v>
      </c>
    </row>
    <row r="364" s="2" customFormat="1">
      <c r="A364" s="38"/>
      <c r="B364" s="39"/>
      <c r="C364" s="38"/>
      <c r="D364" s="195" t="s">
        <v>242</v>
      </c>
      <c r="E364" s="38"/>
      <c r="F364" s="196" t="s">
        <v>655</v>
      </c>
      <c r="G364" s="38"/>
      <c r="H364" s="38"/>
      <c r="I364" s="197"/>
      <c r="J364" s="38"/>
      <c r="K364" s="38"/>
      <c r="L364" s="39"/>
      <c r="M364" s="198"/>
      <c r="N364" s="199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242</v>
      </c>
      <c r="AU364" s="19" t="s">
        <v>84</v>
      </c>
    </row>
    <row r="365" s="2" customFormat="1" ht="24.15" customHeight="1">
      <c r="A365" s="38"/>
      <c r="B365" s="181"/>
      <c r="C365" s="182" t="s">
        <v>578</v>
      </c>
      <c r="D365" s="182" t="s">
        <v>237</v>
      </c>
      <c r="E365" s="183" t="s">
        <v>658</v>
      </c>
      <c r="F365" s="184" t="s">
        <v>659</v>
      </c>
      <c r="G365" s="185" t="s">
        <v>323</v>
      </c>
      <c r="H365" s="186">
        <v>552.5</v>
      </c>
      <c r="I365" s="187"/>
      <c r="J365" s="188">
        <f>ROUND(I365*H365,2)</f>
        <v>0</v>
      </c>
      <c r="K365" s="184" t="s">
        <v>1</v>
      </c>
      <c r="L365" s="39"/>
      <c r="M365" s="189" t="s">
        <v>1</v>
      </c>
      <c r="N365" s="190" t="s">
        <v>40</v>
      </c>
      <c r="O365" s="77"/>
      <c r="P365" s="191">
        <f>O365*H365</f>
        <v>0</v>
      </c>
      <c r="Q365" s="191">
        <v>0</v>
      </c>
      <c r="R365" s="191">
        <f>Q365*H365</f>
        <v>0</v>
      </c>
      <c r="S365" s="191">
        <v>0</v>
      </c>
      <c r="T365" s="192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93" t="s">
        <v>96</v>
      </c>
      <c r="AT365" s="193" t="s">
        <v>237</v>
      </c>
      <c r="AU365" s="193" t="s">
        <v>84</v>
      </c>
      <c r="AY365" s="19" t="s">
        <v>235</v>
      </c>
      <c r="BE365" s="194">
        <f>IF(N365="základní",J365,0)</f>
        <v>0</v>
      </c>
      <c r="BF365" s="194">
        <f>IF(N365="snížená",J365,0)</f>
        <v>0</v>
      </c>
      <c r="BG365" s="194">
        <f>IF(N365="zákl. přenesená",J365,0)</f>
        <v>0</v>
      </c>
      <c r="BH365" s="194">
        <f>IF(N365="sníž. přenesená",J365,0)</f>
        <v>0</v>
      </c>
      <c r="BI365" s="194">
        <f>IF(N365="nulová",J365,0)</f>
        <v>0</v>
      </c>
      <c r="BJ365" s="19" t="s">
        <v>82</v>
      </c>
      <c r="BK365" s="194">
        <f>ROUND(I365*H365,2)</f>
        <v>0</v>
      </c>
      <c r="BL365" s="19" t="s">
        <v>96</v>
      </c>
      <c r="BM365" s="193" t="s">
        <v>660</v>
      </c>
    </row>
    <row r="366" s="2" customFormat="1">
      <c r="A366" s="38"/>
      <c r="B366" s="39"/>
      <c r="C366" s="38"/>
      <c r="D366" s="195" t="s">
        <v>242</v>
      </c>
      <c r="E366" s="38"/>
      <c r="F366" s="196" t="s">
        <v>659</v>
      </c>
      <c r="G366" s="38"/>
      <c r="H366" s="38"/>
      <c r="I366" s="197"/>
      <c r="J366" s="38"/>
      <c r="K366" s="38"/>
      <c r="L366" s="39"/>
      <c r="M366" s="198"/>
      <c r="N366" s="199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242</v>
      </c>
      <c r="AU366" s="19" t="s">
        <v>84</v>
      </c>
    </row>
    <row r="367" s="14" customFormat="1">
      <c r="A367" s="14"/>
      <c r="B367" s="207"/>
      <c r="C367" s="14"/>
      <c r="D367" s="195" t="s">
        <v>248</v>
      </c>
      <c r="E367" s="208" t="s">
        <v>1</v>
      </c>
      <c r="F367" s="209" t="s">
        <v>1087</v>
      </c>
      <c r="G367" s="14"/>
      <c r="H367" s="210">
        <v>552.5</v>
      </c>
      <c r="I367" s="211"/>
      <c r="J367" s="14"/>
      <c r="K367" s="14"/>
      <c r="L367" s="207"/>
      <c r="M367" s="212"/>
      <c r="N367" s="213"/>
      <c r="O367" s="213"/>
      <c r="P367" s="213"/>
      <c r="Q367" s="213"/>
      <c r="R367" s="213"/>
      <c r="S367" s="213"/>
      <c r="T367" s="2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08" t="s">
        <v>248</v>
      </c>
      <c r="AU367" s="208" t="s">
        <v>84</v>
      </c>
      <c r="AV367" s="14" t="s">
        <v>84</v>
      </c>
      <c r="AW367" s="14" t="s">
        <v>32</v>
      </c>
      <c r="AX367" s="14" t="s">
        <v>82</v>
      </c>
      <c r="AY367" s="208" t="s">
        <v>235</v>
      </c>
    </row>
    <row r="368" s="2" customFormat="1" ht="16.5" customHeight="1">
      <c r="A368" s="38"/>
      <c r="B368" s="181"/>
      <c r="C368" s="182" t="s">
        <v>584</v>
      </c>
      <c r="D368" s="182" t="s">
        <v>237</v>
      </c>
      <c r="E368" s="183" t="s">
        <v>663</v>
      </c>
      <c r="F368" s="184" t="s">
        <v>664</v>
      </c>
      <c r="G368" s="185" t="s">
        <v>323</v>
      </c>
      <c r="H368" s="186">
        <v>552.5</v>
      </c>
      <c r="I368" s="187"/>
      <c r="J368" s="188">
        <f>ROUND(I368*H368,2)</f>
        <v>0</v>
      </c>
      <c r="K368" s="184" t="s">
        <v>1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</v>
      </c>
      <c r="R368" s="191">
        <f>Q368*H368</f>
        <v>0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96</v>
      </c>
      <c r="AT368" s="193" t="s">
        <v>237</v>
      </c>
      <c r="AU368" s="193" t="s">
        <v>84</v>
      </c>
      <c r="AY368" s="19" t="s">
        <v>235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96</v>
      </c>
      <c r="BM368" s="193" t="s">
        <v>665</v>
      </c>
    </row>
    <row r="369" s="2" customFormat="1">
      <c r="A369" s="38"/>
      <c r="B369" s="39"/>
      <c r="C369" s="38"/>
      <c r="D369" s="195" t="s">
        <v>242</v>
      </c>
      <c r="E369" s="38"/>
      <c r="F369" s="196" t="s">
        <v>664</v>
      </c>
      <c r="G369" s="38"/>
      <c r="H369" s="38"/>
      <c r="I369" s="197"/>
      <c r="J369" s="38"/>
      <c r="K369" s="38"/>
      <c r="L369" s="39"/>
      <c r="M369" s="198"/>
      <c r="N369" s="199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242</v>
      </c>
      <c r="AU369" s="19" t="s">
        <v>84</v>
      </c>
    </row>
    <row r="370" s="2" customFormat="1">
      <c r="A370" s="38"/>
      <c r="B370" s="39"/>
      <c r="C370" s="38"/>
      <c r="D370" s="195" t="s">
        <v>262</v>
      </c>
      <c r="E370" s="38"/>
      <c r="F370" s="223" t="s">
        <v>666</v>
      </c>
      <c r="G370" s="38"/>
      <c r="H370" s="38"/>
      <c r="I370" s="197"/>
      <c r="J370" s="38"/>
      <c r="K370" s="38"/>
      <c r="L370" s="39"/>
      <c r="M370" s="198"/>
      <c r="N370" s="199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262</v>
      </c>
      <c r="AU370" s="19" t="s">
        <v>84</v>
      </c>
    </row>
    <row r="371" s="2" customFormat="1" ht="16.5" customHeight="1">
      <c r="A371" s="38"/>
      <c r="B371" s="181"/>
      <c r="C371" s="182" t="s">
        <v>589</v>
      </c>
      <c r="D371" s="182" t="s">
        <v>237</v>
      </c>
      <c r="E371" s="183" t="s">
        <v>1127</v>
      </c>
      <c r="F371" s="184" t="s">
        <v>1128</v>
      </c>
      <c r="G371" s="185" t="s">
        <v>323</v>
      </c>
      <c r="H371" s="186">
        <v>7.5</v>
      </c>
      <c r="I371" s="187"/>
      <c r="J371" s="188">
        <f>ROUND(I371*H371,2)</f>
        <v>0</v>
      </c>
      <c r="K371" s="184" t="s">
        <v>246</v>
      </c>
      <c r="L371" s="39"/>
      <c r="M371" s="189" t="s">
        <v>1</v>
      </c>
      <c r="N371" s="190" t="s">
        <v>40</v>
      </c>
      <c r="O371" s="77"/>
      <c r="P371" s="191">
        <f>O371*H371</f>
        <v>0</v>
      </c>
      <c r="Q371" s="191">
        <v>0</v>
      </c>
      <c r="R371" s="191">
        <f>Q371*H371</f>
        <v>0</v>
      </c>
      <c r="S371" s="191">
        <v>0</v>
      </c>
      <c r="T371" s="192">
        <f>S371*H371</f>
        <v>0</v>
      </c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R371" s="193" t="s">
        <v>96</v>
      </c>
      <c r="AT371" s="193" t="s">
        <v>237</v>
      </c>
      <c r="AU371" s="193" t="s">
        <v>84</v>
      </c>
      <c r="AY371" s="19" t="s">
        <v>235</v>
      </c>
      <c r="BE371" s="194">
        <f>IF(N371="základní",J371,0)</f>
        <v>0</v>
      </c>
      <c r="BF371" s="194">
        <f>IF(N371="snížená",J371,0)</f>
        <v>0</v>
      </c>
      <c r="BG371" s="194">
        <f>IF(N371="zákl. přenesená",J371,0)</f>
        <v>0</v>
      </c>
      <c r="BH371" s="194">
        <f>IF(N371="sníž. přenesená",J371,0)</f>
        <v>0</v>
      </c>
      <c r="BI371" s="194">
        <f>IF(N371="nulová",J371,0)</f>
        <v>0</v>
      </c>
      <c r="BJ371" s="19" t="s">
        <v>82</v>
      </c>
      <c r="BK371" s="194">
        <f>ROUND(I371*H371,2)</f>
        <v>0</v>
      </c>
      <c r="BL371" s="19" t="s">
        <v>96</v>
      </c>
      <c r="BM371" s="193" t="s">
        <v>1129</v>
      </c>
    </row>
    <row r="372" s="2" customFormat="1">
      <c r="A372" s="38"/>
      <c r="B372" s="39"/>
      <c r="C372" s="38"/>
      <c r="D372" s="195" t="s">
        <v>242</v>
      </c>
      <c r="E372" s="38"/>
      <c r="F372" s="196" t="s">
        <v>1130</v>
      </c>
      <c r="G372" s="38"/>
      <c r="H372" s="38"/>
      <c r="I372" s="197"/>
      <c r="J372" s="38"/>
      <c r="K372" s="38"/>
      <c r="L372" s="39"/>
      <c r="M372" s="198"/>
      <c r="N372" s="199"/>
      <c r="O372" s="77"/>
      <c r="P372" s="77"/>
      <c r="Q372" s="77"/>
      <c r="R372" s="77"/>
      <c r="S372" s="77"/>
      <c r="T372" s="7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19" t="s">
        <v>242</v>
      </c>
      <c r="AU372" s="19" t="s">
        <v>84</v>
      </c>
    </row>
    <row r="373" s="2" customFormat="1">
      <c r="A373" s="38"/>
      <c r="B373" s="39"/>
      <c r="C373" s="38"/>
      <c r="D373" s="195" t="s">
        <v>262</v>
      </c>
      <c r="E373" s="38"/>
      <c r="F373" s="223" t="s">
        <v>673</v>
      </c>
      <c r="G373" s="38"/>
      <c r="H373" s="38"/>
      <c r="I373" s="197"/>
      <c r="J373" s="38"/>
      <c r="K373" s="38"/>
      <c r="L373" s="39"/>
      <c r="M373" s="198"/>
      <c r="N373" s="199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262</v>
      </c>
      <c r="AU373" s="19" t="s">
        <v>84</v>
      </c>
    </row>
    <row r="374" s="2" customFormat="1" ht="24.15" customHeight="1">
      <c r="A374" s="38"/>
      <c r="B374" s="181"/>
      <c r="C374" s="182" t="s">
        <v>594</v>
      </c>
      <c r="D374" s="182" t="s">
        <v>237</v>
      </c>
      <c r="E374" s="183" t="s">
        <v>668</v>
      </c>
      <c r="F374" s="184" t="s">
        <v>669</v>
      </c>
      <c r="G374" s="185" t="s">
        <v>670</v>
      </c>
      <c r="H374" s="186">
        <v>12</v>
      </c>
      <c r="I374" s="187"/>
      <c r="J374" s="188">
        <f>ROUND(I374*H374,2)</f>
        <v>0</v>
      </c>
      <c r="K374" s="184" t="s">
        <v>246</v>
      </c>
      <c r="L374" s="39"/>
      <c r="M374" s="189" t="s">
        <v>1</v>
      </c>
      <c r="N374" s="190" t="s">
        <v>40</v>
      </c>
      <c r="O374" s="77"/>
      <c r="P374" s="191">
        <f>O374*H374</f>
        <v>0</v>
      </c>
      <c r="Q374" s="191">
        <v>0.00031</v>
      </c>
      <c r="R374" s="191">
        <f>Q374*H374</f>
        <v>0.0037200000000000002</v>
      </c>
      <c r="S374" s="191">
        <v>0</v>
      </c>
      <c r="T374" s="192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3" t="s">
        <v>96</v>
      </c>
      <c r="AT374" s="193" t="s">
        <v>237</v>
      </c>
      <c r="AU374" s="193" t="s">
        <v>84</v>
      </c>
      <c r="AY374" s="19" t="s">
        <v>235</v>
      </c>
      <c r="BE374" s="194">
        <f>IF(N374="základní",J374,0)</f>
        <v>0</v>
      </c>
      <c r="BF374" s="194">
        <f>IF(N374="snížená",J374,0)</f>
        <v>0</v>
      </c>
      <c r="BG374" s="194">
        <f>IF(N374="zákl. přenesená",J374,0)</f>
        <v>0</v>
      </c>
      <c r="BH374" s="194">
        <f>IF(N374="sníž. přenesená",J374,0)</f>
        <v>0</v>
      </c>
      <c r="BI374" s="194">
        <f>IF(N374="nulová",J374,0)</f>
        <v>0</v>
      </c>
      <c r="BJ374" s="19" t="s">
        <v>82</v>
      </c>
      <c r="BK374" s="194">
        <f>ROUND(I374*H374,2)</f>
        <v>0</v>
      </c>
      <c r="BL374" s="19" t="s">
        <v>96</v>
      </c>
      <c r="BM374" s="193" t="s">
        <v>671</v>
      </c>
    </row>
    <row r="375" s="2" customFormat="1">
      <c r="A375" s="38"/>
      <c r="B375" s="39"/>
      <c r="C375" s="38"/>
      <c r="D375" s="195" t="s">
        <v>242</v>
      </c>
      <c r="E375" s="38"/>
      <c r="F375" s="196" t="s">
        <v>672</v>
      </c>
      <c r="G375" s="38"/>
      <c r="H375" s="38"/>
      <c r="I375" s="197"/>
      <c r="J375" s="38"/>
      <c r="K375" s="38"/>
      <c r="L375" s="39"/>
      <c r="M375" s="198"/>
      <c r="N375" s="199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242</v>
      </c>
      <c r="AU375" s="19" t="s">
        <v>84</v>
      </c>
    </row>
    <row r="376" s="2" customFormat="1">
      <c r="A376" s="38"/>
      <c r="B376" s="39"/>
      <c r="C376" s="38"/>
      <c r="D376" s="195" t="s">
        <v>262</v>
      </c>
      <c r="E376" s="38"/>
      <c r="F376" s="223" t="s">
        <v>673</v>
      </c>
      <c r="G376" s="38"/>
      <c r="H376" s="38"/>
      <c r="I376" s="197"/>
      <c r="J376" s="38"/>
      <c r="K376" s="38"/>
      <c r="L376" s="39"/>
      <c r="M376" s="198"/>
      <c r="N376" s="199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262</v>
      </c>
      <c r="AU376" s="19" t="s">
        <v>84</v>
      </c>
    </row>
    <row r="377" s="13" customFormat="1">
      <c r="A377" s="13"/>
      <c r="B377" s="200"/>
      <c r="C377" s="13"/>
      <c r="D377" s="195" t="s">
        <v>248</v>
      </c>
      <c r="E377" s="201" t="s">
        <v>1</v>
      </c>
      <c r="F377" s="202" t="s">
        <v>674</v>
      </c>
      <c r="G377" s="13"/>
      <c r="H377" s="201" t="s">
        <v>1</v>
      </c>
      <c r="I377" s="203"/>
      <c r="J377" s="13"/>
      <c r="K377" s="13"/>
      <c r="L377" s="200"/>
      <c r="M377" s="204"/>
      <c r="N377" s="205"/>
      <c r="O377" s="205"/>
      <c r="P377" s="205"/>
      <c r="Q377" s="205"/>
      <c r="R377" s="205"/>
      <c r="S377" s="205"/>
      <c r="T377" s="206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01" t="s">
        <v>248</v>
      </c>
      <c r="AU377" s="201" t="s">
        <v>84</v>
      </c>
      <c r="AV377" s="13" t="s">
        <v>82</v>
      </c>
      <c r="AW377" s="13" t="s">
        <v>32</v>
      </c>
      <c r="AX377" s="13" t="s">
        <v>75</v>
      </c>
      <c r="AY377" s="201" t="s">
        <v>235</v>
      </c>
    </row>
    <row r="378" s="14" customFormat="1">
      <c r="A378" s="14"/>
      <c r="B378" s="207"/>
      <c r="C378" s="14"/>
      <c r="D378" s="195" t="s">
        <v>248</v>
      </c>
      <c r="E378" s="208" t="s">
        <v>1</v>
      </c>
      <c r="F378" s="209" t="s">
        <v>1131</v>
      </c>
      <c r="G378" s="14"/>
      <c r="H378" s="210">
        <v>12</v>
      </c>
      <c r="I378" s="211"/>
      <c r="J378" s="14"/>
      <c r="K378" s="14"/>
      <c r="L378" s="207"/>
      <c r="M378" s="212"/>
      <c r="N378" s="213"/>
      <c r="O378" s="213"/>
      <c r="P378" s="213"/>
      <c r="Q378" s="213"/>
      <c r="R378" s="213"/>
      <c r="S378" s="213"/>
      <c r="T378" s="2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8" t="s">
        <v>248</v>
      </c>
      <c r="AU378" s="208" t="s">
        <v>84</v>
      </c>
      <c r="AV378" s="14" t="s">
        <v>84</v>
      </c>
      <c r="AW378" s="14" t="s">
        <v>32</v>
      </c>
      <c r="AX378" s="14" t="s">
        <v>82</v>
      </c>
      <c r="AY378" s="208" t="s">
        <v>235</v>
      </c>
    </row>
    <row r="379" s="2" customFormat="1" ht="24.15" customHeight="1">
      <c r="A379" s="38"/>
      <c r="B379" s="181"/>
      <c r="C379" s="182" t="s">
        <v>597</v>
      </c>
      <c r="D379" s="182" t="s">
        <v>237</v>
      </c>
      <c r="E379" s="183" t="s">
        <v>677</v>
      </c>
      <c r="F379" s="184" t="s">
        <v>678</v>
      </c>
      <c r="G379" s="185" t="s">
        <v>323</v>
      </c>
      <c r="H379" s="186">
        <v>507</v>
      </c>
      <c r="I379" s="187"/>
      <c r="J379" s="188">
        <f>ROUND(I379*H379,2)</f>
        <v>0</v>
      </c>
      <c r="K379" s="184" t="s">
        <v>246</v>
      </c>
      <c r="L379" s="39"/>
      <c r="M379" s="189" t="s">
        <v>1</v>
      </c>
      <c r="N379" s="190" t="s">
        <v>40</v>
      </c>
      <c r="O379" s="77"/>
      <c r="P379" s="191">
        <f>O379*H379</f>
        <v>0</v>
      </c>
      <c r="Q379" s="191">
        <v>0</v>
      </c>
      <c r="R379" s="191">
        <f>Q379*H379</f>
        <v>0</v>
      </c>
      <c r="S379" s="191">
        <v>0</v>
      </c>
      <c r="T379" s="192">
        <f>S379*H379</f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193" t="s">
        <v>96</v>
      </c>
      <c r="AT379" s="193" t="s">
        <v>237</v>
      </c>
      <c r="AU379" s="193" t="s">
        <v>84</v>
      </c>
      <c r="AY379" s="19" t="s">
        <v>235</v>
      </c>
      <c r="BE379" s="194">
        <f>IF(N379="základní",J379,0)</f>
        <v>0</v>
      </c>
      <c r="BF379" s="194">
        <f>IF(N379="snížená",J379,0)</f>
        <v>0</v>
      </c>
      <c r="BG379" s="194">
        <f>IF(N379="zákl. přenesená",J379,0)</f>
        <v>0</v>
      </c>
      <c r="BH379" s="194">
        <f>IF(N379="sníž. přenesená",J379,0)</f>
        <v>0</v>
      </c>
      <c r="BI379" s="194">
        <f>IF(N379="nulová",J379,0)</f>
        <v>0</v>
      </c>
      <c r="BJ379" s="19" t="s">
        <v>82</v>
      </c>
      <c r="BK379" s="194">
        <f>ROUND(I379*H379,2)</f>
        <v>0</v>
      </c>
      <c r="BL379" s="19" t="s">
        <v>96</v>
      </c>
      <c r="BM379" s="193" t="s">
        <v>679</v>
      </c>
    </row>
    <row r="380" s="2" customFormat="1">
      <c r="A380" s="38"/>
      <c r="B380" s="39"/>
      <c r="C380" s="38"/>
      <c r="D380" s="195" t="s">
        <v>242</v>
      </c>
      <c r="E380" s="38"/>
      <c r="F380" s="196" t="s">
        <v>680</v>
      </c>
      <c r="G380" s="38"/>
      <c r="H380" s="38"/>
      <c r="I380" s="197"/>
      <c r="J380" s="38"/>
      <c r="K380" s="38"/>
      <c r="L380" s="39"/>
      <c r="M380" s="198"/>
      <c r="N380" s="199"/>
      <c r="O380" s="77"/>
      <c r="P380" s="77"/>
      <c r="Q380" s="77"/>
      <c r="R380" s="77"/>
      <c r="S380" s="77"/>
      <c r="T380" s="7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19" t="s">
        <v>242</v>
      </c>
      <c r="AU380" s="19" t="s">
        <v>84</v>
      </c>
    </row>
    <row r="381" s="2" customFormat="1">
      <c r="A381" s="38"/>
      <c r="B381" s="39"/>
      <c r="C381" s="38"/>
      <c r="D381" s="195" t="s">
        <v>262</v>
      </c>
      <c r="E381" s="38"/>
      <c r="F381" s="223" t="s">
        <v>673</v>
      </c>
      <c r="G381" s="38"/>
      <c r="H381" s="38"/>
      <c r="I381" s="197"/>
      <c r="J381" s="38"/>
      <c r="K381" s="38"/>
      <c r="L381" s="39"/>
      <c r="M381" s="198"/>
      <c r="N381" s="199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262</v>
      </c>
      <c r="AU381" s="19" t="s">
        <v>84</v>
      </c>
    </row>
    <row r="382" s="2" customFormat="1" ht="24.15" customHeight="1">
      <c r="A382" s="38"/>
      <c r="B382" s="181"/>
      <c r="C382" s="182" t="s">
        <v>604</v>
      </c>
      <c r="D382" s="182" t="s">
        <v>237</v>
      </c>
      <c r="E382" s="183" t="s">
        <v>1132</v>
      </c>
      <c r="F382" s="184" t="s">
        <v>1133</v>
      </c>
      <c r="G382" s="185" t="s">
        <v>670</v>
      </c>
      <c r="H382" s="186">
        <v>3</v>
      </c>
      <c r="I382" s="187"/>
      <c r="J382" s="188">
        <f>ROUND(I382*H382,2)</f>
        <v>0</v>
      </c>
      <c r="K382" s="184" t="s">
        <v>246</v>
      </c>
      <c r="L382" s="39"/>
      <c r="M382" s="189" t="s">
        <v>1</v>
      </c>
      <c r="N382" s="190" t="s">
        <v>40</v>
      </c>
      <c r="O382" s="77"/>
      <c r="P382" s="191">
        <f>O382*H382</f>
        <v>0</v>
      </c>
      <c r="Q382" s="191">
        <v>0.00025000000000000001</v>
      </c>
      <c r="R382" s="191">
        <f>Q382*H382</f>
        <v>0.00075000000000000002</v>
      </c>
      <c r="S382" s="191">
        <v>0</v>
      </c>
      <c r="T382" s="19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93" t="s">
        <v>96</v>
      </c>
      <c r="AT382" s="193" t="s">
        <v>237</v>
      </c>
      <c r="AU382" s="193" t="s">
        <v>84</v>
      </c>
      <c r="AY382" s="19" t="s">
        <v>235</v>
      </c>
      <c r="BE382" s="194">
        <f>IF(N382="základní",J382,0)</f>
        <v>0</v>
      </c>
      <c r="BF382" s="194">
        <f>IF(N382="snížená",J382,0)</f>
        <v>0</v>
      </c>
      <c r="BG382" s="194">
        <f>IF(N382="zákl. přenesená",J382,0)</f>
        <v>0</v>
      </c>
      <c r="BH382" s="194">
        <f>IF(N382="sníž. přenesená",J382,0)</f>
        <v>0</v>
      </c>
      <c r="BI382" s="194">
        <f>IF(N382="nulová",J382,0)</f>
        <v>0</v>
      </c>
      <c r="BJ382" s="19" t="s">
        <v>82</v>
      </c>
      <c r="BK382" s="194">
        <f>ROUND(I382*H382,2)</f>
        <v>0</v>
      </c>
      <c r="BL382" s="19" t="s">
        <v>96</v>
      </c>
      <c r="BM382" s="193" t="s">
        <v>1134</v>
      </c>
    </row>
    <row r="383" s="2" customFormat="1">
      <c r="A383" s="38"/>
      <c r="B383" s="39"/>
      <c r="C383" s="38"/>
      <c r="D383" s="195" t="s">
        <v>242</v>
      </c>
      <c r="E383" s="38"/>
      <c r="F383" s="196" t="s">
        <v>1135</v>
      </c>
      <c r="G383" s="38"/>
      <c r="H383" s="38"/>
      <c r="I383" s="197"/>
      <c r="J383" s="38"/>
      <c r="K383" s="38"/>
      <c r="L383" s="39"/>
      <c r="M383" s="198"/>
      <c r="N383" s="199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242</v>
      </c>
      <c r="AU383" s="19" t="s">
        <v>84</v>
      </c>
    </row>
    <row r="384" s="2" customFormat="1">
      <c r="A384" s="38"/>
      <c r="B384" s="39"/>
      <c r="C384" s="38"/>
      <c r="D384" s="195" t="s">
        <v>262</v>
      </c>
      <c r="E384" s="38"/>
      <c r="F384" s="223" t="s">
        <v>673</v>
      </c>
      <c r="G384" s="38"/>
      <c r="H384" s="38"/>
      <c r="I384" s="197"/>
      <c r="J384" s="38"/>
      <c r="K384" s="38"/>
      <c r="L384" s="39"/>
      <c r="M384" s="198"/>
      <c r="N384" s="199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262</v>
      </c>
      <c r="AU384" s="19" t="s">
        <v>84</v>
      </c>
    </row>
    <row r="385" s="13" customFormat="1">
      <c r="A385" s="13"/>
      <c r="B385" s="200"/>
      <c r="C385" s="13"/>
      <c r="D385" s="195" t="s">
        <v>248</v>
      </c>
      <c r="E385" s="201" t="s">
        <v>1</v>
      </c>
      <c r="F385" s="202" t="s">
        <v>674</v>
      </c>
      <c r="G385" s="13"/>
      <c r="H385" s="201" t="s">
        <v>1</v>
      </c>
      <c r="I385" s="203"/>
      <c r="J385" s="13"/>
      <c r="K385" s="13"/>
      <c r="L385" s="200"/>
      <c r="M385" s="204"/>
      <c r="N385" s="205"/>
      <c r="O385" s="205"/>
      <c r="P385" s="205"/>
      <c r="Q385" s="205"/>
      <c r="R385" s="205"/>
      <c r="S385" s="205"/>
      <c r="T385" s="206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01" t="s">
        <v>248</v>
      </c>
      <c r="AU385" s="201" t="s">
        <v>84</v>
      </c>
      <c r="AV385" s="13" t="s">
        <v>82</v>
      </c>
      <c r="AW385" s="13" t="s">
        <v>32</v>
      </c>
      <c r="AX385" s="13" t="s">
        <v>75</v>
      </c>
      <c r="AY385" s="201" t="s">
        <v>235</v>
      </c>
    </row>
    <row r="386" s="14" customFormat="1">
      <c r="A386" s="14"/>
      <c r="B386" s="207"/>
      <c r="C386" s="14"/>
      <c r="D386" s="195" t="s">
        <v>248</v>
      </c>
      <c r="E386" s="208" t="s">
        <v>1</v>
      </c>
      <c r="F386" s="209" t="s">
        <v>91</v>
      </c>
      <c r="G386" s="14"/>
      <c r="H386" s="210">
        <v>3</v>
      </c>
      <c r="I386" s="211"/>
      <c r="J386" s="14"/>
      <c r="K386" s="14"/>
      <c r="L386" s="207"/>
      <c r="M386" s="212"/>
      <c r="N386" s="213"/>
      <c r="O386" s="213"/>
      <c r="P386" s="213"/>
      <c r="Q386" s="213"/>
      <c r="R386" s="213"/>
      <c r="S386" s="213"/>
      <c r="T386" s="2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8" t="s">
        <v>248</v>
      </c>
      <c r="AU386" s="208" t="s">
        <v>84</v>
      </c>
      <c r="AV386" s="14" t="s">
        <v>84</v>
      </c>
      <c r="AW386" s="14" t="s">
        <v>32</v>
      </c>
      <c r="AX386" s="14" t="s">
        <v>82</v>
      </c>
      <c r="AY386" s="208" t="s">
        <v>235</v>
      </c>
    </row>
    <row r="387" s="2" customFormat="1" ht="21.75" customHeight="1">
      <c r="A387" s="38"/>
      <c r="B387" s="181"/>
      <c r="C387" s="182" t="s">
        <v>609</v>
      </c>
      <c r="D387" s="182" t="s">
        <v>237</v>
      </c>
      <c r="E387" s="183" t="s">
        <v>1136</v>
      </c>
      <c r="F387" s="184" t="s">
        <v>1137</v>
      </c>
      <c r="G387" s="185" t="s">
        <v>323</v>
      </c>
      <c r="H387" s="186">
        <v>38</v>
      </c>
      <c r="I387" s="187"/>
      <c r="J387" s="188">
        <f>ROUND(I387*H387,2)</f>
        <v>0</v>
      </c>
      <c r="K387" s="184" t="s">
        <v>246</v>
      </c>
      <c r="L387" s="39"/>
      <c r="M387" s="189" t="s">
        <v>1</v>
      </c>
      <c r="N387" s="190" t="s">
        <v>40</v>
      </c>
      <c r="O387" s="77"/>
      <c r="P387" s="191">
        <f>O387*H387</f>
        <v>0</v>
      </c>
      <c r="Q387" s="191">
        <v>0</v>
      </c>
      <c r="R387" s="191">
        <f>Q387*H387</f>
        <v>0</v>
      </c>
      <c r="S387" s="191">
        <v>0</v>
      </c>
      <c r="T387" s="192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93" t="s">
        <v>96</v>
      </c>
      <c r="AT387" s="193" t="s">
        <v>237</v>
      </c>
      <c r="AU387" s="193" t="s">
        <v>84</v>
      </c>
      <c r="AY387" s="19" t="s">
        <v>235</v>
      </c>
      <c r="BE387" s="194">
        <f>IF(N387="základní",J387,0)</f>
        <v>0</v>
      </c>
      <c r="BF387" s="194">
        <f>IF(N387="snížená",J387,0)</f>
        <v>0</v>
      </c>
      <c r="BG387" s="194">
        <f>IF(N387="zákl. přenesená",J387,0)</f>
        <v>0</v>
      </c>
      <c r="BH387" s="194">
        <f>IF(N387="sníž. přenesená",J387,0)</f>
        <v>0</v>
      </c>
      <c r="BI387" s="194">
        <f>IF(N387="nulová",J387,0)</f>
        <v>0</v>
      </c>
      <c r="BJ387" s="19" t="s">
        <v>82</v>
      </c>
      <c r="BK387" s="194">
        <f>ROUND(I387*H387,2)</f>
        <v>0</v>
      </c>
      <c r="BL387" s="19" t="s">
        <v>96</v>
      </c>
      <c r="BM387" s="193" t="s">
        <v>1138</v>
      </c>
    </row>
    <row r="388" s="2" customFormat="1">
      <c r="A388" s="38"/>
      <c r="B388" s="39"/>
      <c r="C388" s="38"/>
      <c r="D388" s="195" t="s">
        <v>242</v>
      </c>
      <c r="E388" s="38"/>
      <c r="F388" s="196" t="s">
        <v>1139</v>
      </c>
      <c r="G388" s="38"/>
      <c r="H388" s="38"/>
      <c r="I388" s="197"/>
      <c r="J388" s="38"/>
      <c r="K388" s="38"/>
      <c r="L388" s="39"/>
      <c r="M388" s="198"/>
      <c r="N388" s="199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242</v>
      </c>
      <c r="AU388" s="19" t="s">
        <v>84</v>
      </c>
    </row>
    <row r="389" s="2" customFormat="1">
      <c r="A389" s="38"/>
      <c r="B389" s="39"/>
      <c r="C389" s="38"/>
      <c r="D389" s="195" t="s">
        <v>262</v>
      </c>
      <c r="E389" s="38"/>
      <c r="F389" s="223" t="s">
        <v>673</v>
      </c>
      <c r="G389" s="38"/>
      <c r="H389" s="38"/>
      <c r="I389" s="197"/>
      <c r="J389" s="38"/>
      <c r="K389" s="38"/>
      <c r="L389" s="39"/>
      <c r="M389" s="198"/>
      <c r="N389" s="199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262</v>
      </c>
      <c r="AU389" s="19" t="s">
        <v>84</v>
      </c>
    </row>
    <row r="390" s="2" customFormat="1" ht="24.15" customHeight="1">
      <c r="A390" s="38"/>
      <c r="B390" s="181"/>
      <c r="C390" s="182" t="s">
        <v>612</v>
      </c>
      <c r="D390" s="182" t="s">
        <v>237</v>
      </c>
      <c r="E390" s="183" t="s">
        <v>682</v>
      </c>
      <c r="F390" s="184" t="s">
        <v>683</v>
      </c>
      <c r="G390" s="185" t="s">
        <v>527</v>
      </c>
      <c r="H390" s="186">
        <v>16</v>
      </c>
      <c r="I390" s="187"/>
      <c r="J390" s="188">
        <f>ROUND(I390*H390,2)</f>
        <v>0</v>
      </c>
      <c r="K390" s="184" t="s">
        <v>246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0.010189999999999999</v>
      </c>
      <c r="R390" s="191">
        <f>Q390*H390</f>
        <v>0.16303999999999999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96</v>
      </c>
      <c r="AT390" s="193" t="s">
        <v>237</v>
      </c>
      <c r="AU390" s="193" t="s">
        <v>84</v>
      </c>
      <c r="AY390" s="19" t="s">
        <v>235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96</v>
      </c>
      <c r="BM390" s="193" t="s">
        <v>684</v>
      </c>
    </row>
    <row r="391" s="2" customFormat="1">
      <c r="A391" s="38"/>
      <c r="B391" s="39"/>
      <c r="C391" s="38"/>
      <c r="D391" s="195" t="s">
        <v>242</v>
      </c>
      <c r="E391" s="38"/>
      <c r="F391" s="196" t="s">
        <v>683</v>
      </c>
      <c r="G391" s="38"/>
      <c r="H391" s="38"/>
      <c r="I391" s="197"/>
      <c r="J391" s="38"/>
      <c r="K391" s="38"/>
      <c r="L391" s="39"/>
      <c r="M391" s="198"/>
      <c r="N391" s="199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242</v>
      </c>
      <c r="AU391" s="19" t="s">
        <v>84</v>
      </c>
    </row>
    <row r="392" s="2" customFormat="1">
      <c r="A392" s="38"/>
      <c r="B392" s="39"/>
      <c r="C392" s="38"/>
      <c r="D392" s="195" t="s">
        <v>262</v>
      </c>
      <c r="E392" s="38"/>
      <c r="F392" s="223" t="s">
        <v>296</v>
      </c>
      <c r="G392" s="38"/>
      <c r="H392" s="38"/>
      <c r="I392" s="197"/>
      <c r="J392" s="38"/>
      <c r="K392" s="38"/>
      <c r="L392" s="39"/>
      <c r="M392" s="198"/>
      <c r="N392" s="199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262</v>
      </c>
      <c r="AU392" s="19" t="s">
        <v>84</v>
      </c>
    </row>
    <row r="393" s="14" customFormat="1">
      <c r="A393" s="14"/>
      <c r="B393" s="207"/>
      <c r="C393" s="14"/>
      <c r="D393" s="195" t="s">
        <v>248</v>
      </c>
      <c r="E393" s="208" t="s">
        <v>1</v>
      </c>
      <c r="F393" s="209" t="s">
        <v>1140</v>
      </c>
      <c r="G393" s="14"/>
      <c r="H393" s="210">
        <v>16</v>
      </c>
      <c r="I393" s="211"/>
      <c r="J393" s="14"/>
      <c r="K393" s="14"/>
      <c r="L393" s="207"/>
      <c r="M393" s="212"/>
      <c r="N393" s="213"/>
      <c r="O393" s="213"/>
      <c r="P393" s="213"/>
      <c r="Q393" s="213"/>
      <c r="R393" s="213"/>
      <c r="S393" s="213"/>
      <c r="T393" s="2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08" t="s">
        <v>248</v>
      </c>
      <c r="AU393" s="208" t="s">
        <v>84</v>
      </c>
      <c r="AV393" s="14" t="s">
        <v>84</v>
      </c>
      <c r="AW393" s="14" t="s">
        <v>32</v>
      </c>
      <c r="AX393" s="14" t="s">
        <v>82</v>
      </c>
      <c r="AY393" s="208" t="s">
        <v>235</v>
      </c>
    </row>
    <row r="394" s="2" customFormat="1" ht="24.15" customHeight="1">
      <c r="A394" s="38"/>
      <c r="B394" s="181"/>
      <c r="C394" s="232" t="s">
        <v>615</v>
      </c>
      <c r="D394" s="232" t="s">
        <v>465</v>
      </c>
      <c r="E394" s="233" t="s">
        <v>687</v>
      </c>
      <c r="F394" s="234" t="s">
        <v>688</v>
      </c>
      <c r="G394" s="235" t="s">
        <v>527</v>
      </c>
      <c r="H394" s="236">
        <v>2</v>
      </c>
      <c r="I394" s="237"/>
      <c r="J394" s="238">
        <f>ROUND(I394*H394,2)</f>
        <v>0</v>
      </c>
      <c r="K394" s="234" t="s">
        <v>246</v>
      </c>
      <c r="L394" s="239"/>
      <c r="M394" s="240" t="s">
        <v>1</v>
      </c>
      <c r="N394" s="241" t="s">
        <v>40</v>
      </c>
      <c r="O394" s="77"/>
      <c r="P394" s="191">
        <f>O394*H394</f>
        <v>0</v>
      </c>
      <c r="Q394" s="191">
        <v>0.254</v>
      </c>
      <c r="R394" s="191">
        <f>Q394*H394</f>
        <v>0.50800000000000001</v>
      </c>
      <c r="S394" s="191">
        <v>0</v>
      </c>
      <c r="T394" s="192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3" t="s">
        <v>291</v>
      </c>
      <c r="AT394" s="193" t="s">
        <v>465</v>
      </c>
      <c r="AU394" s="193" t="s">
        <v>84</v>
      </c>
      <c r="AY394" s="19" t="s">
        <v>235</v>
      </c>
      <c r="BE394" s="194">
        <f>IF(N394="základní",J394,0)</f>
        <v>0</v>
      </c>
      <c r="BF394" s="194">
        <f>IF(N394="snížená",J394,0)</f>
        <v>0</v>
      </c>
      <c r="BG394" s="194">
        <f>IF(N394="zákl. přenesená",J394,0)</f>
        <v>0</v>
      </c>
      <c r="BH394" s="194">
        <f>IF(N394="sníž. přenesená",J394,0)</f>
        <v>0</v>
      </c>
      <c r="BI394" s="194">
        <f>IF(N394="nulová",J394,0)</f>
        <v>0</v>
      </c>
      <c r="BJ394" s="19" t="s">
        <v>82</v>
      </c>
      <c r="BK394" s="194">
        <f>ROUND(I394*H394,2)</f>
        <v>0</v>
      </c>
      <c r="BL394" s="19" t="s">
        <v>96</v>
      </c>
      <c r="BM394" s="193" t="s">
        <v>1141</v>
      </c>
    </row>
    <row r="395" s="2" customFormat="1">
      <c r="A395" s="38"/>
      <c r="B395" s="39"/>
      <c r="C395" s="38"/>
      <c r="D395" s="195" t="s">
        <v>242</v>
      </c>
      <c r="E395" s="38"/>
      <c r="F395" s="196" t="s">
        <v>690</v>
      </c>
      <c r="G395" s="38"/>
      <c r="H395" s="38"/>
      <c r="I395" s="197"/>
      <c r="J395" s="38"/>
      <c r="K395" s="38"/>
      <c r="L395" s="39"/>
      <c r="M395" s="198"/>
      <c r="N395" s="199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242</v>
      </c>
      <c r="AU395" s="19" t="s">
        <v>84</v>
      </c>
    </row>
    <row r="396" s="2" customFormat="1" ht="24.15" customHeight="1">
      <c r="A396" s="38"/>
      <c r="B396" s="181"/>
      <c r="C396" s="232" t="s">
        <v>621</v>
      </c>
      <c r="D396" s="232" t="s">
        <v>465</v>
      </c>
      <c r="E396" s="233" t="s">
        <v>692</v>
      </c>
      <c r="F396" s="234" t="s">
        <v>693</v>
      </c>
      <c r="G396" s="235" t="s">
        <v>527</v>
      </c>
      <c r="H396" s="236">
        <v>3</v>
      </c>
      <c r="I396" s="237"/>
      <c r="J396" s="238">
        <f>ROUND(I396*H396,2)</f>
        <v>0</v>
      </c>
      <c r="K396" s="234" t="s">
        <v>246</v>
      </c>
      <c r="L396" s="239"/>
      <c r="M396" s="240" t="s">
        <v>1</v>
      </c>
      <c r="N396" s="241" t="s">
        <v>40</v>
      </c>
      <c r="O396" s="77"/>
      <c r="P396" s="191">
        <f>O396*H396</f>
        <v>0</v>
      </c>
      <c r="Q396" s="191">
        <v>0.50600000000000001</v>
      </c>
      <c r="R396" s="191">
        <f>Q396*H396</f>
        <v>1.518</v>
      </c>
      <c r="S396" s="191">
        <v>0</v>
      </c>
      <c r="T396" s="192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3" t="s">
        <v>291</v>
      </c>
      <c r="AT396" s="193" t="s">
        <v>465</v>
      </c>
      <c r="AU396" s="193" t="s">
        <v>84</v>
      </c>
      <c r="AY396" s="19" t="s">
        <v>235</v>
      </c>
      <c r="BE396" s="194">
        <f>IF(N396="základní",J396,0)</f>
        <v>0</v>
      </c>
      <c r="BF396" s="194">
        <f>IF(N396="snížená",J396,0)</f>
        <v>0</v>
      </c>
      <c r="BG396" s="194">
        <f>IF(N396="zákl. přenesená",J396,0)</f>
        <v>0</v>
      </c>
      <c r="BH396" s="194">
        <f>IF(N396="sníž. přenesená",J396,0)</f>
        <v>0</v>
      </c>
      <c r="BI396" s="194">
        <f>IF(N396="nulová",J396,0)</f>
        <v>0</v>
      </c>
      <c r="BJ396" s="19" t="s">
        <v>82</v>
      </c>
      <c r="BK396" s="194">
        <f>ROUND(I396*H396,2)</f>
        <v>0</v>
      </c>
      <c r="BL396" s="19" t="s">
        <v>96</v>
      </c>
      <c r="BM396" s="193" t="s">
        <v>694</v>
      </c>
    </row>
    <row r="397" s="2" customFormat="1">
      <c r="A397" s="38"/>
      <c r="B397" s="39"/>
      <c r="C397" s="38"/>
      <c r="D397" s="195" t="s">
        <v>242</v>
      </c>
      <c r="E397" s="38"/>
      <c r="F397" s="196" t="s">
        <v>695</v>
      </c>
      <c r="G397" s="38"/>
      <c r="H397" s="38"/>
      <c r="I397" s="197"/>
      <c r="J397" s="38"/>
      <c r="K397" s="38"/>
      <c r="L397" s="39"/>
      <c r="M397" s="198"/>
      <c r="N397" s="199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242</v>
      </c>
      <c r="AU397" s="19" t="s">
        <v>84</v>
      </c>
    </row>
    <row r="398" s="2" customFormat="1" ht="24.15" customHeight="1">
      <c r="A398" s="38"/>
      <c r="B398" s="181"/>
      <c r="C398" s="232" t="s">
        <v>624</v>
      </c>
      <c r="D398" s="232" t="s">
        <v>465</v>
      </c>
      <c r="E398" s="233" t="s">
        <v>697</v>
      </c>
      <c r="F398" s="234" t="s">
        <v>698</v>
      </c>
      <c r="G398" s="235" t="s">
        <v>527</v>
      </c>
      <c r="H398" s="236">
        <v>11</v>
      </c>
      <c r="I398" s="237"/>
      <c r="J398" s="238">
        <f>ROUND(I398*H398,2)</f>
        <v>0</v>
      </c>
      <c r="K398" s="234" t="s">
        <v>246</v>
      </c>
      <c r="L398" s="239"/>
      <c r="M398" s="240" t="s">
        <v>1</v>
      </c>
      <c r="N398" s="241" t="s">
        <v>40</v>
      </c>
      <c r="O398" s="77"/>
      <c r="P398" s="191">
        <f>O398*H398</f>
        <v>0</v>
      </c>
      <c r="Q398" s="191">
        <v>1.0129999999999999</v>
      </c>
      <c r="R398" s="191">
        <f>Q398*H398</f>
        <v>11.142999999999999</v>
      </c>
      <c r="S398" s="191">
        <v>0</v>
      </c>
      <c r="T398" s="19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93" t="s">
        <v>291</v>
      </c>
      <c r="AT398" s="193" t="s">
        <v>465</v>
      </c>
      <c r="AU398" s="193" t="s">
        <v>84</v>
      </c>
      <c r="AY398" s="19" t="s">
        <v>235</v>
      </c>
      <c r="BE398" s="194">
        <f>IF(N398="základní",J398,0)</f>
        <v>0</v>
      </c>
      <c r="BF398" s="194">
        <f>IF(N398="snížená",J398,0)</f>
        <v>0</v>
      </c>
      <c r="BG398" s="194">
        <f>IF(N398="zákl. přenesená",J398,0)</f>
        <v>0</v>
      </c>
      <c r="BH398" s="194">
        <f>IF(N398="sníž. přenesená",J398,0)</f>
        <v>0</v>
      </c>
      <c r="BI398" s="194">
        <f>IF(N398="nulová",J398,0)</f>
        <v>0</v>
      </c>
      <c r="BJ398" s="19" t="s">
        <v>82</v>
      </c>
      <c r="BK398" s="194">
        <f>ROUND(I398*H398,2)</f>
        <v>0</v>
      </c>
      <c r="BL398" s="19" t="s">
        <v>96</v>
      </c>
      <c r="BM398" s="193" t="s">
        <v>699</v>
      </c>
    </row>
    <row r="399" s="2" customFormat="1">
      <c r="A399" s="38"/>
      <c r="B399" s="39"/>
      <c r="C399" s="38"/>
      <c r="D399" s="195" t="s">
        <v>242</v>
      </c>
      <c r="E399" s="38"/>
      <c r="F399" s="196" t="s">
        <v>700</v>
      </c>
      <c r="G399" s="38"/>
      <c r="H399" s="38"/>
      <c r="I399" s="197"/>
      <c r="J399" s="38"/>
      <c r="K399" s="38"/>
      <c r="L399" s="39"/>
      <c r="M399" s="198"/>
      <c r="N399" s="199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242</v>
      </c>
      <c r="AU399" s="19" t="s">
        <v>84</v>
      </c>
    </row>
    <row r="400" s="2" customFormat="1" ht="24.15" customHeight="1">
      <c r="A400" s="38"/>
      <c r="B400" s="181"/>
      <c r="C400" s="182" t="s">
        <v>630</v>
      </c>
      <c r="D400" s="182" t="s">
        <v>237</v>
      </c>
      <c r="E400" s="183" t="s">
        <v>702</v>
      </c>
      <c r="F400" s="184" t="s">
        <v>703</v>
      </c>
      <c r="G400" s="185" t="s">
        <v>527</v>
      </c>
      <c r="H400" s="186">
        <v>6</v>
      </c>
      <c r="I400" s="187"/>
      <c r="J400" s="188">
        <f>ROUND(I400*H400,2)</f>
        <v>0</v>
      </c>
      <c r="K400" s="184" t="s">
        <v>246</v>
      </c>
      <c r="L400" s="39"/>
      <c r="M400" s="189" t="s">
        <v>1</v>
      </c>
      <c r="N400" s="190" t="s">
        <v>40</v>
      </c>
      <c r="O400" s="77"/>
      <c r="P400" s="191">
        <f>O400*H400</f>
        <v>0</v>
      </c>
      <c r="Q400" s="191">
        <v>0.01248</v>
      </c>
      <c r="R400" s="191">
        <f>Q400*H400</f>
        <v>0.074880000000000002</v>
      </c>
      <c r="S400" s="191">
        <v>0</v>
      </c>
      <c r="T400" s="19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93" t="s">
        <v>96</v>
      </c>
      <c r="AT400" s="193" t="s">
        <v>237</v>
      </c>
      <c r="AU400" s="193" t="s">
        <v>84</v>
      </c>
      <c r="AY400" s="19" t="s">
        <v>235</v>
      </c>
      <c r="BE400" s="194">
        <f>IF(N400="základní",J400,0)</f>
        <v>0</v>
      </c>
      <c r="BF400" s="194">
        <f>IF(N400="snížená",J400,0)</f>
        <v>0</v>
      </c>
      <c r="BG400" s="194">
        <f>IF(N400="zákl. přenesená",J400,0)</f>
        <v>0</v>
      </c>
      <c r="BH400" s="194">
        <f>IF(N400="sníž. přenesená",J400,0)</f>
        <v>0</v>
      </c>
      <c r="BI400" s="194">
        <f>IF(N400="nulová",J400,0)</f>
        <v>0</v>
      </c>
      <c r="BJ400" s="19" t="s">
        <v>82</v>
      </c>
      <c r="BK400" s="194">
        <f>ROUND(I400*H400,2)</f>
        <v>0</v>
      </c>
      <c r="BL400" s="19" t="s">
        <v>96</v>
      </c>
      <c r="BM400" s="193" t="s">
        <v>704</v>
      </c>
    </row>
    <row r="401" s="2" customFormat="1">
      <c r="A401" s="38"/>
      <c r="B401" s="39"/>
      <c r="C401" s="38"/>
      <c r="D401" s="195" t="s">
        <v>242</v>
      </c>
      <c r="E401" s="38"/>
      <c r="F401" s="196" t="s">
        <v>703</v>
      </c>
      <c r="G401" s="38"/>
      <c r="H401" s="38"/>
      <c r="I401" s="197"/>
      <c r="J401" s="38"/>
      <c r="K401" s="38"/>
      <c r="L401" s="39"/>
      <c r="M401" s="198"/>
      <c r="N401" s="199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242</v>
      </c>
      <c r="AU401" s="19" t="s">
        <v>84</v>
      </c>
    </row>
    <row r="402" s="2" customFormat="1">
      <c r="A402" s="38"/>
      <c r="B402" s="39"/>
      <c r="C402" s="38"/>
      <c r="D402" s="195" t="s">
        <v>262</v>
      </c>
      <c r="E402" s="38"/>
      <c r="F402" s="223" t="s">
        <v>296</v>
      </c>
      <c r="G402" s="38"/>
      <c r="H402" s="38"/>
      <c r="I402" s="197"/>
      <c r="J402" s="38"/>
      <c r="K402" s="38"/>
      <c r="L402" s="39"/>
      <c r="M402" s="198"/>
      <c r="N402" s="199"/>
      <c r="O402" s="77"/>
      <c r="P402" s="77"/>
      <c r="Q402" s="77"/>
      <c r="R402" s="77"/>
      <c r="S402" s="77"/>
      <c r="T402" s="7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T402" s="19" t="s">
        <v>262</v>
      </c>
      <c r="AU402" s="19" t="s">
        <v>84</v>
      </c>
    </row>
    <row r="403" s="14" customFormat="1">
      <c r="A403" s="14"/>
      <c r="B403" s="207"/>
      <c r="C403" s="14"/>
      <c r="D403" s="195" t="s">
        <v>248</v>
      </c>
      <c r="E403" s="208" t="s">
        <v>1</v>
      </c>
      <c r="F403" s="209" t="s">
        <v>276</v>
      </c>
      <c r="G403" s="14"/>
      <c r="H403" s="210">
        <v>6</v>
      </c>
      <c r="I403" s="211"/>
      <c r="J403" s="14"/>
      <c r="K403" s="14"/>
      <c r="L403" s="207"/>
      <c r="M403" s="212"/>
      <c r="N403" s="213"/>
      <c r="O403" s="213"/>
      <c r="P403" s="213"/>
      <c r="Q403" s="213"/>
      <c r="R403" s="213"/>
      <c r="S403" s="213"/>
      <c r="T403" s="2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08" t="s">
        <v>248</v>
      </c>
      <c r="AU403" s="208" t="s">
        <v>84</v>
      </c>
      <c r="AV403" s="14" t="s">
        <v>84</v>
      </c>
      <c r="AW403" s="14" t="s">
        <v>32</v>
      </c>
      <c r="AX403" s="14" t="s">
        <v>82</v>
      </c>
      <c r="AY403" s="208" t="s">
        <v>235</v>
      </c>
    </row>
    <row r="404" s="2" customFormat="1" ht="24.15" customHeight="1">
      <c r="A404" s="38"/>
      <c r="B404" s="181"/>
      <c r="C404" s="232" t="s">
        <v>636</v>
      </c>
      <c r="D404" s="232" t="s">
        <v>465</v>
      </c>
      <c r="E404" s="233" t="s">
        <v>706</v>
      </c>
      <c r="F404" s="234" t="s">
        <v>707</v>
      </c>
      <c r="G404" s="235" t="s">
        <v>527</v>
      </c>
      <c r="H404" s="236">
        <v>6</v>
      </c>
      <c r="I404" s="237"/>
      <c r="J404" s="238">
        <f>ROUND(I404*H404,2)</f>
        <v>0</v>
      </c>
      <c r="K404" s="234" t="s">
        <v>246</v>
      </c>
      <c r="L404" s="239"/>
      <c r="M404" s="240" t="s">
        <v>1</v>
      </c>
      <c r="N404" s="241" t="s">
        <v>40</v>
      </c>
      <c r="O404" s="77"/>
      <c r="P404" s="191">
        <f>O404*H404</f>
        <v>0</v>
      </c>
      <c r="Q404" s="191">
        <v>0.54800000000000004</v>
      </c>
      <c r="R404" s="191">
        <f>Q404*H404</f>
        <v>3.2880000000000003</v>
      </c>
      <c r="S404" s="191">
        <v>0</v>
      </c>
      <c r="T404" s="19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3" t="s">
        <v>291</v>
      </c>
      <c r="AT404" s="193" t="s">
        <v>465</v>
      </c>
      <c r="AU404" s="193" t="s">
        <v>84</v>
      </c>
      <c r="AY404" s="19" t="s">
        <v>235</v>
      </c>
      <c r="BE404" s="194">
        <f>IF(N404="základní",J404,0)</f>
        <v>0</v>
      </c>
      <c r="BF404" s="194">
        <f>IF(N404="snížená",J404,0)</f>
        <v>0</v>
      </c>
      <c r="BG404" s="194">
        <f>IF(N404="zákl. přenesená",J404,0)</f>
        <v>0</v>
      </c>
      <c r="BH404" s="194">
        <f>IF(N404="sníž. přenesená",J404,0)</f>
        <v>0</v>
      </c>
      <c r="BI404" s="194">
        <f>IF(N404="nulová",J404,0)</f>
        <v>0</v>
      </c>
      <c r="BJ404" s="19" t="s">
        <v>82</v>
      </c>
      <c r="BK404" s="194">
        <f>ROUND(I404*H404,2)</f>
        <v>0</v>
      </c>
      <c r="BL404" s="19" t="s">
        <v>96</v>
      </c>
      <c r="BM404" s="193" t="s">
        <v>708</v>
      </c>
    </row>
    <row r="405" s="2" customFormat="1">
      <c r="A405" s="38"/>
      <c r="B405" s="39"/>
      <c r="C405" s="38"/>
      <c r="D405" s="195" t="s">
        <v>242</v>
      </c>
      <c r="E405" s="38"/>
      <c r="F405" s="196" t="s">
        <v>707</v>
      </c>
      <c r="G405" s="38"/>
      <c r="H405" s="38"/>
      <c r="I405" s="197"/>
      <c r="J405" s="38"/>
      <c r="K405" s="38"/>
      <c r="L405" s="39"/>
      <c r="M405" s="198"/>
      <c r="N405" s="199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242</v>
      </c>
      <c r="AU405" s="19" t="s">
        <v>84</v>
      </c>
    </row>
    <row r="406" s="2" customFormat="1" ht="24.15" customHeight="1">
      <c r="A406" s="38"/>
      <c r="B406" s="181"/>
      <c r="C406" s="182" t="s">
        <v>641</v>
      </c>
      <c r="D406" s="182" t="s">
        <v>237</v>
      </c>
      <c r="E406" s="183" t="s">
        <v>710</v>
      </c>
      <c r="F406" s="184" t="s">
        <v>711</v>
      </c>
      <c r="G406" s="185" t="s">
        <v>527</v>
      </c>
      <c r="H406" s="186">
        <v>7</v>
      </c>
      <c r="I406" s="187"/>
      <c r="J406" s="188">
        <f>ROUND(I406*H406,2)</f>
        <v>0</v>
      </c>
      <c r="K406" s="184" t="s">
        <v>246</v>
      </c>
      <c r="L406" s="39"/>
      <c r="M406" s="189" t="s">
        <v>1</v>
      </c>
      <c r="N406" s="190" t="s">
        <v>40</v>
      </c>
      <c r="O406" s="77"/>
      <c r="P406" s="191">
        <f>O406*H406</f>
        <v>0</v>
      </c>
      <c r="Q406" s="191">
        <v>0.028539999999999999</v>
      </c>
      <c r="R406" s="191">
        <f>Q406*H406</f>
        <v>0.19977999999999999</v>
      </c>
      <c r="S406" s="191">
        <v>0</v>
      </c>
      <c r="T406" s="192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93" t="s">
        <v>96</v>
      </c>
      <c r="AT406" s="193" t="s">
        <v>237</v>
      </c>
      <c r="AU406" s="193" t="s">
        <v>84</v>
      </c>
      <c r="AY406" s="19" t="s">
        <v>235</v>
      </c>
      <c r="BE406" s="194">
        <f>IF(N406="základní",J406,0)</f>
        <v>0</v>
      </c>
      <c r="BF406" s="194">
        <f>IF(N406="snížená",J406,0)</f>
        <v>0</v>
      </c>
      <c r="BG406" s="194">
        <f>IF(N406="zákl. přenesená",J406,0)</f>
        <v>0</v>
      </c>
      <c r="BH406" s="194">
        <f>IF(N406="sníž. přenesená",J406,0)</f>
        <v>0</v>
      </c>
      <c r="BI406" s="194">
        <f>IF(N406="nulová",J406,0)</f>
        <v>0</v>
      </c>
      <c r="BJ406" s="19" t="s">
        <v>82</v>
      </c>
      <c r="BK406" s="194">
        <f>ROUND(I406*H406,2)</f>
        <v>0</v>
      </c>
      <c r="BL406" s="19" t="s">
        <v>96</v>
      </c>
      <c r="BM406" s="193" t="s">
        <v>712</v>
      </c>
    </row>
    <row r="407" s="2" customFormat="1">
      <c r="A407" s="38"/>
      <c r="B407" s="39"/>
      <c r="C407" s="38"/>
      <c r="D407" s="195" t="s">
        <v>242</v>
      </c>
      <c r="E407" s="38"/>
      <c r="F407" s="196" t="s">
        <v>711</v>
      </c>
      <c r="G407" s="38"/>
      <c r="H407" s="38"/>
      <c r="I407" s="197"/>
      <c r="J407" s="38"/>
      <c r="K407" s="38"/>
      <c r="L407" s="39"/>
      <c r="M407" s="198"/>
      <c r="N407" s="199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242</v>
      </c>
      <c r="AU407" s="19" t="s">
        <v>84</v>
      </c>
    </row>
    <row r="408" s="2" customFormat="1">
      <c r="A408" s="38"/>
      <c r="B408" s="39"/>
      <c r="C408" s="38"/>
      <c r="D408" s="195" t="s">
        <v>262</v>
      </c>
      <c r="E408" s="38"/>
      <c r="F408" s="223" t="s">
        <v>296</v>
      </c>
      <c r="G408" s="38"/>
      <c r="H408" s="38"/>
      <c r="I408" s="197"/>
      <c r="J408" s="38"/>
      <c r="K408" s="38"/>
      <c r="L408" s="39"/>
      <c r="M408" s="198"/>
      <c r="N408" s="199"/>
      <c r="O408" s="77"/>
      <c r="P408" s="77"/>
      <c r="Q408" s="77"/>
      <c r="R408" s="77"/>
      <c r="S408" s="77"/>
      <c r="T408" s="7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T408" s="19" t="s">
        <v>262</v>
      </c>
      <c r="AU408" s="19" t="s">
        <v>84</v>
      </c>
    </row>
    <row r="409" s="14" customFormat="1">
      <c r="A409" s="14"/>
      <c r="B409" s="207"/>
      <c r="C409" s="14"/>
      <c r="D409" s="195" t="s">
        <v>248</v>
      </c>
      <c r="E409" s="208" t="s">
        <v>1</v>
      </c>
      <c r="F409" s="209" t="s">
        <v>1142</v>
      </c>
      <c r="G409" s="14"/>
      <c r="H409" s="210">
        <v>7</v>
      </c>
      <c r="I409" s="211"/>
      <c r="J409" s="14"/>
      <c r="K409" s="14"/>
      <c r="L409" s="207"/>
      <c r="M409" s="212"/>
      <c r="N409" s="213"/>
      <c r="O409" s="213"/>
      <c r="P409" s="213"/>
      <c r="Q409" s="213"/>
      <c r="R409" s="213"/>
      <c r="S409" s="213"/>
      <c r="T409" s="2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8" t="s">
        <v>248</v>
      </c>
      <c r="AU409" s="208" t="s">
        <v>84</v>
      </c>
      <c r="AV409" s="14" t="s">
        <v>84</v>
      </c>
      <c r="AW409" s="14" t="s">
        <v>32</v>
      </c>
      <c r="AX409" s="14" t="s">
        <v>82</v>
      </c>
      <c r="AY409" s="208" t="s">
        <v>235</v>
      </c>
    </row>
    <row r="410" s="2" customFormat="1" ht="62.7" customHeight="1">
      <c r="A410" s="38"/>
      <c r="B410" s="181"/>
      <c r="C410" s="232" t="s">
        <v>647</v>
      </c>
      <c r="D410" s="232" t="s">
        <v>465</v>
      </c>
      <c r="E410" s="233" t="s">
        <v>715</v>
      </c>
      <c r="F410" s="234" t="s">
        <v>716</v>
      </c>
      <c r="G410" s="235" t="s">
        <v>527</v>
      </c>
      <c r="H410" s="236">
        <v>4</v>
      </c>
      <c r="I410" s="237"/>
      <c r="J410" s="238">
        <f>ROUND(I410*H410,2)</f>
        <v>0</v>
      </c>
      <c r="K410" s="234" t="s">
        <v>1</v>
      </c>
      <c r="L410" s="239"/>
      <c r="M410" s="240" t="s">
        <v>1</v>
      </c>
      <c r="N410" s="241" t="s">
        <v>40</v>
      </c>
      <c r="O410" s="77"/>
      <c r="P410" s="191">
        <f>O410*H410</f>
        <v>0</v>
      </c>
      <c r="Q410" s="191">
        <v>1.8700000000000001</v>
      </c>
      <c r="R410" s="191">
        <f>Q410*H410</f>
        <v>7.4800000000000004</v>
      </c>
      <c r="S410" s="191">
        <v>0</v>
      </c>
      <c r="T410" s="192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93" t="s">
        <v>291</v>
      </c>
      <c r="AT410" s="193" t="s">
        <v>465</v>
      </c>
      <c r="AU410" s="193" t="s">
        <v>84</v>
      </c>
      <c r="AY410" s="19" t="s">
        <v>235</v>
      </c>
      <c r="BE410" s="194">
        <f>IF(N410="základní",J410,0)</f>
        <v>0</v>
      </c>
      <c r="BF410" s="194">
        <f>IF(N410="snížená",J410,0)</f>
        <v>0</v>
      </c>
      <c r="BG410" s="194">
        <f>IF(N410="zákl. přenesená",J410,0)</f>
        <v>0</v>
      </c>
      <c r="BH410" s="194">
        <f>IF(N410="sníž. přenesená",J410,0)</f>
        <v>0</v>
      </c>
      <c r="BI410" s="194">
        <f>IF(N410="nulová",J410,0)</f>
        <v>0</v>
      </c>
      <c r="BJ410" s="19" t="s">
        <v>82</v>
      </c>
      <c r="BK410" s="194">
        <f>ROUND(I410*H410,2)</f>
        <v>0</v>
      </c>
      <c r="BL410" s="19" t="s">
        <v>96</v>
      </c>
      <c r="BM410" s="193" t="s">
        <v>717</v>
      </c>
    </row>
    <row r="411" s="2" customFormat="1">
      <c r="A411" s="38"/>
      <c r="B411" s="39"/>
      <c r="C411" s="38"/>
      <c r="D411" s="195" t="s">
        <v>242</v>
      </c>
      <c r="E411" s="38"/>
      <c r="F411" s="196" t="s">
        <v>716</v>
      </c>
      <c r="G411" s="38"/>
      <c r="H411" s="38"/>
      <c r="I411" s="197"/>
      <c r="J411" s="38"/>
      <c r="K411" s="38"/>
      <c r="L411" s="39"/>
      <c r="M411" s="198"/>
      <c r="N411" s="199"/>
      <c r="O411" s="77"/>
      <c r="P411" s="77"/>
      <c r="Q411" s="77"/>
      <c r="R411" s="77"/>
      <c r="S411" s="77"/>
      <c r="T411" s="7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19" t="s">
        <v>242</v>
      </c>
      <c r="AU411" s="19" t="s">
        <v>84</v>
      </c>
    </row>
    <row r="412" s="2" customFormat="1" ht="62.7" customHeight="1">
      <c r="A412" s="38"/>
      <c r="B412" s="181"/>
      <c r="C412" s="232" t="s">
        <v>653</v>
      </c>
      <c r="D412" s="232" t="s">
        <v>465</v>
      </c>
      <c r="E412" s="233" t="s">
        <v>1143</v>
      </c>
      <c r="F412" s="234" t="s">
        <v>1144</v>
      </c>
      <c r="G412" s="235" t="s">
        <v>527</v>
      </c>
      <c r="H412" s="236">
        <v>2</v>
      </c>
      <c r="I412" s="237"/>
      <c r="J412" s="238">
        <f>ROUND(I412*H412,2)</f>
        <v>0</v>
      </c>
      <c r="K412" s="234" t="s">
        <v>1</v>
      </c>
      <c r="L412" s="239"/>
      <c r="M412" s="240" t="s">
        <v>1</v>
      </c>
      <c r="N412" s="241" t="s">
        <v>40</v>
      </c>
      <c r="O412" s="77"/>
      <c r="P412" s="191">
        <f>O412*H412</f>
        <v>0</v>
      </c>
      <c r="Q412" s="191">
        <v>1.8700000000000001</v>
      </c>
      <c r="R412" s="191">
        <f>Q412*H412</f>
        <v>3.7400000000000002</v>
      </c>
      <c r="S412" s="191">
        <v>0</v>
      </c>
      <c r="T412" s="192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93" t="s">
        <v>291</v>
      </c>
      <c r="AT412" s="193" t="s">
        <v>465</v>
      </c>
      <c r="AU412" s="193" t="s">
        <v>84</v>
      </c>
      <c r="AY412" s="19" t="s">
        <v>235</v>
      </c>
      <c r="BE412" s="194">
        <f>IF(N412="základní",J412,0)</f>
        <v>0</v>
      </c>
      <c r="BF412" s="194">
        <f>IF(N412="snížená",J412,0)</f>
        <v>0</v>
      </c>
      <c r="BG412" s="194">
        <f>IF(N412="zákl. přenesená",J412,0)</f>
        <v>0</v>
      </c>
      <c r="BH412" s="194">
        <f>IF(N412="sníž. přenesená",J412,0)</f>
        <v>0</v>
      </c>
      <c r="BI412" s="194">
        <f>IF(N412="nulová",J412,0)</f>
        <v>0</v>
      </c>
      <c r="BJ412" s="19" t="s">
        <v>82</v>
      </c>
      <c r="BK412" s="194">
        <f>ROUND(I412*H412,2)</f>
        <v>0</v>
      </c>
      <c r="BL412" s="19" t="s">
        <v>96</v>
      </c>
      <c r="BM412" s="193" t="s">
        <v>1145</v>
      </c>
    </row>
    <row r="413" s="2" customFormat="1">
      <c r="A413" s="38"/>
      <c r="B413" s="39"/>
      <c r="C413" s="38"/>
      <c r="D413" s="195" t="s">
        <v>242</v>
      </c>
      <c r="E413" s="38"/>
      <c r="F413" s="196" t="s">
        <v>1144</v>
      </c>
      <c r="G413" s="38"/>
      <c r="H413" s="38"/>
      <c r="I413" s="197"/>
      <c r="J413" s="38"/>
      <c r="K413" s="38"/>
      <c r="L413" s="39"/>
      <c r="M413" s="198"/>
      <c r="N413" s="199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242</v>
      </c>
      <c r="AU413" s="19" t="s">
        <v>84</v>
      </c>
    </row>
    <row r="414" s="2" customFormat="1" ht="62.7" customHeight="1">
      <c r="A414" s="38"/>
      <c r="B414" s="181"/>
      <c r="C414" s="232" t="s">
        <v>657</v>
      </c>
      <c r="D414" s="232" t="s">
        <v>465</v>
      </c>
      <c r="E414" s="233" t="s">
        <v>1146</v>
      </c>
      <c r="F414" s="234" t="s">
        <v>1147</v>
      </c>
      <c r="G414" s="235" t="s">
        <v>527</v>
      </c>
      <c r="H414" s="236">
        <v>1</v>
      </c>
      <c r="I414" s="237"/>
      <c r="J414" s="238">
        <f>ROUND(I414*H414,2)</f>
        <v>0</v>
      </c>
      <c r="K414" s="234" t="s">
        <v>1</v>
      </c>
      <c r="L414" s="239"/>
      <c r="M414" s="240" t="s">
        <v>1</v>
      </c>
      <c r="N414" s="241" t="s">
        <v>40</v>
      </c>
      <c r="O414" s="77"/>
      <c r="P414" s="191">
        <f>O414*H414</f>
        <v>0</v>
      </c>
      <c r="Q414" s="191">
        <v>1.8700000000000001</v>
      </c>
      <c r="R414" s="191">
        <f>Q414*H414</f>
        <v>1.8700000000000001</v>
      </c>
      <c r="S414" s="191">
        <v>0</v>
      </c>
      <c r="T414" s="192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93" t="s">
        <v>291</v>
      </c>
      <c r="AT414" s="193" t="s">
        <v>465</v>
      </c>
      <c r="AU414" s="193" t="s">
        <v>84</v>
      </c>
      <c r="AY414" s="19" t="s">
        <v>235</v>
      </c>
      <c r="BE414" s="194">
        <f>IF(N414="základní",J414,0)</f>
        <v>0</v>
      </c>
      <c r="BF414" s="194">
        <f>IF(N414="snížená",J414,0)</f>
        <v>0</v>
      </c>
      <c r="BG414" s="194">
        <f>IF(N414="zákl. přenesená",J414,0)</f>
        <v>0</v>
      </c>
      <c r="BH414" s="194">
        <f>IF(N414="sníž. přenesená",J414,0)</f>
        <v>0</v>
      </c>
      <c r="BI414" s="194">
        <f>IF(N414="nulová",J414,0)</f>
        <v>0</v>
      </c>
      <c r="BJ414" s="19" t="s">
        <v>82</v>
      </c>
      <c r="BK414" s="194">
        <f>ROUND(I414*H414,2)</f>
        <v>0</v>
      </c>
      <c r="BL414" s="19" t="s">
        <v>96</v>
      </c>
      <c r="BM414" s="193" t="s">
        <v>1148</v>
      </c>
    </row>
    <row r="415" s="2" customFormat="1">
      <c r="A415" s="38"/>
      <c r="B415" s="39"/>
      <c r="C415" s="38"/>
      <c r="D415" s="195" t="s">
        <v>242</v>
      </c>
      <c r="E415" s="38"/>
      <c r="F415" s="196" t="s">
        <v>1147</v>
      </c>
      <c r="G415" s="38"/>
      <c r="H415" s="38"/>
      <c r="I415" s="197"/>
      <c r="J415" s="38"/>
      <c r="K415" s="38"/>
      <c r="L415" s="39"/>
      <c r="M415" s="198"/>
      <c r="N415" s="199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242</v>
      </c>
      <c r="AU415" s="19" t="s">
        <v>84</v>
      </c>
    </row>
    <row r="416" s="2" customFormat="1" ht="24.15" customHeight="1">
      <c r="A416" s="38"/>
      <c r="B416" s="181"/>
      <c r="C416" s="232" t="s">
        <v>662</v>
      </c>
      <c r="D416" s="232" t="s">
        <v>465</v>
      </c>
      <c r="E416" s="233" t="s">
        <v>723</v>
      </c>
      <c r="F416" s="234" t="s">
        <v>724</v>
      </c>
      <c r="G416" s="235" t="s">
        <v>527</v>
      </c>
      <c r="H416" s="236">
        <v>23</v>
      </c>
      <c r="I416" s="237"/>
      <c r="J416" s="238">
        <f>ROUND(I416*H416,2)</f>
        <v>0</v>
      </c>
      <c r="K416" s="234" t="s">
        <v>246</v>
      </c>
      <c r="L416" s="239"/>
      <c r="M416" s="240" t="s">
        <v>1</v>
      </c>
      <c r="N416" s="241" t="s">
        <v>40</v>
      </c>
      <c r="O416" s="77"/>
      <c r="P416" s="191">
        <f>O416*H416</f>
        <v>0</v>
      </c>
      <c r="Q416" s="191">
        <v>0.002</v>
      </c>
      <c r="R416" s="191">
        <f>Q416*H416</f>
        <v>0.045999999999999999</v>
      </c>
      <c r="S416" s="191">
        <v>0</v>
      </c>
      <c r="T416" s="192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93" t="s">
        <v>291</v>
      </c>
      <c r="AT416" s="193" t="s">
        <v>465</v>
      </c>
      <c r="AU416" s="193" t="s">
        <v>84</v>
      </c>
      <c r="AY416" s="19" t="s">
        <v>235</v>
      </c>
      <c r="BE416" s="194">
        <f>IF(N416="základní",J416,0)</f>
        <v>0</v>
      </c>
      <c r="BF416" s="194">
        <f>IF(N416="snížená",J416,0)</f>
        <v>0</v>
      </c>
      <c r="BG416" s="194">
        <f>IF(N416="zákl. přenesená",J416,0)</f>
        <v>0</v>
      </c>
      <c r="BH416" s="194">
        <f>IF(N416="sníž. přenesená",J416,0)</f>
        <v>0</v>
      </c>
      <c r="BI416" s="194">
        <f>IF(N416="nulová",J416,0)</f>
        <v>0</v>
      </c>
      <c r="BJ416" s="19" t="s">
        <v>82</v>
      </c>
      <c r="BK416" s="194">
        <f>ROUND(I416*H416,2)</f>
        <v>0</v>
      </c>
      <c r="BL416" s="19" t="s">
        <v>96</v>
      </c>
      <c r="BM416" s="193" t="s">
        <v>725</v>
      </c>
    </row>
    <row r="417" s="2" customFormat="1">
      <c r="A417" s="38"/>
      <c r="B417" s="39"/>
      <c r="C417" s="38"/>
      <c r="D417" s="195" t="s">
        <v>242</v>
      </c>
      <c r="E417" s="38"/>
      <c r="F417" s="196" t="s">
        <v>724</v>
      </c>
      <c r="G417" s="38"/>
      <c r="H417" s="38"/>
      <c r="I417" s="197"/>
      <c r="J417" s="38"/>
      <c r="K417" s="38"/>
      <c r="L417" s="39"/>
      <c r="M417" s="198"/>
      <c r="N417" s="199"/>
      <c r="O417" s="77"/>
      <c r="P417" s="77"/>
      <c r="Q417" s="77"/>
      <c r="R417" s="77"/>
      <c r="S417" s="77"/>
      <c r="T417" s="7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19" t="s">
        <v>242</v>
      </c>
      <c r="AU417" s="19" t="s">
        <v>84</v>
      </c>
    </row>
    <row r="418" s="2" customFormat="1" ht="24.15" customHeight="1">
      <c r="A418" s="38"/>
      <c r="B418" s="181"/>
      <c r="C418" s="182" t="s">
        <v>667</v>
      </c>
      <c r="D418" s="182" t="s">
        <v>237</v>
      </c>
      <c r="E418" s="183" t="s">
        <v>1149</v>
      </c>
      <c r="F418" s="184" t="s">
        <v>1150</v>
      </c>
      <c r="G418" s="185" t="s">
        <v>527</v>
      </c>
      <c r="H418" s="186">
        <v>1</v>
      </c>
      <c r="I418" s="187"/>
      <c r="J418" s="188">
        <f>ROUND(I418*H418,2)</f>
        <v>0</v>
      </c>
      <c r="K418" s="184" t="s">
        <v>246</v>
      </c>
      <c r="L418" s="39"/>
      <c r="M418" s="189" t="s">
        <v>1</v>
      </c>
      <c r="N418" s="190" t="s">
        <v>40</v>
      </c>
      <c r="O418" s="77"/>
      <c r="P418" s="191">
        <f>O418*H418</f>
        <v>0</v>
      </c>
      <c r="Q418" s="191">
        <v>0.039269999999999999</v>
      </c>
      <c r="R418" s="191">
        <f>Q418*H418</f>
        <v>0.039269999999999999</v>
      </c>
      <c r="S418" s="191">
        <v>0</v>
      </c>
      <c r="T418" s="192">
        <f>S418*H418</f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3" t="s">
        <v>96</v>
      </c>
      <c r="AT418" s="193" t="s">
        <v>237</v>
      </c>
      <c r="AU418" s="193" t="s">
        <v>84</v>
      </c>
      <c r="AY418" s="19" t="s">
        <v>235</v>
      </c>
      <c r="BE418" s="194">
        <f>IF(N418="základní",J418,0)</f>
        <v>0</v>
      </c>
      <c r="BF418" s="194">
        <f>IF(N418="snížená",J418,0)</f>
        <v>0</v>
      </c>
      <c r="BG418" s="194">
        <f>IF(N418="zákl. přenesená",J418,0)</f>
        <v>0</v>
      </c>
      <c r="BH418" s="194">
        <f>IF(N418="sníž. přenesená",J418,0)</f>
        <v>0</v>
      </c>
      <c r="BI418" s="194">
        <f>IF(N418="nulová",J418,0)</f>
        <v>0</v>
      </c>
      <c r="BJ418" s="19" t="s">
        <v>82</v>
      </c>
      <c r="BK418" s="194">
        <f>ROUND(I418*H418,2)</f>
        <v>0</v>
      </c>
      <c r="BL418" s="19" t="s">
        <v>96</v>
      </c>
      <c r="BM418" s="193" t="s">
        <v>1151</v>
      </c>
    </row>
    <row r="419" s="2" customFormat="1">
      <c r="A419" s="38"/>
      <c r="B419" s="39"/>
      <c r="C419" s="38"/>
      <c r="D419" s="195" t="s">
        <v>242</v>
      </c>
      <c r="E419" s="38"/>
      <c r="F419" s="196" t="s">
        <v>1150</v>
      </c>
      <c r="G419" s="38"/>
      <c r="H419" s="38"/>
      <c r="I419" s="197"/>
      <c r="J419" s="38"/>
      <c r="K419" s="38"/>
      <c r="L419" s="39"/>
      <c r="M419" s="198"/>
      <c r="N419" s="199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242</v>
      </c>
      <c r="AU419" s="19" t="s">
        <v>84</v>
      </c>
    </row>
    <row r="420" s="2" customFormat="1">
      <c r="A420" s="38"/>
      <c r="B420" s="39"/>
      <c r="C420" s="38"/>
      <c r="D420" s="195" t="s">
        <v>262</v>
      </c>
      <c r="E420" s="38"/>
      <c r="F420" s="223" t="s">
        <v>296</v>
      </c>
      <c r="G420" s="38"/>
      <c r="H420" s="38"/>
      <c r="I420" s="197"/>
      <c r="J420" s="38"/>
      <c r="K420" s="38"/>
      <c r="L420" s="39"/>
      <c r="M420" s="198"/>
      <c r="N420" s="199"/>
      <c r="O420" s="77"/>
      <c r="P420" s="77"/>
      <c r="Q420" s="77"/>
      <c r="R420" s="77"/>
      <c r="S420" s="77"/>
      <c r="T420" s="7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T420" s="19" t="s">
        <v>262</v>
      </c>
      <c r="AU420" s="19" t="s">
        <v>84</v>
      </c>
    </row>
    <row r="421" s="14" customFormat="1">
      <c r="A421" s="14"/>
      <c r="B421" s="207"/>
      <c r="C421" s="14"/>
      <c r="D421" s="195" t="s">
        <v>248</v>
      </c>
      <c r="E421" s="208" t="s">
        <v>1</v>
      </c>
      <c r="F421" s="209" t="s">
        <v>82</v>
      </c>
      <c r="G421" s="14"/>
      <c r="H421" s="210">
        <v>1</v>
      </c>
      <c r="I421" s="211"/>
      <c r="J421" s="14"/>
      <c r="K421" s="14"/>
      <c r="L421" s="207"/>
      <c r="M421" s="212"/>
      <c r="N421" s="213"/>
      <c r="O421" s="213"/>
      <c r="P421" s="213"/>
      <c r="Q421" s="213"/>
      <c r="R421" s="213"/>
      <c r="S421" s="213"/>
      <c r="T421" s="2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08" t="s">
        <v>248</v>
      </c>
      <c r="AU421" s="208" t="s">
        <v>84</v>
      </c>
      <c r="AV421" s="14" t="s">
        <v>84</v>
      </c>
      <c r="AW421" s="14" t="s">
        <v>32</v>
      </c>
      <c r="AX421" s="14" t="s">
        <v>82</v>
      </c>
      <c r="AY421" s="208" t="s">
        <v>235</v>
      </c>
    </row>
    <row r="422" s="2" customFormat="1" ht="24.15" customHeight="1">
      <c r="A422" s="38"/>
      <c r="B422" s="181"/>
      <c r="C422" s="232" t="s">
        <v>676</v>
      </c>
      <c r="D422" s="232" t="s">
        <v>465</v>
      </c>
      <c r="E422" s="233" t="s">
        <v>1152</v>
      </c>
      <c r="F422" s="234" t="s">
        <v>1153</v>
      </c>
      <c r="G422" s="235" t="s">
        <v>527</v>
      </c>
      <c r="H422" s="236">
        <v>1</v>
      </c>
      <c r="I422" s="237"/>
      <c r="J422" s="238">
        <f>ROUND(I422*H422,2)</f>
        <v>0</v>
      </c>
      <c r="K422" s="234" t="s">
        <v>1</v>
      </c>
      <c r="L422" s="239"/>
      <c r="M422" s="240" t="s">
        <v>1</v>
      </c>
      <c r="N422" s="241" t="s">
        <v>40</v>
      </c>
      <c r="O422" s="77"/>
      <c r="P422" s="191">
        <f>O422*H422</f>
        <v>0</v>
      </c>
      <c r="Q422" s="191">
        <v>0.44900000000000001</v>
      </c>
      <c r="R422" s="191">
        <f>Q422*H422</f>
        <v>0.44900000000000001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291</v>
      </c>
      <c r="AT422" s="193" t="s">
        <v>465</v>
      </c>
      <c r="AU422" s="193" t="s">
        <v>84</v>
      </c>
      <c r="AY422" s="19" t="s">
        <v>235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96</v>
      </c>
      <c r="BM422" s="193" t="s">
        <v>1154</v>
      </c>
    </row>
    <row r="423" s="2" customFormat="1">
      <c r="A423" s="38"/>
      <c r="B423" s="39"/>
      <c r="C423" s="38"/>
      <c r="D423" s="195" t="s">
        <v>242</v>
      </c>
      <c r="E423" s="38"/>
      <c r="F423" s="196" t="s">
        <v>1155</v>
      </c>
      <c r="G423" s="38"/>
      <c r="H423" s="38"/>
      <c r="I423" s="197"/>
      <c r="J423" s="38"/>
      <c r="K423" s="38"/>
      <c r="L423" s="39"/>
      <c r="M423" s="198"/>
      <c r="N423" s="199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242</v>
      </c>
      <c r="AU423" s="19" t="s">
        <v>84</v>
      </c>
    </row>
    <row r="424" s="2" customFormat="1" ht="24.15" customHeight="1">
      <c r="A424" s="38"/>
      <c r="B424" s="181"/>
      <c r="C424" s="182" t="s">
        <v>681</v>
      </c>
      <c r="D424" s="182" t="s">
        <v>237</v>
      </c>
      <c r="E424" s="183" t="s">
        <v>727</v>
      </c>
      <c r="F424" s="184" t="s">
        <v>728</v>
      </c>
      <c r="G424" s="185" t="s">
        <v>527</v>
      </c>
      <c r="H424" s="186">
        <v>8</v>
      </c>
      <c r="I424" s="187"/>
      <c r="J424" s="188">
        <f>ROUND(I424*H424,2)</f>
        <v>0</v>
      </c>
      <c r="K424" s="184" t="s">
        <v>246</v>
      </c>
      <c r="L424" s="39"/>
      <c r="M424" s="189" t="s">
        <v>1</v>
      </c>
      <c r="N424" s="190" t="s">
        <v>40</v>
      </c>
      <c r="O424" s="77"/>
      <c r="P424" s="191">
        <f>O424*H424</f>
        <v>0</v>
      </c>
      <c r="Q424" s="191">
        <v>0.10833</v>
      </c>
      <c r="R424" s="191">
        <f>Q424*H424</f>
        <v>0.86663999999999997</v>
      </c>
      <c r="S424" s="191">
        <v>0</v>
      </c>
      <c r="T424" s="192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3" t="s">
        <v>96</v>
      </c>
      <c r="AT424" s="193" t="s">
        <v>237</v>
      </c>
      <c r="AU424" s="193" t="s">
        <v>84</v>
      </c>
      <c r="AY424" s="19" t="s">
        <v>235</v>
      </c>
      <c r="BE424" s="194">
        <f>IF(N424="základní",J424,0)</f>
        <v>0</v>
      </c>
      <c r="BF424" s="194">
        <f>IF(N424="snížená",J424,0)</f>
        <v>0</v>
      </c>
      <c r="BG424" s="194">
        <f>IF(N424="zákl. přenesená",J424,0)</f>
        <v>0</v>
      </c>
      <c r="BH424" s="194">
        <f>IF(N424="sníž. přenesená",J424,0)</f>
        <v>0</v>
      </c>
      <c r="BI424" s="194">
        <f>IF(N424="nulová",J424,0)</f>
        <v>0</v>
      </c>
      <c r="BJ424" s="19" t="s">
        <v>82</v>
      </c>
      <c r="BK424" s="194">
        <f>ROUND(I424*H424,2)</f>
        <v>0</v>
      </c>
      <c r="BL424" s="19" t="s">
        <v>96</v>
      </c>
      <c r="BM424" s="193" t="s">
        <v>1156</v>
      </c>
    </row>
    <row r="425" s="2" customFormat="1">
      <c r="A425" s="38"/>
      <c r="B425" s="39"/>
      <c r="C425" s="38"/>
      <c r="D425" s="195" t="s">
        <v>242</v>
      </c>
      <c r="E425" s="38"/>
      <c r="F425" s="196" t="s">
        <v>730</v>
      </c>
      <c r="G425" s="38"/>
      <c r="H425" s="38"/>
      <c r="I425" s="197"/>
      <c r="J425" s="38"/>
      <c r="K425" s="38"/>
      <c r="L425" s="39"/>
      <c r="M425" s="198"/>
      <c r="N425" s="199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242</v>
      </c>
      <c r="AU425" s="19" t="s">
        <v>84</v>
      </c>
    </row>
    <row r="426" s="2" customFormat="1">
      <c r="A426" s="38"/>
      <c r="B426" s="39"/>
      <c r="C426" s="38"/>
      <c r="D426" s="195" t="s">
        <v>262</v>
      </c>
      <c r="E426" s="38"/>
      <c r="F426" s="223" t="s">
        <v>296</v>
      </c>
      <c r="G426" s="38"/>
      <c r="H426" s="38"/>
      <c r="I426" s="197"/>
      <c r="J426" s="38"/>
      <c r="K426" s="38"/>
      <c r="L426" s="39"/>
      <c r="M426" s="198"/>
      <c r="N426" s="199"/>
      <c r="O426" s="77"/>
      <c r="P426" s="77"/>
      <c r="Q426" s="77"/>
      <c r="R426" s="77"/>
      <c r="S426" s="77"/>
      <c r="T426" s="7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T426" s="19" t="s">
        <v>262</v>
      </c>
      <c r="AU426" s="19" t="s">
        <v>84</v>
      </c>
    </row>
    <row r="427" s="14" customFormat="1">
      <c r="A427" s="14"/>
      <c r="B427" s="207"/>
      <c r="C427" s="14"/>
      <c r="D427" s="195" t="s">
        <v>248</v>
      </c>
      <c r="E427" s="208" t="s">
        <v>1</v>
      </c>
      <c r="F427" s="209" t="s">
        <v>291</v>
      </c>
      <c r="G427" s="14"/>
      <c r="H427" s="210">
        <v>8</v>
      </c>
      <c r="I427" s="211"/>
      <c r="J427" s="14"/>
      <c r="K427" s="14"/>
      <c r="L427" s="207"/>
      <c r="M427" s="212"/>
      <c r="N427" s="213"/>
      <c r="O427" s="213"/>
      <c r="P427" s="213"/>
      <c r="Q427" s="213"/>
      <c r="R427" s="213"/>
      <c r="S427" s="213"/>
      <c r="T427" s="2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8" t="s">
        <v>248</v>
      </c>
      <c r="AU427" s="208" t="s">
        <v>84</v>
      </c>
      <c r="AV427" s="14" t="s">
        <v>84</v>
      </c>
      <c r="AW427" s="14" t="s">
        <v>32</v>
      </c>
      <c r="AX427" s="14" t="s">
        <v>82</v>
      </c>
      <c r="AY427" s="208" t="s">
        <v>235</v>
      </c>
    </row>
    <row r="428" s="2" customFormat="1" ht="24.15" customHeight="1">
      <c r="A428" s="38"/>
      <c r="B428" s="181"/>
      <c r="C428" s="182" t="s">
        <v>686</v>
      </c>
      <c r="D428" s="182" t="s">
        <v>237</v>
      </c>
      <c r="E428" s="183" t="s">
        <v>747</v>
      </c>
      <c r="F428" s="184" t="s">
        <v>748</v>
      </c>
      <c r="G428" s="185" t="s">
        <v>527</v>
      </c>
      <c r="H428" s="186">
        <v>8</v>
      </c>
      <c r="I428" s="187"/>
      <c r="J428" s="188">
        <f>ROUND(I428*H428,2)</f>
        <v>0</v>
      </c>
      <c r="K428" s="184" t="s">
        <v>246</v>
      </c>
      <c r="L428" s="39"/>
      <c r="M428" s="189" t="s">
        <v>1</v>
      </c>
      <c r="N428" s="190" t="s">
        <v>40</v>
      </c>
      <c r="O428" s="77"/>
      <c r="P428" s="191">
        <f>O428*H428</f>
        <v>0</v>
      </c>
      <c r="Q428" s="191">
        <v>0.03637</v>
      </c>
      <c r="R428" s="191">
        <f>Q428*H428</f>
        <v>0.29096</v>
      </c>
      <c r="S428" s="191">
        <v>0</v>
      </c>
      <c r="T428" s="192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193" t="s">
        <v>96</v>
      </c>
      <c r="AT428" s="193" t="s">
        <v>237</v>
      </c>
      <c r="AU428" s="193" t="s">
        <v>84</v>
      </c>
      <c r="AY428" s="19" t="s">
        <v>235</v>
      </c>
      <c r="BE428" s="194">
        <f>IF(N428="základní",J428,0)</f>
        <v>0</v>
      </c>
      <c r="BF428" s="194">
        <f>IF(N428="snížená",J428,0)</f>
        <v>0</v>
      </c>
      <c r="BG428" s="194">
        <f>IF(N428="zákl. přenesená",J428,0)</f>
        <v>0</v>
      </c>
      <c r="BH428" s="194">
        <f>IF(N428="sníž. přenesená",J428,0)</f>
        <v>0</v>
      </c>
      <c r="BI428" s="194">
        <f>IF(N428="nulová",J428,0)</f>
        <v>0</v>
      </c>
      <c r="BJ428" s="19" t="s">
        <v>82</v>
      </c>
      <c r="BK428" s="194">
        <f>ROUND(I428*H428,2)</f>
        <v>0</v>
      </c>
      <c r="BL428" s="19" t="s">
        <v>96</v>
      </c>
      <c r="BM428" s="193" t="s">
        <v>1157</v>
      </c>
    </row>
    <row r="429" s="2" customFormat="1">
      <c r="A429" s="38"/>
      <c r="B429" s="39"/>
      <c r="C429" s="38"/>
      <c r="D429" s="195" t="s">
        <v>242</v>
      </c>
      <c r="E429" s="38"/>
      <c r="F429" s="196" t="s">
        <v>750</v>
      </c>
      <c r="G429" s="38"/>
      <c r="H429" s="38"/>
      <c r="I429" s="197"/>
      <c r="J429" s="38"/>
      <c r="K429" s="38"/>
      <c r="L429" s="39"/>
      <c r="M429" s="198"/>
      <c r="N429" s="199"/>
      <c r="O429" s="77"/>
      <c r="P429" s="77"/>
      <c r="Q429" s="77"/>
      <c r="R429" s="77"/>
      <c r="S429" s="77"/>
      <c r="T429" s="7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19" t="s">
        <v>242</v>
      </c>
      <c r="AU429" s="19" t="s">
        <v>84</v>
      </c>
    </row>
    <row r="430" s="2" customFormat="1" ht="24.15" customHeight="1">
      <c r="A430" s="38"/>
      <c r="B430" s="181"/>
      <c r="C430" s="182" t="s">
        <v>691</v>
      </c>
      <c r="D430" s="182" t="s">
        <v>237</v>
      </c>
      <c r="E430" s="183" t="s">
        <v>752</v>
      </c>
      <c r="F430" s="184" t="s">
        <v>753</v>
      </c>
      <c r="G430" s="185" t="s">
        <v>527</v>
      </c>
      <c r="H430" s="186">
        <v>8</v>
      </c>
      <c r="I430" s="187"/>
      <c r="J430" s="188">
        <f>ROUND(I430*H430,2)</f>
        <v>0</v>
      </c>
      <c r="K430" s="184" t="s">
        <v>246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</v>
      </c>
      <c r="R430" s="191">
        <f>Q430*H430</f>
        <v>0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96</v>
      </c>
      <c r="AT430" s="193" t="s">
        <v>237</v>
      </c>
      <c r="AU430" s="193" t="s">
        <v>84</v>
      </c>
      <c r="AY430" s="19" t="s">
        <v>235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96</v>
      </c>
      <c r="BM430" s="193" t="s">
        <v>1158</v>
      </c>
    </row>
    <row r="431" s="2" customFormat="1">
      <c r="A431" s="38"/>
      <c r="B431" s="39"/>
      <c r="C431" s="38"/>
      <c r="D431" s="195" t="s">
        <v>242</v>
      </c>
      <c r="E431" s="38"/>
      <c r="F431" s="196" t="s">
        <v>755</v>
      </c>
      <c r="G431" s="38"/>
      <c r="H431" s="38"/>
      <c r="I431" s="197"/>
      <c r="J431" s="38"/>
      <c r="K431" s="38"/>
      <c r="L431" s="39"/>
      <c r="M431" s="198"/>
      <c r="N431" s="199"/>
      <c r="O431" s="77"/>
      <c r="P431" s="77"/>
      <c r="Q431" s="77"/>
      <c r="R431" s="77"/>
      <c r="S431" s="77"/>
      <c r="T431" s="7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19" t="s">
        <v>242</v>
      </c>
      <c r="AU431" s="19" t="s">
        <v>84</v>
      </c>
    </row>
    <row r="432" s="2" customFormat="1" ht="33" customHeight="1">
      <c r="A432" s="38"/>
      <c r="B432" s="181"/>
      <c r="C432" s="182" t="s">
        <v>696</v>
      </c>
      <c r="D432" s="182" t="s">
        <v>237</v>
      </c>
      <c r="E432" s="183" t="s">
        <v>757</v>
      </c>
      <c r="F432" s="184" t="s">
        <v>758</v>
      </c>
      <c r="G432" s="185" t="s">
        <v>527</v>
      </c>
      <c r="H432" s="186">
        <v>8</v>
      </c>
      <c r="I432" s="187"/>
      <c r="J432" s="188">
        <f>ROUND(I432*H432,2)</f>
        <v>0</v>
      </c>
      <c r="K432" s="184" t="s">
        <v>246</v>
      </c>
      <c r="L432" s="39"/>
      <c r="M432" s="189" t="s">
        <v>1</v>
      </c>
      <c r="N432" s="190" t="s">
        <v>40</v>
      </c>
      <c r="O432" s="77"/>
      <c r="P432" s="191">
        <f>O432*H432</f>
        <v>0</v>
      </c>
      <c r="Q432" s="191">
        <v>0.21007999999999999</v>
      </c>
      <c r="R432" s="191">
        <f>Q432*H432</f>
        <v>1.6806399999999999</v>
      </c>
      <c r="S432" s="191">
        <v>0</v>
      </c>
      <c r="T432" s="192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3" t="s">
        <v>96</v>
      </c>
      <c r="AT432" s="193" t="s">
        <v>237</v>
      </c>
      <c r="AU432" s="193" t="s">
        <v>84</v>
      </c>
      <c r="AY432" s="19" t="s">
        <v>235</v>
      </c>
      <c r="BE432" s="194">
        <f>IF(N432="základní",J432,0)</f>
        <v>0</v>
      </c>
      <c r="BF432" s="194">
        <f>IF(N432="snížená",J432,0)</f>
        <v>0</v>
      </c>
      <c r="BG432" s="194">
        <f>IF(N432="zákl. přenesená",J432,0)</f>
        <v>0</v>
      </c>
      <c r="BH432" s="194">
        <f>IF(N432="sníž. přenesená",J432,0)</f>
        <v>0</v>
      </c>
      <c r="BI432" s="194">
        <f>IF(N432="nulová",J432,0)</f>
        <v>0</v>
      </c>
      <c r="BJ432" s="19" t="s">
        <v>82</v>
      </c>
      <c r="BK432" s="194">
        <f>ROUND(I432*H432,2)</f>
        <v>0</v>
      </c>
      <c r="BL432" s="19" t="s">
        <v>96</v>
      </c>
      <c r="BM432" s="193" t="s">
        <v>1159</v>
      </c>
    </row>
    <row r="433" s="2" customFormat="1">
      <c r="A433" s="38"/>
      <c r="B433" s="39"/>
      <c r="C433" s="38"/>
      <c r="D433" s="195" t="s">
        <v>242</v>
      </c>
      <c r="E433" s="38"/>
      <c r="F433" s="196" t="s">
        <v>760</v>
      </c>
      <c r="G433" s="38"/>
      <c r="H433" s="38"/>
      <c r="I433" s="197"/>
      <c r="J433" s="38"/>
      <c r="K433" s="38"/>
      <c r="L433" s="39"/>
      <c r="M433" s="198"/>
      <c r="N433" s="199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242</v>
      </c>
      <c r="AU433" s="19" t="s">
        <v>84</v>
      </c>
    </row>
    <row r="434" s="2" customFormat="1" ht="37.8" customHeight="1">
      <c r="A434" s="38"/>
      <c r="B434" s="181"/>
      <c r="C434" s="182" t="s">
        <v>701</v>
      </c>
      <c r="D434" s="182" t="s">
        <v>237</v>
      </c>
      <c r="E434" s="183" t="s">
        <v>1160</v>
      </c>
      <c r="F434" s="184" t="s">
        <v>1161</v>
      </c>
      <c r="G434" s="185" t="s">
        <v>294</v>
      </c>
      <c r="H434" s="186">
        <v>1</v>
      </c>
      <c r="I434" s="187"/>
      <c r="J434" s="188">
        <f>ROUND(I434*H434,2)</f>
        <v>0</v>
      </c>
      <c r="K434" s="184" t="s">
        <v>1</v>
      </c>
      <c r="L434" s="39"/>
      <c r="M434" s="189" t="s">
        <v>1</v>
      </c>
      <c r="N434" s="190" t="s">
        <v>40</v>
      </c>
      <c r="O434" s="77"/>
      <c r="P434" s="191">
        <f>O434*H434</f>
        <v>0</v>
      </c>
      <c r="Q434" s="191">
        <v>0</v>
      </c>
      <c r="R434" s="191">
        <f>Q434*H434</f>
        <v>0</v>
      </c>
      <c r="S434" s="191">
        <v>0</v>
      </c>
      <c r="T434" s="192">
        <f>S434*H434</f>
        <v>0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193" t="s">
        <v>96</v>
      </c>
      <c r="AT434" s="193" t="s">
        <v>237</v>
      </c>
      <c r="AU434" s="193" t="s">
        <v>84</v>
      </c>
      <c r="AY434" s="19" t="s">
        <v>235</v>
      </c>
      <c r="BE434" s="194">
        <f>IF(N434="základní",J434,0)</f>
        <v>0</v>
      </c>
      <c r="BF434" s="194">
        <f>IF(N434="snížená",J434,0)</f>
        <v>0</v>
      </c>
      <c r="BG434" s="194">
        <f>IF(N434="zákl. přenesená",J434,0)</f>
        <v>0</v>
      </c>
      <c r="BH434" s="194">
        <f>IF(N434="sníž. přenesená",J434,0)</f>
        <v>0</v>
      </c>
      <c r="BI434" s="194">
        <f>IF(N434="nulová",J434,0)</f>
        <v>0</v>
      </c>
      <c r="BJ434" s="19" t="s">
        <v>82</v>
      </c>
      <c r="BK434" s="194">
        <f>ROUND(I434*H434,2)</f>
        <v>0</v>
      </c>
      <c r="BL434" s="19" t="s">
        <v>96</v>
      </c>
      <c r="BM434" s="193" t="s">
        <v>781</v>
      </c>
    </row>
    <row r="435" s="2" customFormat="1">
      <c r="A435" s="38"/>
      <c r="B435" s="39"/>
      <c r="C435" s="38"/>
      <c r="D435" s="195" t="s">
        <v>242</v>
      </c>
      <c r="E435" s="38"/>
      <c r="F435" s="196" t="s">
        <v>1161</v>
      </c>
      <c r="G435" s="38"/>
      <c r="H435" s="38"/>
      <c r="I435" s="197"/>
      <c r="J435" s="38"/>
      <c r="K435" s="38"/>
      <c r="L435" s="39"/>
      <c r="M435" s="198"/>
      <c r="N435" s="199"/>
      <c r="O435" s="77"/>
      <c r="P435" s="77"/>
      <c r="Q435" s="77"/>
      <c r="R435" s="77"/>
      <c r="S435" s="77"/>
      <c r="T435" s="7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19" t="s">
        <v>242</v>
      </c>
      <c r="AU435" s="19" t="s">
        <v>84</v>
      </c>
    </row>
    <row r="436" s="2" customFormat="1">
      <c r="A436" s="38"/>
      <c r="B436" s="39"/>
      <c r="C436" s="38"/>
      <c r="D436" s="195" t="s">
        <v>262</v>
      </c>
      <c r="E436" s="38"/>
      <c r="F436" s="223" t="s">
        <v>1162</v>
      </c>
      <c r="G436" s="38"/>
      <c r="H436" s="38"/>
      <c r="I436" s="197"/>
      <c r="J436" s="38"/>
      <c r="K436" s="38"/>
      <c r="L436" s="39"/>
      <c r="M436" s="198"/>
      <c r="N436" s="199"/>
      <c r="O436" s="77"/>
      <c r="P436" s="77"/>
      <c r="Q436" s="77"/>
      <c r="R436" s="77"/>
      <c r="S436" s="77"/>
      <c r="T436" s="7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T436" s="19" t="s">
        <v>262</v>
      </c>
      <c r="AU436" s="19" t="s">
        <v>84</v>
      </c>
    </row>
    <row r="437" s="14" customFormat="1">
      <c r="A437" s="14"/>
      <c r="B437" s="207"/>
      <c r="C437" s="14"/>
      <c r="D437" s="195" t="s">
        <v>248</v>
      </c>
      <c r="E437" s="208" t="s">
        <v>1</v>
      </c>
      <c r="F437" s="209" t="s">
        <v>1163</v>
      </c>
      <c r="G437" s="14"/>
      <c r="H437" s="210">
        <v>1</v>
      </c>
      <c r="I437" s="211"/>
      <c r="J437" s="14"/>
      <c r="K437" s="14"/>
      <c r="L437" s="207"/>
      <c r="M437" s="212"/>
      <c r="N437" s="213"/>
      <c r="O437" s="213"/>
      <c r="P437" s="213"/>
      <c r="Q437" s="213"/>
      <c r="R437" s="213"/>
      <c r="S437" s="213"/>
      <c r="T437" s="2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08" t="s">
        <v>248</v>
      </c>
      <c r="AU437" s="208" t="s">
        <v>84</v>
      </c>
      <c r="AV437" s="14" t="s">
        <v>84</v>
      </c>
      <c r="AW437" s="14" t="s">
        <v>32</v>
      </c>
      <c r="AX437" s="14" t="s">
        <v>82</v>
      </c>
      <c r="AY437" s="208" t="s">
        <v>235</v>
      </c>
    </row>
    <row r="438" s="2" customFormat="1" ht="62.7" customHeight="1">
      <c r="A438" s="38"/>
      <c r="B438" s="181"/>
      <c r="C438" s="182" t="s">
        <v>705</v>
      </c>
      <c r="D438" s="182" t="s">
        <v>237</v>
      </c>
      <c r="E438" s="183" t="s">
        <v>1164</v>
      </c>
      <c r="F438" s="184" t="s">
        <v>1165</v>
      </c>
      <c r="G438" s="185" t="s">
        <v>294</v>
      </c>
      <c r="H438" s="186">
        <v>1</v>
      </c>
      <c r="I438" s="187"/>
      <c r="J438" s="188">
        <f>ROUND(I438*H438,2)</f>
        <v>0</v>
      </c>
      <c r="K438" s="184" t="s">
        <v>1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0</v>
      </c>
      <c r="R438" s="191">
        <f>Q438*H438</f>
        <v>0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96</v>
      </c>
      <c r="AT438" s="193" t="s">
        <v>237</v>
      </c>
      <c r="AU438" s="193" t="s">
        <v>84</v>
      </c>
      <c r="AY438" s="19" t="s">
        <v>235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96</v>
      </c>
      <c r="BM438" s="193" t="s">
        <v>1166</v>
      </c>
    </row>
    <row r="439" s="2" customFormat="1">
      <c r="A439" s="38"/>
      <c r="B439" s="39"/>
      <c r="C439" s="38"/>
      <c r="D439" s="195" t="s">
        <v>242</v>
      </c>
      <c r="E439" s="38"/>
      <c r="F439" s="196" t="s">
        <v>1165</v>
      </c>
      <c r="G439" s="38"/>
      <c r="H439" s="38"/>
      <c r="I439" s="197"/>
      <c r="J439" s="38"/>
      <c r="K439" s="38"/>
      <c r="L439" s="39"/>
      <c r="M439" s="198"/>
      <c r="N439" s="199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242</v>
      </c>
      <c r="AU439" s="19" t="s">
        <v>84</v>
      </c>
    </row>
    <row r="440" s="2" customFormat="1">
      <c r="A440" s="38"/>
      <c r="B440" s="39"/>
      <c r="C440" s="38"/>
      <c r="D440" s="195" t="s">
        <v>262</v>
      </c>
      <c r="E440" s="38"/>
      <c r="F440" s="223" t="s">
        <v>296</v>
      </c>
      <c r="G440" s="38"/>
      <c r="H440" s="38"/>
      <c r="I440" s="197"/>
      <c r="J440" s="38"/>
      <c r="K440" s="38"/>
      <c r="L440" s="39"/>
      <c r="M440" s="198"/>
      <c r="N440" s="199"/>
      <c r="O440" s="77"/>
      <c r="P440" s="77"/>
      <c r="Q440" s="77"/>
      <c r="R440" s="77"/>
      <c r="S440" s="77"/>
      <c r="T440" s="7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T440" s="19" t="s">
        <v>262</v>
      </c>
      <c r="AU440" s="19" t="s">
        <v>84</v>
      </c>
    </row>
    <row r="441" s="14" customFormat="1">
      <c r="A441" s="14"/>
      <c r="B441" s="207"/>
      <c r="C441" s="14"/>
      <c r="D441" s="195" t="s">
        <v>248</v>
      </c>
      <c r="E441" s="208" t="s">
        <v>1</v>
      </c>
      <c r="F441" s="209" t="s">
        <v>1167</v>
      </c>
      <c r="G441" s="14"/>
      <c r="H441" s="210">
        <v>1</v>
      </c>
      <c r="I441" s="211"/>
      <c r="J441" s="14"/>
      <c r="K441" s="14"/>
      <c r="L441" s="207"/>
      <c r="M441" s="212"/>
      <c r="N441" s="213"/>
      <c r="O441" s="213"/>
      <c r="P441" s="213"/>
      <c r="Q441" s="213"/>
      <c r="R441" s="213"/>
      <c r="S441" s="213"/>
      <c r="T441" s="2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8" t="s">
        <v>248</v>
      </c>
      <c r="AU441" s="208" t="s">
        <v>84</v>
      </c>
      <c r="AV441" s="14" t="s">
        <v>84</v>
      </c>
      <c r="AW441" s="14" t="s">
        <v>32</v>
      </c>
      <c r="AX441" s="14" t="s">
        <v>82</v>
      </c>
      <c r="AY441" s="208" t="s">
        <v>235</v>
      </c>
    </row>
    <row r="442" s="2" customFormat="1" ht="24.15" customHeight="1">
      <c r="A442" s="38"/>
      <c r="B442" s="181"/>
      <c r="C442" s="182" t="s">
        <v>709</v>
      </c>
      <c r="D442" s="182" t="s">
        <v>237</v>
      </c>
      <c r="E442" s="183" t="s">
        <v>783</v>
      </c>
      <c r="F442" s="184" t="s">
        <v>784</v>
      </c>
      <c r="G442" s="185" t="s">
        <v>527</v>
      </c>
      <c r="H442" s="186">
        <v>7</v>
      </c>
      <c r="I442" s="187"/>
      <c r="J442" s="188">
        <f>ROUND(I442*H442,2)</f>
        <v>0</v>
      </c>
      <c r="K442" s="184" t="s">
        <v>246</v>
      </c>
      <c r="L442" s="39"/>
      <c r="M442" s="189" t="s">
        <v>1</v>
      </c>
      <c r="N442" s="190" t="s">
        <v>40</v>
      </c>
      <c r="O442" s="77"/>
      <c r="P442" s="191">
        <f>O442*H442</f>
        <v>0</v>
      </c>
      <c r="Q442" s="191">
        <v>0.21734000000000001</v>
      </c>
      <c r="R442" s="191">
        <f>Q442*H442</f>
        <v>1.52138</v>
      </c>
      <c r="S442" s="191">
        <v>0</v>
      </c>
      <c r="T442" s="192">
        <f>S442*H442</f>
        <v>0</v>
      </c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R442" s="193" t="s">
        <v>96</v>
      </c>
      <c r="AT442" s="193" t="s">
        <v>237</v>
      </c>
      <c r="AU442" s="193" t="s">
        <v>84</v>
      </c>
      <c r="AY442" s="19" t="s">
        <v>235</v>
      </c>
      <c r="BE442" s="194">
        <f>IF(N442="základní",J442,0)</f>
        <v>0</v>
      </c>
      <c r="BF442" s="194">
        <f>IF(N442="snížená",J442,0)</f>
        <v>0</v>
      </c>
      <c r="BG442" s="194">
        <f>IF(N442="zákl. přenesená",J442,0)</f>
        <v>0</v>
      </c>
      <c r="BH442" s="194">
        <f>IF(N442="sníž. přenesená",J442,0)</f>
        <v>0</v>
      </c>
      <c r="BI442" s="194">
        <f>IF(N442="nulová",J442,0)</f>
        <v>0</v>
      </c>
      <c r="BJ442" s="19" t="s">
        <v>82</v>
      </c>
      <c r="BK442" s="194">
        <f>ROUND(I442*H442,2)</f>
        <v>0</v>
      </c>
      <c r="BL442" s="19" t="s">
        <v>96</v>
      </c>
      <c r="BM442" s="193" t="s">
        <v>785</v>
      </c>
    </row>
    <row r="443" s="2" customFormat="1">
      <c r="A443" s="38"/>
      <c r="B443" s="39"/>
      <c r="C443" s="38"/>
      <c r="D443" s="195" t="s">
        <v>242</v>
      </c>
      <c r="E443" s="38"/>
      <c r="F443" s="196" t="s">
        <v>786</v>
      </c>
      <c r="G443" s="38"/>
      <c r="H443" s="38"/>
      <c r="I443" s="197"/>
      <c r="J443" s="38"/>
      <c r="K443" s="38"/>
      <c r="L443" s="39"/>
      <c r="M443" s="198"/>
      <c r="N443" s="199"/>
      <c r="O443" s="77"/>
      <c r="P443" s="77"/>
      <c r="Q443" s="77"/>
      <c r="R443" s="77"/>
      <c r="S443" s="77"/>
      <c r="T443" s="7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T443" s="19" t="s">
        <v>242</v>
      </c>
      <c r="AU443" s="19" t="s">
        <v>84</v>
      </c>
    </row>
    <row r="444" s="2" customFormat="1">
      <c r="A444" s="38"/>
      <c r="B444" s="39"/>
      <c r="C444" s="38"/>
      <c r="D444" s="195" t="s">
        <v>262</v>
      </c>
      <c r="E444" s="38"/>
      <c r="F444" s="223" t="s">
        <v>296</v>
      </c>
      <c r="G444" s="38"/>
      <c r="H444" s="38"/>
      <c r="I444" s="197"/>
      <c r="J444" s="38"/>
      <c r="K444" s="38"/>
      <c r="L444" s="39"/>
      <c r="M444" s="198"/>
      <c r="N444" s="199"/>
      <c r="O444" s="77"/>
      <c r="P444" s="77"/>
      <c r="Q444" s="77"/>
      <c r="R444" s="77"/>
      <c r="S444" s="77"/>
      <c r="T444" s="7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T444" s="19" t="s">
        <v>262</v>
      </c>
      <c r="AU444" s="19" t="s">
        <v>84</v>
      </c>
    </row>
    <row r="445" s="14" customFormat="1">
      <c r="A445" s="14"/>
      <c r="B445" s="207"/>
      <c r="C445" s="14"/>
      <c r="D445" s="195" t="s">
        <v>248</v>
      </c>
      <c r="E445" s="208" t="s">
        <v>1</v>
      </c>
      <c r="F445" s="209" t="s">
        <v>1168</v>
      </c>
      <c r="G445" s="14"/>
      <c r="H445" s="210">
        <v>7</v>
      </c>
      <c r="I445" s="211"/>
      <c r="J445" s="14"/>
      <c r="K445" s="14"/>
      <c r="L445" s="207"/>
      <c r="M445" s="212"/>
      <c r="N445" s="213"/>
      <c r="O445" s="213"/>
      <c r="P445" s="213"/>
      <c r="Q445" s="213"/>
      <c r="R445" s="213"/>
      <c r="S445" s="213"/>
      <c r="T445" s="2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8" t="s">
        <v>248</v>
      </c>
      <c r="AU445" s="208" t="s">
        <v>84</v>
      </c>
      <c r="AV445" s="14" t="s">
        <v>84</v>
      </c>
      <c r="AW445" s="14" t="s">
        <v>32</v>
      </c>
      <c r="AX445" s="14" t="s">
        <v>82</v>
      </c>
      <c r="AY445" s="208" t="s">
        <v>235</v>
      </c>
    </row>
    <row r="446" s="2" customFormat="1" ht="24.15" customHeight="1">
      <c r="A446" s="38"/>
      <c r="B446" s="181"/>
      <c r="C446" s="232" t="s">
        <v>714</v>
      </c>
      <c r="D446" s="232" t="s">
        <v>465</v>
      </c>
      <c r="E446" s="233" t="s">
        <v>789</v>
      </c>
      <c r="F446" s="234" t="s">
        <v>1006</v>
      </c>
      <c r="G446" s="235" t="s">
        <v>527</v>
      </c>
      <c r="H446" s="236">
        <v>6</v>
      </c>
      <c r="I446" s="237"/>
      <c r="J446" s="238">
        <f>ROUND(I446*H446,2)</f>
        <v>0</v>
      </c>
      <c r="K446" s="234" t="s">
        <v>1</v>
      </c>
      <c r="L446" s="239"/>
      <c r="M446" s="240" t="s">
        <v>1</v>
      </c>
      <c r="N446" s="241" t="s">
        <v>40</v>
      </c>
      <c r="O446" s="77"/>
      <c r="P446" s="191">
        <f>O446*H446</f>
        <v>0</v>
      </c>
      <c r="Q446" s="191">
        <v>0.045999999999999999</v>
      </c>
      <c r="R446" s="191">
        <f>Q446*H446</f>
        <v>0.27600000000000002</v>
      </c>
      <c r="S446" s="191">
        <v>0</v>
      </c>
      <c r="T446" s="192">
        <f>S446*H446</f>
        <v>0</v>
      </c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R446" s="193" t="s">
        <v>291</v>
      </c>
      <c r="AT446" s="193" t="s">
        <v>465</v>
      </c>
      <c r="AU446" s="193" t="s">
        <v>84</v>
      </c>
      <c r="AY446" s="19" t="s">
        <v>235</v>
      </c>
      <c r="BE446" s="194">
        <f>IF(N446="základní",J446,0)</f>
        <v>0</v>
      </c>
      <c r="BF446" s="194">
        <f>IF(N446="snížená",J446,0)</f>
        <v>0</v>
      </c>
      <c r="BG446" s="194">
        <f>IF(N446="zákl. přenesená",J446,0)</f>
        <v>0</v>
      </c>
      <c r="BH446" s="194">
        <f>IF(N446="sníž. přenesená",J446,0)</f>
        <v>0</v>
      </c>
      <c r="BI446" s="194">
        <f>IF(N446="nulová",J446,0)</f>
        <v>0</v>
      </c>
      <c r="BJ446" s="19" t="s">
        <v>82</v>
      </c>
      <c r="BK446" s="194">
        <f>ROUND(I446*H446,2)</f>
        <v>0</v>
      </c>
      <c r="BL446" s="19" t="s">
        <v>96</v>
      </c>
      <c r="BM446" s="193" t="s">
        <v>791</v>
      </c>
    </row>
    <row r="447" s="2" customFormat="1">
      <c r="A447" s="38"/>
      <c r="B447" s="39"/>
      <c r="C447" s="38"/>
      <c r="D447" s="195" t="s">
        <v>242</v>
      </c>
      <c r="E447" s="38"/>
      <c r="F447" s="196" t="s">
        <v>1006</v>
      </c>
      <c r="G447" s="38"/>
      <c r="H447" s="38"/>
      <c r="I447" s="197"/>
      <c r="J447" s="38"/>
      <c r="K447" s="38"/>
      <c r="L447" s="39"/>
      <c r="M447" s="198"/>
      <c r="N447" s="199"/>
      <c r="O447" s="77"/>
      <c r="P447" s="77"/>
      <c r="Q447" s="77"/>
      <c r="R447" s="77"/>
      <c r="S447" s="77"/>
      <c r="T447" s="7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T447" s="19" t="s">
        <v>242</v>
      </c>
      <c r="AU447" s="19" t="s">
        <v>84</v>
      </c>
    </row>
    <row r="448" s="2" customFormat="1" ht="24.15" customHeight="1">
      <c r="A448" s="38"/>
      <c r="B448" s="181"/>
      <c r="C448" s="232" t="s">
        <v>718</v>
      </c>
      <c r="D448" s="232" t="s">
        <v>465</v>
      </c>
      <c r="E448" s="233" t="s">
        <v>798</v>
      </c>
      <c r="F448" s="234" t="s">
        <v>799</v>
      </c>
      <c r="G448" s="235" t="s">
        <v>527</v>
      </c>
      <c r="H448" s="236">
        <v>1</v>
      </c>
      <c r="I448" s="237"/>
      <c r="J448" s="238">
        <f>ROUND(I448*H448,2)</f>
        <v>0</v>
      </c>
      <c r="K448" s="234" t="s">
        <v>1</v>
      </c>
      <c r="L448" s="239"/>
      <c r="M448" s="240" t="s">
        <v>1</v>
      </c>
      <c r="N448" s="241" t="s">
        <v>40</v>
      </c>
      <c r="O448" s="77"/>
      <c r="P448" s="191">
        <f>O448*H448</f>
        <v>0</v>
      </c>
      <c r="Q448" s="191">
        <v>0.045999999999999999</v>
      </c>
      <c r="R448" s="191">
        <f>Q448*H448</f>
        <v>0.045999999999999999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291</v>
      </c>
      <c r="AT448" s="193" t="s">
        <v>465</v>
      </c>
      <c r="AU448" s="193" t="s">
        <v>84</v>
      </c>
      <c r="AY448" s="19" t="s">
        <v>235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96</v>
      </c>
      <c r="BM448" s="193" t="s">
        <v>800</v>
      </c>
    </row>
    <row r="449" s="2" customFormat="1">
      <c r="A449" s="38"/>
      <c r="B449" s="39"/>
      <c r="C449" s="38"/>
      <c r="D449" s="195" t="s">
        <v>242</v>
      </c>
      <c r="E449" s="38"/>
      <c r="F449" s="196" t="s">
        <v>799</v>
      </c>
      <c r="G449" s="38"/>
      <c r="H449" s="38"/>
      <c r="I449" s="197"/>
      <c r="J449" s="38"/>
      <c r="K449" s="38"/>
      <c r="L449" s="39"/>
      <c r="M449" s="198"/>
      <c r="N449" s="199"/>
      <c r="O449" s="77"/>
      <c r="P449" s="77"/>
      <c r="Q449" s="77"/>
      <c r="R449" s="77"/>
      <c r="S449" s="77"/>
      <c r="T449" s="7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T449" s="19" t="s">
        <v>242</v>
      </c>
      <c r="AU449" s="19" t="s">
        <v>84</v>
      </c>
    </row>
    <row r="450" s="12" customFormat="1" ht="22.8" customHeight="1">
      <c r="A450" s="12"/>
      <c r="B450" s="168"/>
      <c r="C450" s="12"/>
      <c r="D450" s="169" t="s">
        <v>74</v>
      </c>
      <c r="E450" s="179" t="s">
        <v>297</v>
      </c>
      <c r="F450" s="179" t="s">
        <v>805</v>
      </c>
      <c r="G450" s="12"/>
      <c r="H450" s="12"/>
      <c r="I450" s="171"/>
      <c r="J450" s="180">
        <f>BK450</f>
        <v>0</v>
      </c>
      <c r="K450" s="12"/>
      <c r="L450" s="168"/>
      <c r="M450" s="173"/>
      <c r="N450" s="174"/>
      <c r="O450" s="174"/>
      <c r="P450" s="175">
        <f>SUM(P451:P464)</f>
        <v>0</v>
      </c>
      <c r="Q450" s="174"/>
      <c r="R450" s="175">
        <f>SUM(R451:R464)</f>
        <v>0.026009999999999998</v>
      </c>
      <c r="S450" s="174"/>
      <c r="T450" s="176">
        <f>SUM(T451:T464)</f>
        <v>0</v>
      </c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R450" s="169" t="s">
        <v>82</v>
      </c>
      <c r="AT450" s="177" t="s">
        <v>74</v>
      </c>
      <c r="AU450" s="177" t="s">
        <v>82</v>
      </c>
      <c r="AY450" s="169" t="s">
        <v>235</v>
      </c>
      <c r="BK450" s="178">
        <f>SUM(BK451:BK464)</f>
        <v>0</v>
      </c>
    </row>
    <row r="451" s="2" customFormat="1" ht="24.15" customHeight="1">
      <c r="A451" s="38"/>
      <c r="B451" s="181"/>
      <c r="C451" s="182" t="s">
        <v>722</v>
      </c>
      <c r="D451" s="182" t="s">
        <v>237</v>
      </c>
      <c r="E451" s="183" t="s">
        <v>813</v>
      </c>
      <c r="F451" s="184" t="s">
        <v>814</v>
      </c>
      <c r="G451" s="185" t="s">
        <v>323</v>
      </c>
      <c r="H451" s="186">
        <v>7</v>
      </c>
      <c r="I451" s="187"/>
      <c r="J451" s="188">
        <f>ROUND(I451*H451,2)</f>
        <v>0</v>
      </c>
      <c r="K451" s="184" t="s">
        <v>246</v>
      </c>
      <c r="L451" s="39"/>
      <c r="M451" s="189" t="s">
        <v>1</v>
      </c>
      <c r="N451" s="190" t="s">
        <v>40</v>
      </c>
      <c r="O451" s="77"/>
      <c r="P451" s="191">
        <f>O451*H451</f>
        <v>0</v>
      </c>
      <c r="Q451" s="191">
        <v>9.0000000000000006E-05</v>
      </c>
      <c r="R451" s="191">
        <f>Q451*H451</f>
        <v>0.00063000000000000003</v>
      </c>
      <c r="S451" s="191">
        <v>0</v>
      </c>
      <c r="T451" s="192">
        <f>S451*H451</f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93" t="s">
        <v>96</v>
      </c>
      <c r="AT451" s="193" t="s">
        <v>237</v>
      </c>
      <c r="AU451" s="193" t="s">
        <v>84</v>
      </c>
      <c r="AY451" s="19" t="s">
        <v>235</v>
      </c>
      <c r="BE451" s="194">
        <f>IF(N451="základní",J451,0)</f>
        <v>0</v>
      </c>
      <c r="BF451" s="194">
        <f>IF(N451="snížená",J451,0)</f>
        <v>0</v>
      </c>
      <c r="BG451" s="194">
        <f>IF(N451="zákl. přenesená",J451,0)</f>
        <v>0</v>
      </c>
      <c r="BH451" s="194">
        <f>IF(N451="sníž. přenesená",J451,0)</f>
        <v>0</v>
      </c>
      <c r="BI451" s="194">
        <f>IF(N451="nulová",J451,0)</f>
        <v>0</v>
      </c>
      <c r="BJ451" s="19" t="s">
        <v>82</v>
      </c>
      <c r="BK451" s="194">
        <f>ROUND(I451*H451,2)</f>
        <v>0</v>
      </c>
      <c r="BL451" s="19" t="s">
        <v>96</v>
      </c>
      <c r="BM451" s="193" t="s">
        <v>815</v>
      </c>
    </row>
    <row r="452" s="2" customFormat="1">
      <c r="A452" s="38"/>
      <c r="B452" s="39"/>
      <c r="C452" s="38"/>
      <c r="D452" s="195" t="s">
        <v>242</v>
      </c>
      <c r="E452" s="38"/>
      <c r="F452" s="196" t="s">
        <v>816</v>
      </c>
      <c r="G452" s="38"/>
      <c r="H452" s="38"/>
      <c r="I452" s="197"/>
      <c r="J452" s="38"/>
      <c r="K452" s="38"/>
      <c r="L452" s="39"/>
      <c r="M452" s="198"/>
      <c r="N452" s="199"/>
      <c r="O452" s="77"/>
      <c r="P452" s="77"/>
      <c r="Q452" s="77"/>
      <c r="R452" s="77"/>
      <c r="S452" s="77"/>
      <c r="T452" s="7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T452" s="19" t="s">
        <v>242</v>
      </c>
      <c r="AU452" s="19" t="s">
        <v>84</v>
      </c>
    </row>
    <row r="453" s="2" customFormat="1">
      <c r="A453" s="38"/>
      <c r="B453" s="39"/>
      <c r="C453" s="38"/>
      <c r="D453" s="195" t="s">
        <v>262</v>
      </c>
      <c r="E453" s="38"/>
      <c r="F453" s="223" t="s">
        <v>296</v>
      </c>
      <c r="G453" s="38"/>
      <c r="H453" s="38"/>
      <c r="I453" s="197"/>
      <c r="J453" s="38"/>
      <c r="K453" s="38"/>
      <c r="L453" s="39"/>
      <c r="M453" s="198"/>
      <c r="N453" s="199"/>
      <c r="O453" s="77"/>
      <c r="P453" s="77"/>
      <c r="Q453" s="77"/>
      <c r="R453" s="77"/>
      <c r="S453" s="77"/>
      <c r="T453" s="7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T453" s="19" t="s">
        <v>262</v>
      </c>
      <c r="AU453" s="19" t="s">
        <v>84</v>
      </c>
    </row>
    <row r="454" s="13" customFormat="1">
      <c r="A454" s="13"/>
      <c r="B454" s="200"/>
      <c r="C454" s="13"/>
      <c r="D454" s="195" t="s">
        <v>248</v>
      </c>
      <c r="E454" s="201" t="s">
        <v>1</v>
      </c>
      <c r="F454" s="202" t="s">
        <v>1024</v>
      </c>
      <c r="G454" s="13"/>
      <c r="H454" s="201" t="s">
        <v>1</v>
      </c>
      <c r="I454" s="203"/>
      <c r="J454" s="13"/>
      <c r="K454" s="13"/>
      <c r="L454" s="200"/>
      <c r="M454" s="204"/>
      <c r="N454" s="205"/>
      <c r="O454" s="205"/>
      <c r="P454" s="205"/>
      <c r="Q454" s="205"/>
      <c r="R454" s="205"/>
      <c r="S454" s="205"/>
      <c r="T454" s="206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01" t="s">
        <v>248</v>
      </c>
      <c r="AU454" s="201" t="s">
        <v>84</v>
      </c>
      <c r="AV454" s="13" t="s">
        <v>82</v>
      </c>
      <c r="AW454" s="13" t="s">
        <v>32</v>
      </c>
      <c r="AX454" s="13" t="s">
        <v>75</v>
      </c>
      <c r="AY454" s="201" t="s">
        <v>235</v>
      </c>
    </row>
    <row r="455" s="14" customFormat="1">
      <c r="A455" s="14"/>
      <c r="B455" s="207"/>
      <c r="C455" s="14"/>
      <c r="D455" s="195" t="s">
        <v>248</v>
      </c>
      <c r="E455" s="208" t="s">
        <v>1</v>
      </c>
      <c r="F455" s="209" t="s">
        <v>818</v>
      </c>
      <c r="G455" s="14"/>
      <c r="H455" s="210">
        <v>7</v>
      </c>
      <c r="I455" s="211"/>
      <c r="J455" s="14"/>
      <c r="K455" s="14"/>
      <c r="L455" s="207"/>
      <c r="M455" s="212"/>
      <c r="N455" s="213"/>
      <c r="O455" s="213"/>
      <c r="P455" s="213"/>
      <c r="Q455" s="213"/>
      <c r="R455" s="213"/>
      <c r="S455" s="213"/>
      <c r="T455" s="2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08" t="s">
        <v>248</v>
      </c>
      <c r="AU455" s="208" t="s">
        <v>84</v>
      </c>
      <c r="AV455" s="14" t="s">
        <v>84</v>
      </c>
      <c r="AW455" s="14" t="s">
        <v>32</v>
      </c>
      <c r="AX455" s="14" t="s">
        <v>82</v>
      </c>
      <c r="AY455" s="208" t="s">
        <v>235</v>
      </c>
    </row>
    <row r="456" s="2" customFormat="1" ht="24.15" customHeight="1">
      <c r="A456" s="38"/>
      <c r="B456" s="181"/>
      <c r="C456" s="182" t="s">
        <v>726</v>
      </c>
      <c r="D456" s="182" t="s">
        <v>237</v>
      </c>
      <c r="E456" s="183" t="s">
        <v>1169</v>
      </c>
      <c r="F456" s="184" t="s">
        <v>1170</v>
      </c>
      <c r="G456" s="185" t="s">
        <v>240</v>
      </c>
      <c r="H456" s="186">
        <v>54</v>
      </c>
      <c r="I456" s="187"/>
      <c r="J456" s="188">
        <f>ROUND(I456*H456,2)</f>
        <v>0</v>
      </c>
      <c r="K456" s="184" t="s">
        <v>246</v>
      </c>
      <c r="L456" s="39"/>
      <c r="M456" s="189" t="s">
        <v>1</v>
      </c>
      <c r="N456" s="190" t="s">
        <v>40</v>
      </c>
      <c r="O456" s="77"/>
      <c r="P456" s="191">
        <f>O456*H456</f>
        <v>0</v>
      </c>
      <c r="Q456" s="191">
        <v>0.00046999999999999999</v>
      </c>
      <c r="R456" s="191">
        <f>Q456*H456</f>
        <v>0.02538</v>
      </c>
      <c r="S456" s="191">
        <v>0</v>
      </c>
      <c r="T456" s="192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93" t="s">
        <v>96</v>
      </c>
      <c r="AT456" s="193" t="s">
        <v>237</v>
      </c>
      <c r="AU456" s="193" t="s">
        <v>84</v>
      </c>
      <c r="AY456" s="19" t="s">
        <v>235</v>
      </c>
      <c r="BE456" s="194">
        <f>IF(N456="základní",J456,0)</f>
        <v>0</v>
      </c>
      <c r="BF456" s="194">
        <f>IF(N456="snížená",J456,0)</f>
        <v>0</v>
      </c>
      <c r="BG456" s="194">
        <f>IF(N456="zákl. přenesená",J456,0)</f>
        <v>0</v>
      </c>
      <c r="BH456" s="194">
        <f>IF(N456="sníž. přenesená",J456,0)</f>
        <v>0</v>
      </c>
      <c r="BI456" s="194">
        <f>IF(N456="nulová",J456,0)</f>
        <v>0</v>
      </c>
      <c r="BJ456" s="19" t="s">
        <v>82</v>
      </c>
      <c r="BK456" s="194">
        <f>ROUND(I456*H456,2)</f>
        <v>0</v>
      </c>
      <c r="BL456" s="19" t="s">
        <v>96</v>
      </c>
      <c r="BM456" s="193" t="s">
        <v>1171</v>
      </c>
    </row>
    <row r="457" s="2" customFormat="1">
      <c r="A457" s="38"/>
      <c r="B457" s="39"/>
      <c r="C457" s="38"/>
      <c r="D457" s="195" t="s">
        <v>242</v>
      </c>
      <c r="E457" s="38"/>
      <c r="F457" s="196" t="s">
        <v>1172</v>
      </c>
      <c r="G457" s="38"/>
      <c r="H457" s="38"/>
      <c r="I457" s="197"/>
      <c r="J457" s="38"/>
      <c r="K457" s="38"/>
      <c r="L457" s="39"/>
      <c r="M457" s="198"/>
      <c r="N457" s="199"/>
      <c r="O457" s="77"/>
      <c r="P457" s="77"/>
      <c r="Q457" s="77"/>
      <c r="R457" s="77"/>
      <c r="S457" s="77"/>
      <c r="T457" s="7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T457" s="19" t="s">
        <v>242</v>
      </c>
      <c r="AU457" s="19" t="s">
        <v>84</v>
      </c>
    </row>
    <row r="458" s="2" customFormat="1">
      <c r="A458" s="38"/>
      <c r="B458" s="39"/>
      <c r="C458" s="38"/>
      <c r="D458" s="195" t="s">
        <v>262</v>
      </c>
      <c r="E458" s="38"/>
      <c r="F458" s="223" t="s">
        <v>1037</v>
      </c>
      <c r="G458" s="38"/>
      <c r="H458" s="38"/>
      <c r="I458" s="197"/>
      <c r="J458" s="38"/>
      <c r="K458" s="38"/>
      <c r="L458" s="39"/>
      <c r="M458" s="198"/>
      <c r="N458" s="199"/>
      <c r="O458" s="77"/>
      <c r="P458" s="77"/>
      <c r="Q458" s="77"/>
      <c r="R458" s="77"/>
      <c r="S458" s="77"/>
      <c r="T458" s="7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T458" s="19" t="s">
        <v>262</v>
      </c>
      <c r="AU458" s="19" t="s">
        <v>84</v>
      </c>
    </row>
    <row r="459" s="14" customFormat="1">
      <c r="A459" s="14"/>
      <c r="B459" s="207"/>
      <c r="C459" s="14"/>
      <c r="D459" s="195" t="s">
        <v>248</v>
      </c>
      <c r="E459" s="208" t="s">
        <v>1</v>
      </c>
      <c r="F459" s="209" t="s">
        <v>1173</v>
      </c>
      <c r="G459" s="14"/>
      <c r="H459" s="210">
        <v>54</v>
      </c>
      <c r="I459" s="211"/>
      <c r="J459" s="14"/>
      <c r="K459" s="14"/>
      <c r="L459" s="207"/>
      <c r="M459" s="212"/>
      <c r="N459" s="213"/>
      <c r="O459" s="213"/>
      <c r="P459" s="213"/>
      <c r="Q459" s="213"/>
      <c r="R459" s="213"/>
      <c r="S459" s="213"/>
      <c r="T459" s="2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8" t="s">
        <v>248</v>
      </c>
      <c r="AU459" s="208" t="s">
        <v>84</v>
      </c>
      <c r="AV459" s="14" t="s">
        <v>84</v>
      </c>
      <c r="AW459" s="14" t="s">
        <v>32</v>
      </c>
      <c r="AX459" s="14" t="s">
        <v>82</v>
      </c>
      <c r="AY459" s="208" t="s">
        <v>235</v>
      </c>
    </row>
    <row r="460" s="2" customFormat="1" ht="16.5" customHeight="1">
      <c r="A460" s="38"/>
      <c r="B460" s="181"/>
      <c r="C460" s="182" t="s">
        <v>731</v>
      </c>
      <c r="D460" s="182" t="s">
        <v>237</v>
      </c>
      <c r="E460" s="183" t="s">
        <v>833</v>
      </c>
      <c r="F460" s="184" t="s">
        <v>834</v>
      </c>
      <c r="G460" s="185" t="s">
        <v>294</v>
      </c>
      <c r="H460" s="186">
        <v>20</v>
      </c>
      <c r="I460" s="187"/>
      <c r="J460" s="188">
        <f>ROUND(I460*H460,2)</f>
        <v>0</v>
      </c>
      <c r="K460" s="184" t="s">
        <v>1</v>
      </c>
      <c r="L460" s="39"/>
      <c r="M460" s="189" t="s">
        <v>1</v>
      </c>
      <c r="N460" s="190" t="s">
        <v>40</v>
      </c>
      <c r="O460" s="77"/>
      <c r="P460" s="191">
        <f>O460*H460</f>
        <v>0</v>
      </c>
      <c r="Q460" s="191">
        <v>0</v>
      </c>
      <c r="R460" s="191">
        <f>Q460*H460</f>
        <v>0</v>
      </c>
      <c r="S460" s="191">
        <v>0</v>
      </c>
      <c r="T460" s="192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193" t="s">
        <v>96</v>
      </c>
      <c r="AT460" s="193" t="s">
        <v>237</v>
      </c>
      <c r="AU460" s="193" t="s">
        <v>84</v>
      </c>
      <c r="AY460" s="19" t="s">
        <v>235</v>
      </c>
      <c r="BE460" s="194">
        <f>IF(N460="základní",J460,0)</f>
        <v>0</v>
      </c>
      <c r="BF460" s="194">
        <f>IF(N460="snížená",J460,0)</f>
        <v>0</v>
      </c>
      <c r="BG460" s="194">
        <f>IF(N460="zákl. přenesená",J460,0)</f>
        <v>0</v>
      </c>
      <c r="BH460" s="194">
        <f>IF(N460="sníž. přenesená",J460,0)</f>
        <v>0</v>
      </c>
      <c r="BI460" s="194">
        <f>IF(N460="nulová",J460,0)</f>
        <v>0</v>
      </c>
      <c r="BJ460" s="19" t="s">
        <v>82</v>
      </c>
      <c r="BK460" s="194">
        <f>ROUND(I460*H460,2)</f>
        <v>0</v>
      </c>
      <c r="BL460" s="19" t="s">
        <v>96</v>
      </c>
      <c r="BM460" s="193" t="s">
        <v>835</v>
      </c>
    </row>
    <row r="461" s="2" customFormat="1">
      <c r="A461" s="38"/>
      <c r="B461" s="39"/>
      <c r="C461" s="38"/>
      <c r="D461" s="195" t="s">
        <v>242</v>
      </c>
      <c r="E461" s="38"/>
      <c r="F461" s="196" t="s">
        <v>836</v>
      </c>
      <c r="G461" s="38"/>
      <c r="H461" s="38"/>
      <c r="I461" s="197"/>
      <c r="J461" s="38"/>
      <c r="K461" s="38"/>
      <c r="L461" s="39"/>
      <c r="M461" s="198"/>
      <c r="N461" s="199"/>
      <c r="O461" s="77"/>
      <c r="P461" s="77"/>
      <c r="Q461" s="77"/>
      <c r="R461" s="77"/>
      <c r="S461" s="77"/>
      <c r="T461" s="7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T461" s="19" t="s">
        <v>242</v>
      </c>
      <c r="AU461" s="19" t="s">
        <v>84</v>
      </c>
    </row>
    <row r="462" s="2" customFormat="1">
      <c r="A462" s="38"/>
      <c r="B462" s="39"/>
      <c r="C462" s="38"/>
      <c r="D462" s="195" t="s">
        <v>262</v>
      </c>
      <c r="E462" s="38"/>
      <c r="F462" s="223" t="s">
        <v>837</v>
      </c>
      <c r="G462" s="38"/>
      <c r="H462" s="38"/>
      <c r="I462" s="197"/>
      <c r="J462" s="38"/>
      <c r="K462" s="38"/>
      <c r="L462" s="39"/>
      <c r="M462" s="198"/>
      <c r="N462" s="199"/>
      <c r="O462" s="77"/>
      <c r="P462" s="77"/>
      <c r="Q462" s="77"/>
      <c r="R462" s="77"/>
      <c r="S462" s="77"/>
      <c r="T462" s="7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T462" s="19" t="s">
        <v>262</v>
      </c>
      <c r="AU462" s="19" t="s">
        <v>84</v>
      </c>
    </row>
    <row r="463" s="13" customFormat="1">
      <c r="A463" s="13"/>
      <c r="B463" s="200"/>
      <c r="C463" s="13"/>
      <c r="D463" s="195" t="s">
        <v>248</v>
      </c>
      <c r="E463" s="201" t="s">
        <v>1</v>
      </c>
      <c r="F463" s="202" t="s">
        <v>838</v>
      </c>
      <c r="G463" s="13"/>
      <c r="H463" s="201" t="s">
        <v>1</v>
      </c>
      <c r="I463" s="203"/>
      <c r="J463" s="13"/>
      <c r="K463" s="13"/>
      <c r="L463" s="200"/>
      <c r="M463" s="204"/>
      <c r="N463" s="205"/>
      <c r="O463" s="205"/>
      <c r="P463" s="205"/>
      <c r="Q463" s="205"/>
      <c r="R463" s="205"/>
      <c r="S463" s="205"/>
      <c r="T463" s="206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01" t="s">
        <v>248</v>
      </c>
      <c r="AU463" s="201" t="s">
        <v>84</v>
      </c>
      <c r="AV463" s="13" t="s">
        <v>82</v>
      </c>
      <c r="AW463" s="13" t="s">
        <v>32</v>
      </c>
      <c r="AX463" s="13" t="s">
        <v>75</v>
      </c>
      <c r="AY463" s="201" t="s">
        <v>235</v>
      </c>
    </row>
    <row r="464" s="14" customFormat="1">
      <c r="A464" s="14"/>
      <c r="B464" s="207"/>
      <c r="C464" s="14"/>
      <c r="D464" s="195" t="s">
        <v>248</v>
      </c>
      <c r="E464" s="208" t="s">
        <v>1</v>
      </c>
      <c r="F464" s="209" t="s">
        <v>306</v>
      </c>
      <c r="G464" s="14"/>
      <c r="H464" s="210">
        <v>20</v>
      </c>
      <c r="I464" s="211"/>
      <c r="J464" s="14"/>
      <c r="K464" s="14"/>
      <c r="L464" s="207"/>
      <c r="M464" s="212"/>
      <c r="N464" s="213"/>
      <c r="O464" s="213"/>
      <c r="P464" s="213"/>
      <c r="Q464" s="213"/>
      <c r="R464" s="213"/>
      <c r="S464" s="213"/>
      <c r="T464" s="2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08" t="s">
        <v>248</v>
      </c>
      <c r="AU464" s="208" t="s">
        <v>84</v>
      </c>
      <c r="AV464" s="14" t="s">
        <v>84</v>
      </c>
      <c r="AW464" s="14" t="s">
        <v>32</v>
      </c>
      <c r="AX464" s="14" t="s">
        <v>82</v>
      </c>
      <c r="AY464" s="208" t="s">
        <v>235</v>
      </c>
    </row>
    <row r="465" s="12" customFormat="1" ht="22.8" customHeight="1">
      <c r="A465" s="12"/>
      <c r="B465" s="168"/>
      <c r="C465" s="12"/>
      <c r="D465" s="169" t="s">
        <v>74</v>
      </c>
      <c r="E465" s="179" t="s">
        <v>839</v>
      </c>
      <c r="F465" s="179" t="s">
        <v>840</v>
      </c>
      <c r="G465" s="12"/>
      <c r="H465" s="12"/>
      <c r="I465" s="171"/>
      <c r="J465" s="180">
        <f>BK465</f>
        <v>0</v>
      </c>
      <c r="K465" s="12"/>
      <c r="L465" s="168"/>
      <c r="M465" s="173"/>
      <c r="N465" s="174"/>
      <c r="O465" s="174"/>
      <c r="P465" s="175">
        <f>SUM(P466:P484)</f>
        <v>0</v>
      </c>
      <c r="Q465" s="174"/>
      <c r="R465" s="175">
        <f>SUM(R466:R484)</f>
        <v>0</v>
      </c>
      <c r="S465" s="174"/>
      <c r="T465" s="176">
        <f>SUM(T466:T484)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169" t="s">
        <v>82</v>
      </c>
      <c r="AT465" s="177" t="s">
        <v>74</v>
      </c>
      <c r="AU465" s="177" t="s">
        <v>82</v>
      </c>
      <c r="AY465" s="169" t="s">
        <v>235</v>
      </c>
      <c r="BK465" s="178">
        <f>SUM(BK466:BK484)</f>
        <v>0</v>
      </c>
    </row>
    <row r="466" s="2" customFormat="1" ht="21.75" customHeight="1">
      <c r="A466" s="38"/>
      <c r="B466" s="181"/>
      <c r="C466" s="182" t="s">
        <v>736</v>
      </c>
      <c r="D466" s="182" t="s">
        <v>237</v>
      </c>
      <c r="E466" s="183" t="s">
        <v>842</v>
      </c>
      <c r="F466" s="184" t="s">
        <v>843</v>
      </c>
      <c r="G466" s="185" t="s">
        <v>438</v>
      </c>
      <c r="H466" s="186">
        <v>980.40300000000002</v>
      </c>
      <c r="I466" s="187"/>
      <c r="J466" s="188">
        <f>ROUND(I466*H466,2)</f>
        <v>0</v>
      </c>
      <c r="K466" s="184" t="s">
        <v>246</v>
      </c>
      <c r="L466" s="39"/>
      <c r="M466" s="189" t="s">
        <v>1</v>
      </c>
      <c r="N466" s="190" t="s">
        <v>40</v>
      </c>
      <c r="O466" s="77"/>
      <c r="P466" s="191">
        <f>O466*H466</f>
        <v>0</v>
      </c>
      <c r="Q466" s="191">
        <v>0</v>
      </c>
      <c r="R466" s="191">
        <f>Q466*H466</f>
        <v>0</v>
      </c>
      <c r="S466" s="191">
        <v>0</v>
      </c>
      <c r="T466" s="192">
        <f>S466*H466</f>
        <v>0</v>
      </c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R466" s="193" t="s">
        <v>96</v>
      </c>
      <c r="AT466" s="193" t="s">
        <v>237</v>
      </c>
      <c r="AU466" s="193" t="s">
        <v>84</v>
      </c>
      <c r="AY466" s="19" t="s">
        <v>235</v>
      </c>
      <c r="BE466" s="194">
        <f>IF(N466="základní",J466,0)</f>
        <v>0</v>
      </c>
      <c r="BF466" s="194">
        <f>IF(N466="snížená",J466,0)</f>
        <v>0</v>
      </c>
      <c r="BG466" s="194">
        <f>IF(N466="zákl. přenesená",J466,0)</f>
        <v>0</v>
      </c>
      <c r="BH466" s="194">
        <f>IF(N466="sníž. přenesená",J466,0)</f>
        <v>0</v>
      </c>
      <c r="BI466" s="194">
        <f>IF(N466="nulová",J466,0)</f>
        <v>0</v>
      </c>
      <c r="BJ466" s="19" t="s">
        <v>82</v>
      </c>
      <c r="BK466" s="194">
        <f>ROUND(I466*H466,2)</f>
        <v>0</v>
      </c>
      <c r="BL466" s="19" t="s">
        <v>96</v>
      </c>
      <c r="BM466" s="193" t="s">
        <v>844</v>
      </c>
    </row>
    <row r="467" s="2" customFormat="1">
      <c r="A467" s="38"/>
      <c r="B467" s="39"/>
      <c r="C467" s="38"/>
      <c r="D467" s="195" t="s">
        <v>242</v>
      </c>
      <c r="E467" s="38"/>
      <c r="F467" s="196" t="s">
        <v>845</v>
      </c>
      <c r="G467" s="38"/>
      <c r="H467" s="38"/>
      <c r="I467" s="197"/>
      <c r="J467" s="38"/>
      <c r="K467" s="38"/>
      <c r="L467" s="39"/>
      <c r="M467" s="198"/>
      <c r="N467" s="199"/>
      <c r="O467" s="77"/>
      <c r="P467" s="77"/>
      <c r="Q467" s="77"/>
      <c r="R467" s="77"/>
      <c r="S467" s="77"/>
      <c r="T467" s="7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T467" s="19" t="s">
        <v>242</v>
      </c>
      <c r="AU467" s="19" t="s">
        <v>84</v>
      </c>
    </row>
    <row r="468" s="14" customFormat="1">
      <c r="A468" s="14"/>
      <c r="B468" s="207"/>
      <c r="C468" s="14"/>
      <c r="D468" s="195" t="s">
        <v>248</v>
      </c>
      <c r="E468" s="208" t="s">
        <v>1</v>
      </c>
      <c r="F468" s="209" t="s">
        <v>1174</v>
      </c>
      <c r="G468" s="14"/>
      <c r="H468" s="210">
        <v>703.79600000000005</v>
      </c>
      <c r="I468" s="211"/>
      <c r="J468" s="14"/>
      <c r="K468" s="14"/>
      <c r="L468" s="207"/>
      <c r="M468" s="212"/>
      <c r="N468" s="213"/>
      <c r="O468" s="213"/>
      <c r="P468" s="213"/>
      <c r="Q468" s="213"/>
      <c r="R468" s="213"/>
      <c r="S468" s="213"/>
      <c r="T468" s="2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8" t="s">
        <v>248</v>
      </c>
      <c r="AU468" s="208" t="s">
        <v>84</v>
      </c>
      <c r="AV468" s="14" t="s">
        <v>84</v>
      </c>
      <c r="AW468" s="14" t="s">
        <v>32</v>
      </c>
      <c r="AX468" s="14" t="s">
        <v>75</v>
      </c>
      <c r="AY468" s="208" t="s">
        <v>235</v>
      </c>
    </row>
    <row r="469" s="14" customFormat="1">
      <c r="A469" s="14"/>
      <c r="B469" s="207"/>
      <c r="C469" s="14"/>
      <c r="D469" s="195" t="s">
        <v>248</v>
      </c>
      <c r="E469" s="208" t="s">
        <v>1</v>
      </c>
      <c r="F469" s="209" t="s">
        <v>1175</v>
      </c>
      <c r="G469" s="14"/>
      <c r="H469" s="210">
        <v>276.60700000000003</v>
      </c>
      <c r="I469" s="211"/>
      <c r="J469" s="14"/>
      <c r="K469" s="14"/>
      <c r="L469" s="207"/>
      <c r="M469" s="212"/>
      <c r="N469" s="213"/>
      <c r="O469" s="213"/>
      <c r="P469" s="213"/>
      <c r="Q469" s="213"/>
      <c r="R469" s="213"/>
      <c r="S469" s="213"/>
      <c r="T469" s="2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8" t="s">
        <v>248</v>
      </c>
      <c r="AU469" s="208" t="s">
        <v>84</v>
      </c>
      <c r="AV469" s="14" t="s">
        <v>84</v>
      </c>
      <c r="AW469" s="14" t="s">
        <v>32</v>
      </c>
      <c r="AX469" s="14" t="s">
        <v>75</v>
      </c>
      <c r="AY469" s="208" t="s">
        <v>235</v>
      </c>
    </row>
    <row r="470" s="15" customFormat="1">
      <c r="A470" s="15"/>
      <c r="B470" s="215"/>
      <c r="C470" s="15"/>
      <c r="D470" s="195" t="s">
        <v>248</v>
      </c>
      <c r="E470" s="216" t="s">
        <v>1</v>
      </c>
      <c r="F470" s="217" t="s">
        <v>253</v>
      </c>
      <c r="G470" s="15"/>
      <c r="H470" s="218">
        <v>980.40300000000002</v>
      </c>
      <c r="I470" s="219"/>
      <c r="J470" s="15"/>
      <c r="K470" s="15"/>
      <c r="L470" s="215"/>
      <c r="M470" s="220"/>
      <c r="N470" s="221"/>
      <c r="O470" s="221"/>
      <c r="P470" s="221"/>
      <c r="Q470" s="221"/>
      <c r="R470" s="221"/>
      <c r="S470" s="221"/>
      <c r="T470" s="222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16" t="s">
        <v>248</v>
      </c>
      <c r="AU470" s="216" t="s">
        <v>84</v>
      </c>
      <c r="AV470" s="15" t="s">
        <v>96</v>
      </c>
      <c r="AW470" s="15" t="s">
        <v>32</v>
      </c>
      <c r="AX470" s="15" t="s">
        <v>82</v>
      </c>
      <c r="AY470" s="216" t="s">
        <v>235</v>
      </c>
    </row>
    <row r="471" s="2" customFormat="1" ht="24.15" customHeight="1">
      <c r="A471" s="38"/>
      <c r="B471" s="181"/>
      <c r="C471" s="182" t="s">
        <v>741</v>
      </c>
      <c r="D471" s="182" t="s">
        <v>237</v>
      </c>
      <c r="E471" s="183" t="s">
        <v>849</v>
      </c>
      <c r="F471" s="184" t="s">
        <v>850</v>
      </c>
      <c r="G471" s="185" t="s">
        <v>438</v>
      </c>
      <c r="H471" s="186">
        <v>13725.642</v>
      </c>
      <c r="I471" s="187"/>
      <c r="J471" s="188">
        <f>ROUND(I471*H471,2)</f>
        <v>0</v>
      </c>
      <c r="K471" s="184" t="s">
        <v>246</v>
      </c>
      <c r="L471" s="39"/>
      <c r="M471" s="189" t="s">
        <v>1</v>
      </c>
      <c r="N471" s="190" t="s">
        <v>40</v>
      </c>
      <c r="O471" s="77"/>
      <c r="P471" s="191">
        <f>O471*H471</f>
        <v>0</v>
      </c>
      <c r="Q471" s="191">
        <v>0</v>
      </c>
      <c r="R471" s="191">
        <f>Q471*H471</f>
        <v>0</v>
      </c>
      <c r="S471" s="191">
        <v>0</v>
      </c>
      <c r="T471" s="192">
        <f>S471*H471</f>
        <v>0</v>
      </c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R471" s="193" t="s">
        <v>96</v>
      </c>
      <c r="AT471" s="193" t="s">
        <v>237</v>
      </c>
      <c r="AU471" s="193" t="s">
        <v>84</v>
      </c>
      <c r="AY471" s="19" t="s">
        <v>235</v>
      </c>
      <c r="BE471" s="194">
        <f>IF(N471="základní",J471,0)</f>
        <v>0</v>
      </c>
      <c r="BF471" s="194">
        <f>IF(N471="snížená",J471,0)</f>
        <v>0</v>
      </c>
      <c r="BG471" s="194">
        <f>IF(N471="zákl. přenesená",J471,0)</f>
        <v>0</v>
      </c>
      <c r="BH471" s="194">
        <f>IF(N471="sníž. přenesená",J471,0)</f>
        <v>0</v>
      </c>
      <c r="BI471" s="194">
        <f>IF(N471="nulová",J471,0)</f>
        <v>0</v>
      </c>
      <c r="BJ471" s="19" t="s">
        <v>82</v>
      </c>
      <c r="BK471" s="194">
        <f>ROUND(I471*H471,2)</f>
        <v>0</v>
      </c>
      <c r="BL471" s="19" t="s">
        <v>96</v>
      </c>
      <c r="BM471" s="193" t="s">
        <v>851</v>
      </c>
    </row>
    <row r="472" s="2" customFormat="1">
      <c r="A472" s="38"/>
      <c r="B472" s="39"/>
      <c r="C472" s="38"/>
      <c r="D472" s="195" t="s">
        <v>242</v>
      </c>
      <c r="E472" s="38"/>
      <c r="F472" s="196" t="s">
        <v>852</v>
      </c>
      <c r="G472" s="38"/>
      <c r="H472" s="38"/>
      <c r="I472" s="197"/>
      <c r="J472" s="38"/>
      <c r="K472" s="38"/>
      <c r="L472" s="39"/>
      <c r="M472" s="198"/>
      <c r="N472" s="199"/>
      <c r="O472" s="77"/>
      <c r="P472" s="77"/>
      <c r="Q472" s="77"/>
      <c r="R472" s="77"/>
      <c r="S472" s="77"/>
      <c r="T472" s="7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T472" s="19" t="s">
        <v>242</v>
      </c>
      <c r="AU472" s="19" t="s">
        <v>84</v>
      </c>
    </row>
    <row r="473" s="14" customFormat="1">
      <c r="A473" s="14"/>
      <c r="B473" s="207"/>
      <c r="C473" s="14"/>
      <c r="D473" s="195" t="s">
        <v>248</v>
      </c>
      <c r="E473" s="208" t="s">
        <v>1</v>
      </c>
      <c r="F473" s="209" t="s">
        <v>1174</v>
      </c>
      <c r="G473" s="14"/>
      <c r="H473" s="210">
        <v>703.79600000000005</v>
      </c>
      <c r="I473" s="211"/>
      <c r="J473" s="14"/>
      <c r="K473" s="14"/>
      <c r="L473" s="207"/>
      <c r="M473" s="212"/>
      <c r="N473" s="213"/>
      <c r="O473" s="213"/>
      <c r="P473" s="213"/>
      <c r="Q473" s="213"/>
      <c r="R473" s="213"/>
      <c r="S473" s="213"/>
      <c r="T473" s="2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08" t="s">
        <v>248</v>
      </c>
      <c r="AU473" s="208" t="s">
        <v>84</v>
      </c>
      <c r="AV473" s="14" t="s">
        <v>84</v>
      </c>
      <c r="AW473" s="14" t="s">
        <v>32</v>
      </c>
      <c r="AX473" s="14" t="s">
        <v>75</v>
      </c>
      <c r="AY473" s="208" t="s">
        <v>235</v>
      </c>
    </row>
    <row r="474" s="14" customFormat="1">
      <c r="A474" s="14"/>
      <c r="B474" s="207"/>
      <c r="C474" s="14"/>
      <c r="D474" s="195" t="s">
        <v>248</v>
      </c>
      <c r="E474" s="208" t="s">
        <v>1</v>
      </c>
      <c r="F474" s="209" t="s">
        <v>1175</v>
      </c>
      <c r="G474" s="14"/>
      <c r="H474" s="210">
        <v>276.60700000000003</v>
      </c>
      <c r="I474" s="211"/>
      <c r="J474" s="14"/>
      <c r="K474" s="14"/>
      <c r="L474" s="207"/>
      <c r="M474" s="212"/>
      <c r="N474" s="213"/>
      <c r="O474" s="213"/>
      <c r="P474" s="213"/>
      <c r="Q474" s="213"/>
      <c r="R474" s="213"/>
      <c r="S474" s="213"/>
      <c r="T474" s="2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8" t="s">
        <v>248</v>
      </c>
      <c r="AU474" s="208" t="s">
        <v>84</v>
      </c>
      <c r="AV474" s="14" t="s">
        <v>84</v>
      </c>
      <c r="AW474" s="14" t="s">
        <v>32</v>
      </c>
      <c r="AX474" s="14" t="s">
        <v>75</v>
      </c>
      <c r="AY474" s="208" t="s">
        <v>235</v>
      </c>
    </row>
    <row r="475" s="15" customFormat="1">
      <c r="A475" s="15"/>
      <c r="B475" s="215"/>
      <c r="C475" s="15"/>
      <c r="D475" s="195" t="s">
        <v>248</v>
      </c>
      <c r="E475" s="216" t="s">
        <v>1</v>
      </c>
      <c r="F475" s="217" t="s">
        <v>253</v>
      </c>
      <c r="G475" s="15"/>
      <c r="H475" s="218">
        <v>980.40300000000002</v>
      </c>
      <c r="I475" s="219"/>
      <c r="J475" s="15"/>
      <c r="K475" s="15"/>
      <c r="L475" s="215"/>
      <c r="M475" s="220"/>
      <c r="N475" s="221"/>
      <c r="O475" s="221"/>
      <c r="P475" s="221"/>
      <c r="Q475" s="221"/>
      <c r="R475" s="221"/>
      <c r="S475" s="221"/>
      <c r="T475" s="222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16" t="s">
        <v>248</v>
      </c>
      <c r="AU475" s="216" t="s">
        <v>84</v>
      </c>
      <c r="AV475" s="15" t="s">
        <v>96</v>
      </c>
      <c r="AW475" s="15" t="s">
        <v>32</v>
      </c>
      <c r="AX475" s="15" t="s">
        <v>82</v>
      </c>
      <c r="AY475" s="216" t="s">
        <v>235</v>
      </c>
    </row>
    <row r="476" s="14" customFormat="1">
      <c r="A476" s="14"/>
      <c r="B476" s="207"/>
      <c r="C476" s="14"/>
      <c r="D476" s="195" t="s">
        <v>248</v>
      </c>
      <c r="E476" s="14"/>
      <c r="F476" s="209" t="s">
        <v>1176</v>
      </c>
      <c r="G476" s="14"/>
      <c r="H476" s="210">
        <v>13725.642</v>
      </c>
      <c r="I476" s="211"/>
      <c r="J476" s="14"/>
      <c r="K476" s="14"/>
      <c r="L476" s="207"/>
      <c r="M476" s="212"/>
      <c r="N476" s="213"/>
      <c r="O476" s="213"/>
      <c r="P476" s="213"/>
      <c r="Q476" s="213"/>
      <c r="R476" s="213"/>
      <c r="S476" s="213"/>
      <c r="T476" s="2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8" t="s">
        <v>248</v>
      </c>
      <c r="AU476" s="208" t="s">
        <v>84</v>
      </c>
      <c r="AV476" s="14" t="s">
        <v>84</v>
      </c>
      <c r="AW476" s="14" t="s">
        <v>3</v>
      </c>
      <c r="AX476" s="14" t="s">
        <v>82</v>
      </c>
      <c r="AY476" s="208" t="s">
        <v>235</v>
      </c>
    </row>
    <row r="477" s="2" customFormat="1" ht="24.15" customHeight="1">
      <c r="A477" s="38"/>
      <c r="B477" s="181"/>
      <c r="C477" s="182" t="s">
        <v>746</v>
      </c>
      <c r="D477" s="182" t="s">
        <v>237</v>
      </c>
      <c r="E477" s="183" t="s">
        <v>855</v>
      </c>
      <c r="F477" s="184" t="s">
        <v>856</v>
      </c>
      <c r="G477" s="185" t="s">
        <v>438</v>
      </c>
      <c r="H477" s="186">
        <v>980.40300000000002</v>
      </c>
      <c r="I477" s="187"/>
      <c r="J477" s="188">
        <f>ROUND(I477*H477,2)</f>
        <v>0</v>
      </c>
      <c r="K477" s="184" t="s">
        <v>246</v>
      </c>
      <c r="L477" s="39"/>
      <c r="M477" s="189" t="s">
        <v>1</v>
      </c>
      <c r="N477" s="190" t="s">
        <v>40</v>
      </c>
      <c r="O477" s="77"/>
      <c r="P477" s="191">
        <f>O477*H477</f>
        <v>0</v>
      </c>
      <c r="Q477" s="191">
        <v>0</v>
      </c>
      <c r="R477" s="191">
        <f>Q477*H477</f>
        <v>0</v>
      </c>
      <c r="S477" s="191">
        <v>0</v>
      </c>
      <c r="T477" s="192">
        <f>S477*H477</f>
        <v>0</v>
      </c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R477" s="193" t="s">
        <v>96</v>
      </c>
      <c r="AT477" s="193" t="s">
        <v>237</v>
      </c>
      <c r="AU477" s="193" t="s">
        <v>84</v>
      </c>
      <c r="AY477" s="19" t="s">
        <v>235</v>
      </c>
      <c r="BE477" s="194">
        <f>IF(N477="základní",J477,0)</f>
        <v>0</v>
      </c>
      <c r="BF477" s="194">
        <f>IF(N477="snížená",J477,0)</f>
        <v>0</v>
      </c>
      <c r="BG477" s="194">
        <f>IF(N477="zákl. přenesená",J477,0)</f>
        <v>0</v>
      </c>
      <c r="BH477" s="194">
        <f>IF(N477="sníž. přenesená",J477,0)</f>
        <v>0</v>
      </c>
      <c r="BI477" s="194">
        <f>IF(N477="nulová",J477,0)</f>
        <v>0</v>
      </c>
      <c r="BJ477" s="19" t="s">
        <v>82</v>
      </c>
      <c r="BK477" s="194">
        <f>ROUND(I477*H477,2)</f>
        <v>0</v>
      </c>
      <c r="BL477" s="19" t="s">
        <v>96</v>
      </c>
      <c r="BM477" s="193" t="s">
        <v>857</v>
      </c>
    </row>
    <row r="478" s="2" customFormat="1">
      <c r="A478" s="38"/>
      <c r="B478" s="39"/>
      <c r="C478" s="38"/>
      <c r="D478" s="195" t="s">
        <v>242</v>
      </c>
      <c r="E478" s="38"/>
      <c r="F478" s="196" t="s">
        <v>858</v>
      </c>
      <c r="G478" s="38"/>
      <c r="H478" s="38"/>
      <c r="I478" s="197"/>
      <c r="J478" s="38"/>
      <c r="K478" s="38"/>
      <c r="L478" s="39"/>
      <c r="M478" s="198"/>
      <c r="N478" s="199"/>
      <c r="O478" s="77"/>
      <c r="P478" s="77"/>
      <c r="Q478" s="77"/>
      <c r="R478" s="77"/>
      <c r="S478" s="77"/>
      <c r="T478" s="7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T478" s="19" t="s">
        <v>242</v>
      </c>
      <c r="AU478" s="19" t="s">
        <v>84</v>
      </c>
    </row>
    <row r="479" s="2" customFormat="1" ht="44.25" customHeight="1">
      <c r="A479" s="38"/>
      <c r="B479" s="181"/>
      <c r="C479" s="182" t="s">
        <v>751</v>
      </c>
      <c r="D479" s="182" t="s">
        <v>237</v>
      </c>
      <c r="E479" s="183" t="s">
        <v>860</v>
      </c>
      <c r="F479" s="184" t="s">
        <v>440</v>
      </c>
      <c r="G479" s="185" t="s">
        <v>438</v>
      </c>
      <c r="H479" s="186">
        <v>703.79600000000005</v>
      </c>
      <c r="I479" s="187"/>
      <c r="J479" s="188">
        <f>ROUND(I479*H479,2)</f>
        <v>0</v>
      </c>
      <c r="K479" s="184" t="s">
        <v>246</v>
      </c>
      <c r="L479" s="39"/>
      <c r="M479" s="189" t="s">
        <v>1</v>
      </c>
      <c r="N479" s="190" t="s">
        <v>40</v>
      </c>
      <c r="O479" s="77"/>
      <c r="P479" s="191">
        <f>O479*H479</f>
        <v>0</v>
      </c>
      <c r="Q479" s="191">
        <v>0</v>
      </c>
      <c r="R479" s="191">
        <f>Q479*H479</f>
        <v>0</v>
      </c>
      <c r="S479" s="191">
        <v>0</v>
      </c>
      <c r="T479" s="192">
        <f>S479*H479</f>
        <v>0</v>
      </c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R479" s="193" t="s">
        <v>96</v>
      </c>
      <c r="AT479" s="193" t="s">
        <v>237</v>
      </c>
      <c r="AU479" s="193" t="s">
        <v>84</v>
      </c>
      <c r="AY479" s="19" t="s">
        <v>235</v>
      </c>
      <c r="BE479" s="194">
        <f>IF(N479="základní",J479,0)</f>
        <v>0</v>
      </c>
      <c r="BF479" s="194">
        <f>IF(N479="snížená",J479,0)</f>
        <v>0</v>
      </c>
      <c r="BG479" s="194">
        <f>IF(N479="zákl. přenesená",J479,0)</f>
        <v>0</v>
      </c>
      <c r="BH479" s="194">
        <f>IF(N479="sníž. přenesená",J479,0)</f>
        <v>0</v>
      </c>
      <c r="BI479" s="194">
        <f>IF(N479="nulová",J479,0)</f>
        <v>0</v>
      </c>
      <c r="BJ479" s="19" t="s">
        <v>82</v>
      </c>
      <c r="BK479" s="194">
        <f>ROUND(I479*H479,2)</f>
        <v>0</v>
      </c>
      <c r="BL479" s="19" t="s">
        <v>96</v>
      </c>
      <c r="BM479" s="193" t="s">
        <v>861</v>
      </c>
    </row>
    <row r="480" s="2" customFormat="1">
      <c r="A480" s="38"/>
      <c r="B480" s="39"/>
      <c r="C480" s="38"/>
      <c r="D480" s="195" t="s">
        <v>242</v>
      </c>
      <c r="E480" s="38"/>
      <c r="F480" s="196" t="s">
        <v>440</v>
      </c>
      <c r="G480" s="38"/>
      <c r="H480" s="38"/>
      <c r="I480" s="197"/>
      <c r="J480" s="38"/>
      <c r="K480" s="38"/>
      <c r="L480" s="39"/>
      <c r="M480" s="198"/>
      <c r="N480" s="199"/>
      <c r="O480" s="77"/>
      <c r="P480" s="77"/>
      <c r="Q480" s="77"/>
      <c r="R480" s="77"/>
      <c r="S480" s="77"/>
      <c r="T480" s="7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T480" s="19" t="s">
        <v>242</v>
      </c>
      <c r="AU480" s="19" t="s">
        <v>84</v>
      </c>
    </row>
    <row r="481" s="14" customFormat="1">
      <c r="A481" s="14"/>
      <c r="B481" s="207"/>
      <c r="C481" s="14"/>
      <c r="D481" s="195" t="s">
        <v>248</v>
      </c>
      <c r="E481" s="208" t="s">
        <v>1</v>
      </c>
      <c r="F481" s="209" t="s">
        <v>1174</v>
      </c>
      <c r="G481" s="14"/>
      <c r="H481" s="210">
        <v>703.79600000000005</v>
      </c>
      <c r="I481" s="211"/>
      <c r="J481" s="14"/>
      <c r="K481" s="14"/>
      <c r="L481" s="207"/>
      <c r="M481" s="212"/>
      <c r="N481" s="213"/>
      <c r="O481" s="213"/>
      <c r="P481" s="213"/>
      <c r="Q481" s="213"/>
      <c r="R481" s="213"/>
      <c r="S481" s="213"/>
      <c r="T481" s="2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08" t="s">
        <v>248</v>
      </c>
      <c r="AU481" s="208" t="s">
        <v>84</v>
      </c>
      <c r="AV481" s="14" t="s">
        <v>84</v>
      </c>
      <c r="AW481" s="14" t="s">
        <v>32</v>
      </c>
      <c r="AX481" s="14" t="s">
        <v>82</v>
      </c>
      <c r="AY481" s="208" t="s">
        <v>235</v>
      </c>
    </row>
    <row r="482" s="2" customFormat="1" ht="44.25" customHeight="1">
      <c r="A482" s="38"/>
      <c r="B482" s="181"/>
      <c r="C482" s="182" t="s">
        <v>756</v>
      </c>
      <c r="D482" s="182" t="s">
        <v>237</v>
      </c>
      <c r="E482" s="183" t="s">
        <v>863</v>
      </c>
      <c r="F482" s="184" t="s">
        <v>864</v>
      </c>
      <c r="G482" s="185" t="s">
        <v>438</v>
      </c>
      <c r="H482" s="186">
        <v>276.60700000000003</v>
      </c>
      <c r="I482" s="187"/>
      <c r="J482" s="188">
        <f>ROUND(I482*H482,2)</f>
        <v>0</v>
      </c>
      <c r="K482" s="184" t="s">
        <v>246</v>
      </c>
      <c r="L482" s="39"/>
      <c r="M482" s="189" t="s">
        <v>1</v>
      </c>
      <c r="N482" s="190" t="s">
        <v>40</v>
      </c>
      <c r="O482" s="77"/>
      <c r="P482" s="191">
        <f>O482*H482</f>
        <v>0</v>
      </c>
      <c r="Q482" s="191">
        <v>0</v>
      </c>
      <c r="R482" s="191">
        <f>Q482*H482</f>
        <v>0</v>
      </c>
      <c r="S482" s="191">
        <v>0</v>
      </c>
      <c r="T482" s="192">
        <f>S482*H482</f>
        <v>0</v>
      </c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R482" s="193" t="s">
        <v>96</v>
      </c>
      <c r="AT482" s="193" t="s">
        <v>237</v>
      </c>
      <c r="AU482" s="193" t="s">
        <v>84</v>
      </c>
      <c r="AY482" s="19" t="s">
        <v>235</v>
      </c>
      <c r="BE482" s="194">
        <f>IF(N482="základní",J482,0)</f>
        <v>0</v>
      </c>
      <c r="BF482" s="194">
        <f>IF(N482="snížená",J482,0)</f>
        <v>0</v>
      </c>
      <c r="BG482" s="194">
        <f>IF(N482="zákl. přenesená",J482,0)</f>
        <v>0</v>
      </c>
      <c r="BH482" s="194">
        <f>IF(N482="sníž. přenesená",J482,0)</f>
        <v>0</v>
      </c>
      <c r="BI482" s="194">
        <f>IF(N482="nulová",J482,0)</f>
        <v>0</v>
      </c>
      <c r="BJ482" s="19" t="s">
        <v>82</v>
      </c>
      <c r="BK482" s="194">
        <f>ROUND(I482*H482,2)</f>
        <v>0</v>
      </c>
      <c r="BL482" s="19" t="s">
        <v>96</v>
      </c>
      <c r="BM482" s="193" t="s">
        <v>865</v>
      </c>
    </row>
    <row r="483" s="2" customFormat="1">
      <c r="A483" s="38"/>
      <c r="B483" s="39"/>
      <c r="C483" s="38"/>
      <c r="D483" s="195" t="s">
        <v>242</v>
      </c>
      <c r="E483" s="38"/>
      <c r="F483" s="196" t="s">
        <v>864</v>
      </c>
      <c r="G483" s="38"/>
      <c r="H483" s="38"/>
      <c r="I483" s="197"/>
      <c r="J483" s="38"/>
      <c r="K483" s="38"/>
      <c r="L483" s="39"/>
      <c r="M483" s="198"/>
      <c r="N483" s="199"/>
      <c r="O483" s="77"/>
      <c r="P483" s="77"/>
      <c r="Q483" s="77"/>
      <c r="R483" s="77"/>
      <c r="S483" s="77"/>
      <c r="T483" s="7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T483" s="19" t="s">
        <v>242</v>
      </c>
      <c r="AU483" s="19" t="s">
        <v>84</v>
      </c>
    </row>
    <row r="484" s="14" customFormat="1">
      <c r="A484" s="14"/>
      <c r="B484" s="207"/>
      <c r="C484" s="14"/>
      <c r="D484" s="195" t="s">
        <v>248</v>
      </c>
      <c r="E484" s="208" t="s">
        <v>1</v>
      </c>
      <c r="F484" s="209" t="s">
        <v>1175</v>
      </c>
      <c r="G484" s="14"/>
      <c r="H484" s="210">
        <v>276.60700000000003</v>
      </c>
      <c r="I484" s="211"/>
      <c r="J484" s="14"/>
      <c r="K484" s="14"/>
      <c r="L484" s="207"/>
      <c r="M484" s="212"/>
      <c r="N484" s="213"/>
      <c r="O484" s="213"/>
      <c r="P484" s="213"/>
      <c r="Q484" s="213"/>
      <c r="R484" s="213"/>
      <c r="S484" s="213"/>
      <c r="T484" s="2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8" t="s">
        <v>248</v>
      </c>
      <c r="AU484" s="208" t="s">
        <v>84</v>
      </c>
      <c r="AV484" s="14" t="s">
        <v>84</v>
      </c>
      <c r="AW484" s="14" t="s">
        <v>32</v>
      </c>
      <c r="AX484" s="14" t="s">
        <v>82</v>
      </c>
      <c r="AY484" s="208" t="s">
        <v>235</v>
      </c>
    </row>
    <row r="485" s="12" customFormat="1" ht="22.8" customHeight="1">
      <c r="A485" s="12"/>
      <c r="B485" s="168"/>
      <c r="C485" s="12"/>
      <c r="D485" s="169" t="s">
        <v>74</v>
      </c>
      <c r="E485" s="179" t="s">
        <v>866</v>
      </c>
      <c r="F485" s="179" t="s">
        <v>867</v>
      </c>
      <c r="G485" s="12"/>
      <c r="H485" s="12"/>
      <c r="I485" s="171"/>
      <c r="J485" s="180">
        <f>BK485</f>
        <v>0</v>
      </c>
      <c r="K485" s="12"/>
      <c r="L485" s="168"/>
      <c r="M485" s="173"/>
      <c r="N485" s="174"/>
      <c r="O485" s="174"/>
      <c r="P485" s="175">
        <f>SUM(P486:P489)</f>
        <v>0</v>
      </c>
      <c r="Q485" s="174"/>
      <c r="R485" s="175">
        <f>SUM(R486:R489)</f>
        <v>0</v>
      </c>
      <c r="S485" s="174"/>
      <c r="T485" s="176">
        <f>SUM(T486:T489)</f>
        <v>0</v>
      </c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R485" s="169" t="s">
        <v>82</v>
      </c>
      <c r="AT485" s="177" t="s">
        <v>74</v>
      </c>
      <c r="AU485" s="177" t="s">
        <v>82</v>
      </c>
      <c r="AY485" s="169" t="s">
        <v>235</v>
      </c>
      <c r="BK485" s="178">
        <f>SUM(BK486:BK489)</f>
        <v>0</v>
      </c>
    </row>
    <row r="486" s="2" customFormat="1" ht="24.15" customHeight="1">
      <c r="A486" s="38"/>
      <c r="B486" s="181"/>
      <c r="C486" s="182" t="s">
        <v>761</v>
      </c>
      <c r="D486" s="182" t="s">
        <v>237</v>
      </c>
      <c r="E486" s="183" t="s">
        <v>869</v>
      </c>
      <c r="F486" s="184" t="s">
        <v>870</v>
      </c>
      <c r="G486" s="185" t="s">
        <v>438</v>
      </c>
      <c r="H486" s="186">
        <v>192.62899999999999</v>
      </c>
      <c r="I486" s="187"/>
      <c r="J486" s="188">
        <f>ROUND(I486*H486,2)</f>
        <v>0</v>
      </c>
      <c r="K486" s="184" t="s">
        <v>246</v>
      </c>
      <c r="L486" s="39"/>
      <c r="M486" s="189" t="s">
        <v>1</v>
      </c>
      <c r="N486" s="190" t="s">
        <v>40</v>
      </c>
      <c r="O486" s="77"/>
      <c r="P486" s="191">
        <f>O486*H486</f>
        <v>0</v>
      </c>
      <c r="Q486" s="191">
        <v>0</v>
      </c>
      <c r="R486" s="191">
        <f>Q486*H486</f>
        <v>0</v>
      </c>
      <c r="S486" s="191">
        <v>0</v>
      </c>
      <c r="T486" s="192">
        <f>S486*H486</f>
        <v>0</v>
      </c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R486" s="193" t="s">
        <v>96</v>
      </c>
      <c r="AT486" s="193" t="s">
        <v>237</v>
      </c>
      <c r="AU486" s="193" t="s">
        <v>84</v>
      </c>
      <c r="AY486" s="19" t="s">
        <v>235</v>
      </c>
      <c r="BE486" s="194">
        <f>IF(N486="základní",J486,0)</f>
        <v>0</v>
      </c>
      <c r="BF486" s="194">
        <f>IF(N486="snížená",J486,0)</f>
        <v>0</v>
      </c>
      <c r="BG486" s="194">
        <f>IF(N486="zákl. přenesená",J486,0)</f>
        <v>0</v>
      </c>
      <c r="BH486" s="194">
        <f>IF(N486="sníž. přenesená",J486,0)</f>
        <v>0</v>
      </c>
      <c r="BI486" s="194">
        <f>IF(N486="nulová",J486,0)</f>
        <v>0</v>
      </c>
      <c r="BJ486" s="19" t="s">
        <v>82</v>
      </c>
      <c r="BK486" s="194">
        <f>ROUND(I486*H486,2)</f>
        <v>0</v>
      </c>
      <c r="BL486" s="19" t="s">
        <v>96</v>
      </c>
      <c r="BM486" s="193" t="s">
        <v>1033</v>
      </c>
    </row>
    <row r="487" s="2" customFormat="1">
      <c r="A487" s="38"/>
      <c r="B487" s="39"/>
      <c r="C487" s="38"/>
      <c r="D487" s="195" t="s">
        <v>242</v>
      </c>
      <c r="E487" s="38"/>
      <c r="F487" s="196" t="s">
        <v>872</v>
      </c>
      <c r="G487" s="38"/>
      <c r="H487" s="38"/>
      <c r="I487" s="197"/>
      <c r="J487" s="38"/>
      <c r="K487" s="38"/>
      <c r="L487" s="39"/>
      <c r="M487" s="198"/>
      <c r="N487" s="199"/>
      <c r="O487" s="77"/>
      <c r="P487" s="77"/>
      <c r="Q487" s="77"/>
      <c r="R487" s="77"/>
      <c r="S487" s="77"/>
      <c r="T487" s="7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T487" s="19" t="s">
        <v>242</v>
      </c>
      <c r="AU487" s="19" t="s">
        <v>84</v>
      </c>
    </row>
    <row r="488" s="13" customFormat="1">
      <c r="A488" s="13"/>
      <c r="B488" s="200"/>
      <c r="C488" s="13"/>
      <c r="D488" s="195" t="s">
        <v>248</v>
      </c>
      <c r="E488" s="201" t="s">
        <v>1</v>
      </c>
      <c r="F488" s="202" t="s">
        <v>873</v>
      </c>
      <c r="G488" s="13"/>
      <c r="H488" s="201" t="s">
        <v>1</v>
      </c>
      <c r="I488" s="203"/>
      <c r="J488" s="13"/>
      <c r="K488" s="13"/>
      <c r="L488" s="200"/>
      <c r="M488" s="204"/>
      <c r="N488" s="205"/>
      <c r="O488" s="205"/>
      <c r="P488" s="205"/>
      <c r="Q488" s="205"/>
      <c r="R488" s="205"/>
      <c r="S488" s="205"/>
      <c r="T488" s="206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01" t="s">
        <v>248</v>
      </c>
      <c r="AU488" s="201" t="s">
        <v>84</v>
      </c>
      <c r="AV488" s="13" t="s">
        <v>82</v>
      </c>
      <c r="AW488" s="13" t="s">
        <v>32</v>
      </c>
      <c r="AX488" s="13" t="s">
        <v>75</v>
      </c>
      <c r="AY488" s="201" t="s">
        <v>235</v>
      </c>
    </row>
    <row r="489" s="14" customFormat="1">
      <c r="A489" s="14"/>
      <c r="B489" s="207"/>
      <c r="C489" s="14"/>
      <c r="D489" s="195" t="s">
        <v>248</v>
      </c>
      <c r="E489" s="208" t="s">
        <v>1</v>
      </c>
      <c r="F489" s="209" t="s">
        <v>1177</v>
      </c>
      <c r="G489" s="14"/>
      <c r="H489" s="210">
        <v>192.62899999999999</v>
      </c>
      <c r="I489" s="211"/>
      <c r="J489" s="14"/>
      <c r="K489" s="14"/>
      <c r="L489" s="207"/>
      <c r="M489" s="242"/>
      <c r="N489" s="243"/>
      <c r="O489" s="243"/>
      <c r="P489" s="243"/>
      <c r="Q489" s="243"/>
      <c r="R489" s="243"/>
      <c r="S489" s="243"/>
      <c r="T489" s="24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08" t="s">
        <v>248</v>
      </c>
      <c r="AU489" s="208" t="s">
        <v>84</v>
      </c>
      <c r="AV489" s="14" t="s">
        <v>84</v>
      </c>
      <c r="AW489" s="14" t="s">
        <v>32</v>
      </c>
      <c r="AX489" s="14" t="s">
        <v>82</v>
      </c>
      <c r="AY489" s="208" t="s">
        <v>235</v>
      </c>
    </row>
    <row r="490" s="2" customFormat="1" ht="6.96" customHeight="1">
      <c r="A490" s="38"/>
      <c r="B490" s="60"/>
      <c r="C490" s="61"/>
      <c r="D490" s="61"/>
      <c r="E490" s="61"/>
      <c r="F490" s="61"/>
      <c r="G490" s="61"/>
      <c r="H490" s="61"/>
      <c r="I490" s="61"/>
      <c r="J490" s="61"/>
      <c r="K490" s="61"/>
      <c r="L490" s="39"/>
      <c r="M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</row>
  </sheetData>
  <autoFilter ref="C131:K489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8:H118"/>
    <mergeCell ref="E122:H122"/>
    <mergeCell ref="E120:H120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1178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ROUND(J132,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ROUND((SUM(BE132:BE538)),  2)</f>
        <v>0</v>
      </c>
      <c r="G37" s="38"/>
      <c r="H37" s="38"/>
      <c r="I37" s="138">
        <v>0.20999999999999999</v>
      </c>
      <c r="J37" s="137">
        <f>ROUND(((SUM(BE132:BE538))*I37),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ROUND((SUM(BF132:BF538)),  2)</f>
        <v>0</v>
      </c>
      <c r="G38" s="38"/>
      <c r="H38" s="38"/>
      <c r="I38" s="138">
        <v>0.14999999999999999</v>
      </c>
      <c r="J38" s="137">
        <f>ROUND(((SUM(BF132:BF538))*I38),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ROUND((SUM(BG132:BG538)),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ROUND((SUM(BH132:BH538)),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ROUND((SUM(BI132:BI538)),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00001 - DSO 01.2.1a Kanalizační odbočení Stoky B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J132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J133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J134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J329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J382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J403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J431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217</v>
      </c>
      <c r="E106" s="156"/>
      <c r="F106" s="156"/>
      <c r="G106" s="156"/>
      <c r="H106" s="156"/>
      <c r="I106" s="156"/>
      <c r="J106" s="157">
        <f>J499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218</v>
      </c>
      <c r="E107" s="156"/>
      <c r="F107" s="156"/>
      <c r="G107" s="156"/>
      <c r="H107" s="156"/>
      <c r="I107" s="156"/>
      <c r="J107" s="157">
        <f>J514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219</v>
      </c>
      <c r="E108" s="156"/>
      <c r="F108" s="156"/>
      <c r="G108" s="156"/>
      <c r="H108" s="156"/>
      <c r="I108" s="156"/>
      <c r="J108" s="157">
        <f>J534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220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30" t="str">
        <f>E7</f>
        <v>Kanalizace Podlesí - II.Etapa</v>
      </c>
      <c r="F118" s="32"/>
      <c r="G118" s="32"/>
      <c r="H118" s="32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2"/>
      <c r="C119" s="32" t="s">
        <v>197</v>
      </c>
      <c r="L119" s="22"/>
    </row>
    <row r="120" s="1" customFormat="1" ht="16.5" customHeight="1">
      <c r="B120" s="22"/>
      <c r="E120" s="130" t="s">
        <v>198</v>
      </c>
      <c r="F120" s="1"/>
      <c r="G120" s="1"/>
      <c r="H120" s="1"/>
      <c r="L120" s="22"/>
    </row>
    <row r="121" s="1" customFormat="1" ht="12" customHeight="1">
      <c r="B121" s="22"/>
      <c r="C121" s="32" t="s">
        <v>199</v>
      </c>
      <c r="L121" s="22"/>
    </row>
    <row r="122" s="2" customFormat="1" ht="16.5" customHeight="1">
      <c r="A122" s="38"/>
      <c r="B122" s="39"/>
      <c r="C122" s="38"/>
      <c r="D122" s="38"/>
      <c r="E122" s="131" t="s">
        <v>200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201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38"/>
      <c r="D124" s="38"/>
      <c r="E124" s="67" t="str">
        <f>E13</f>
        <v>00001 - DSO 01.2.1a Kanalizační odbočení Stoky B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38"/>
      <c r="E126" s="38"/>
      <c r="F126" s="27" t="str">
        <f>F16</f>
        <v xml:space="preserve"> </v>
      </c>
      <c r="G126" s="38"/>
      <c r="H126" s="38"/>
      <c r="I126" s="32" t="s">
        <v>22</v>
      </c>
      <c r="J126" s="69" t="str">
        <f>IF(J16="","",J16)</f>
        <v>13. 1. 2022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5.65" customHeight="1">
      <c r="A128" s="38"/>
      <c r="B128" s="39"/>
      <c r="C128" s="32" t="s">
        <v>24</v>
      </c>
      <c r="D128" s="38"/>
      <c r="E128" s="38"/>
      <c r="F128" s="27" t="str">
        <f>E19</f>
        <v>Město Petřvald</v>
      </c>
      <c r="G128" s="38"/>
      <c r="H128" s="38"/>
      <c r="I128" s="32" t="s">
        <v>30</v>
      </c>
      <c r="J128" s="36" t="str">
        <f>E25</f>
        <v>Sweco Hydroprojekt a.s., divize Morava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28</v>
      </c>
      <c r="D129" s="38"/>
      <c r="E129" s="38"/>
      <c r="F129" s="27" t="str">
        <f>IF(E22="","",E22)</f>
        <v>Vyplň údaj</v>
      </c>
      <c r="G129" s="38"/>
      <c r="H129" s="38"/>
      <c r="I129" s="32" t="s">
        <v>33</v>
      </c>
      <c r="J129" s="36" t="str">
        <f>E28</f>
        <v xml:space="preserve"> 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58"/>
      <c r="B131" s="159"/>
      <c r="C131" s="160" t="s">
        <v>221</v>
      </c>
      <c r="D131" s="161" t="s">
        <v>60</v>
      </c>
      <c r="E131" s="161" t="s">
        <v>56</v>
      </c>
      <c r="F131" s="161" t="s">
        <v>57</v>
      </c>
      <c r="G131" s="161" t="s">
        <v>222</v>
      </c>
      <c r="H131" s="161" t="s">
        <v>223</v>
      </c>
      <c r="I131" s="161" t="s">
        <v>224</v>
      </c>
      <c r="J131" s="161" t="s">
        <v>208</v>
      </c>
      <c r="K131" s="162" t="s">
        <v>225</v>
      </c>
      <c r="L131" s="163"/>
      <c r="M131" s="86" t="s">
        <v>1</v>
      </c>
      <c r="N131" s="87" t="s">
        <v>39</v>
      </c>
      <c r="O131" s="87" t="s">
        <v>226</v>
      </c>
      <c r="P131" s="87" t="s">
        <v>227</v>
      </c>
      <c r="Q131" s="87" t="s">
        <v>228</v>
      </c>
      <c r="R131" s="87" t="s">
        <v>229</v>
      </c>
      <c r="S131" s="87" t="s">
        <v>230</v>
      </c>
      <c r="T131" s="88" t="s">
        <v>231</v>
      </c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</row>
    <row r="132" s="2" customFormat="1" ht="22.8" customHeight="1">
      <c r="A132" s="38"/>
      <c r="B132" s="39"/>
      <c r="C132" s="93" t="s">
        <v>232</v>
      </c>
      <c r="D132" s="38"/>
      <c r="E132" s="38"/>
      <c r="F132" s="38"/>
      <c r="G132" s="38"/>
      <c r="H132" s="38"/>
      <c r="I132" s="38"/>
      <c r="J132" s="164">
        <f>BK132</f>
        <v>0</v>
      </c>
      <c r="K132" s="38"/>
      <c r="L132" s="39"/>
      <c r="M132" s="89"/>
      <c r="N132" s="73"/>
      <c r="O132" s="90"/>
      <c r="P132" s="165">
        <f>P133</f>
        <v>0</v>
      </c>
      <c r="Q132" s="90"/>
      <c r="R132" s="165">
        <f>R133</f>
        <v>1095.9851242</v>
      </c>
      <c r="S132" s="90"/>
      <c r="T132" s="166">
        <f>T133</f>
        <v>228.28603999999999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74</v>
      </c>
      <c r="AU132" s="19" t="s">
        <v>210</v>
      </c>
      <c r="BK132" s="167">
        <f>BK133</f>
        <v>0</v>
      </c>
    </row>
    <row r="133" s="12" customFormat="1" ht="25.92" customHeight="1">
      <c r="A133" s="12"/>
      <c r="B133" s="168"/>
      <c r="C133" s="12"/>
      <c r="D133" s="169" t="s">
        <v>74</v>
      </c>
      <c r="E133" s="170" t="s">
        <v>233</v>
      </c>
      <c r="F133" s="170" t="s">
        <v>234</v>
      </c>
      <c r="G133" s="12"/>
      <c r="H133" s="12"/>
      <c r="I133" s="171"/>
      <c r="J133" s="172">
        <f>BK133</f>
        <v>0</v>
      </c>
      <c r="K133" s="12"/>
      <c r="L133" s="168"/>
      <c r="M133" s="173"/>
      <c r="N133" s="174"/>
      <c r="O133" s="174"/>
      <c r="P133" s="175">
        <f>P134+P329+P382+P403+P431+P499+P514+P534</f>
        <v>0</v>
      </c>
      <c r="Q133" s="174"/>
      <c r="R133" s="175">
        <f>R134+R329+R382+R403+R431+R499+R514+R534</f>
        <v>1095.9851242</v>
      </c>
      <c r="S133" s="174"/>
      <c r="T133" s="176">
        <f>T134+T329+T382+T403+T431+T499+T514+T534</f>
        <v>228.28603999999999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75</v>
      </c>
      <c r="AY133" s="169" t="s">
        <v>235</v>
      </c>
      <c r="BK133" s="178">
        <f>BK134+BK329+BK382+BK403+BK431+BK499+BK514+BK534</f>
        <v>0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82</v>
      </c>
      <c r="F134" s="179" t="s">
        <v>236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SUM(P135:P328)</f>
        <v>0</v>
      </c>
      <c r="Q134" s="174"/>
      <c r="R134" s="175">
        <f>SUM(R135:R328)</f>
        <v>915.70030320000001</v>
      </c>
      <c r="S134" s="174"/>
      <c r="T134" s="176">
        <f>SUM(T135:T328)</f>
        <v>228.28603999999999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SUM(BK135:BK328)</f>
        <v>0</v>
      </c>
    </row>
    <row r="135" s="2" customFormat="1" ht="24.15" customHeight="1">
      <c r="A135" s="38"/>
      <c r="B135" s="181"/>
      <c r="C135" s="182" t="s">
        <v>82</v>
      </c>
      <c r="D135" s="182" t="s">
        <v>237</v>
      </c>
      <c r="E135" s="183" t="s">
        <v>1179</v>
      </c>
      <c r="F135" s="184" t="s">
        <v>1180</v>
      </c>
      <c r="G135" s="185" t="s">
        <v>240</v>
      </c>
      <c r="H135" s="186">
        <v>12</v>
      </c>
      <c r="I135" s="187"/>
      <c r="J135" s="188">
        <f>ROUND(I135*H135,2)</f>
        <v>0</v>
      </c>
      <c r="K135" s="184" t="s">
        <v>246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0.44</v>
      </c>
      <c r="T135" s="192">
        <f>S135*H135</f>
        <v>5.2800000000000002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1181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1182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>
      <c r="A137" s="38"/>
      <c r="B137" s="39"/>
      <c r="C137" s="38"/>
      <c r="D137" s="195" t="s">
        <v>262</v>
      </c>
      <c r="E137" s="38"/>
      <c r="F137" s="223" t="s">
        <v>1183</v>
      </c>
      <c r="G137" s="38"/>
      <c r="H137" s="38"/>
      <c r="I137" s="197"/>
      <c r="J137" s="38"/>
      <c r="K137" s="38"/>
      <c r="L137" s="39"/>
      <c r="M137" s="198"/>
      <c r="N137" s="199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262</v>
      </c>
      <c r="AU137" s="19" t="s">
        <v>84</v>
      </c>
    </row>
    <row r="138" s="14" customFormat="1">
      <c r="A138" s="14"/>
      <c r="B138" s="207"/>
      <c r="C138" s="14"/>
      <c r="D138" s="195" t="s">
        <v>248</v>
      </c>
      <c r="E138" s="208" t="s">
        <v>1</v>
      </c>
      <c r="F138" s="209" t="s">
        <v>1184</v>
      </c>
      <c r="G138" s="14"/>
      <c r="H138" s="210">
        <v>12</v>
      </c>
      <c r="I138" s="211"/>
      <c r="J138" s="14"/>
      <c r="K138" s="14"/>
      <c r="L138" s="207"/>
      <c r="M138" s="212"/>
      <c r="N138" s="213"/>
      <c r="O138" s="213"/>
      <c r="P138" s="213"/>
      <c r="Q138" s="213"/>
      <c r="R138" s="213"/>
      <c r="S138" s="213"/>
      <c r="T138" s="2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08" t="s">
        <v>248</v>
      </c>
      <c r="AU138" s="208" t="s">
        <v>84</v>
      </c>
      <c r="AV138" s="14" t="s">
        <v>84</v>
      </c>
      <c r="AW138" s="14" t="s">
        <v>32</v>
      </c>
      <c r="AX138" s="14" t="s">
        <v>82</v>
      </c>
      <c r="AY138" s="208" t="s">
        <v>235</v>
      </c>
    </row>
    <row r="139" s="2" customFormat="1" ht="33" customHeight="1">
      <c r="A139" s="38"/>
      <c r="B139" s="181"/>
      <c r="C139" s="182" t="s">
        <v>84</v>
      </c>
      <c r="D139" s="182" t="s">
        <v>237</v>
      </c>
      <c r="E139" s="183" t="s">
        <v>238</v>
      </c>
      <c r="F139" s="184" t="s">
        <v>876</v>
      </c>
      <c r="G139" s="185" t="s">
        <v>240</v>
      </c>
      <c r="H139" s="186">
        <v>66.379999999999995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0.57999999999999996</v>
      </c>
      <c r="T139" s="192">
        <f>S139*H139</f>
        <v>38.500399999999992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241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243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 ht="24.15" customHeight="1">
      <c r="A141" s="38"/>
      <c r="B141" s="181"/>
      <c r="C141" s="182" t="s">
        <v>91</v>
      </c>
      <c r="D141" s="182" t="s">
        <v>237</v>
      </c>
      <c r="E141" s="183" t="s">
        <v>244</v>
      </c>
      <c r="F141" s="184" t="s">
        <v>245</v>
      </c>
      <c r="G141" s="185" t="s">
        <v>240</v>
      </c>
      <c r="H141" s="186">
        <v>156.38</v>
      </c>
      <c r="I141" s="187"/>
      <c r="J141" s="188">
        <f>ROUND(I141*H141,2)</f>
        <v>0</v>
      </c>
      <c r="K141" s="184" t="s">
        <v>246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0.57999999999999996</v>
      </c>
      <c r="T141" s="192">
        <f>S141*H141</f>
        <v>90.700399999999988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96</v>
      </c>
      <c r="AT141" s="193" t="s">
        <v>237</v>
      </c>
      <c r="AU141" s="193" t="s">
        <v>84</v>
      </c>
      <c r="AY141" s="19" t="s">
        <v>235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96</v>
      </c>
      <c r="BM141" s="193" t="s">
        <v>1185</v>
      </c>
    </row>
    <row r="142" s="2" customFormat="1">
      <c r="A142" s="38"/>
      <c r="B142" s="39"/>
      <c r="C142" s="38"/>
      <c r="D142" s="195" t="s">
        <v>242</v>
      </c>
      <c r="E142" s="38"/>
      <c r="F142" s="196" t="s">
        <v>243</v>
      </c>
      <c r="G142" s="38"/>
      <c r="H142" s="38"/>
      <c r="I142" s="197"/>
      <c r="J142" s="38"/>
      <c r="K142" s="38"/>
      <c r="L142" s="39"/>
      <c r="M142" s="198"/>
      <c r="N142" s="199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242</v>
      </c>
      <c r="AU142" s="19" t="s">
        <v>84</v>
      </c>
    </row>
    <row r="143" s="13" customFormat="1">
      <c r="A143" s="13"/>
      <c r="B143" s="200"/>
      <c r="C143" s="13"/>
      <c r="D143" s="195" t="s">
        <v>248</v>
      </c>
      <c r="E143" s="201" t="s">
        <v>1</v>
      </c>
      <c r="F143" s="202" t="s">
        <v>249</v>
      </c>
      <c r="G143" s="13"/>
      <c r="H143" s="201" t="s">
        <v>1</v>
      </c>
      <c r="I143" s="203"/>
      <c r="J143" s="13"/>
      <c r="K143" s="13"/>
      <c r="L143" s="200"/>
      <c r="M143" s="204"/>
      <c r="N143" s="205"/>
      <c r="O143" s="205"/>
      <c r="P143" s="205"/>
      <c r="Q143" s="205"/>
      <c r="R143" s="205"/>
      <c r="S143" s="205"/>
      <c r="T143" s="206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1" t="s">
        <v>248</v>
      </c>
      <c r="AU143" s="201" t="s">
        <v>84</v>
      </c>
      <c r="AV143" s="13" t="s">
        <v>82</v>
      </c>
      <c r="AW143" s="13" t="s">
        <v>32</v>
      </c>
      <c r="AX143" s="13" t="s">
        <v>75</v>
      </c>
      <c r="AY143" s="201" t="s">
        <v>235</v>
      </c>
    </row>
    <row r="144" s="14" customFormat="1">
      <c r="A144" s="14"/>
      <c r="B144" s="207"/>
      <c r="C144" s="14"/>
      <c r="D144" s="195" t="s">
        <v>248</v>
      </c>
      <c r="E144" s="208" t="s">
        <v>1</v>
      </c>
      <c r="F144" s="209" t="s">
        <v>1186</v>
      </c>
      <c r="G144" s="14"/>
      <c r="H144" s="210">
        <v>66.379999999999995</v>
      </c>
      <c r="I144" s="211"/>
      <c r="J144" s="14"/>
      <c r="K144" s="14"/>
      <c r="L144" s="207"/>
      <c r="M144" s="212"/>
      <c r="N144" s="213"/>
      <c r="O144" s="213"/>
      <c r="P144" s="213"/>
      <c r="Q144" s="213"/>
      <c r="R144" s="213"/>
      <c r="S144" s="213"/>
      <c r="T144" s="2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08" t="s">
        <v>248</v>
      </c>
      <c r="AU144" s="208" t="s">
        <v>84</v>
      </c>
      <c r="AV144" s="14" t="s">
        <v>84</v>
      </c>
      <c r="AW144" s="14" t="s">
        <v>32</v>
      </c>
      <c r="AX144" s="14" t="s">
        <v>75</v>
      </c>
      <c r="AY144" s="208" t="s">
        <v>235</v>
      </c>
    </row>
    <row r="145" s="13" customFormat="1">
      <c r="A145" s="13"/>
      <c r="B145" s="200"/>
      <c r="C145" s="13"/>
      <c r="D145" s="195" t="s">
        <v>248</v>
      </c>
      <c r="E145" s="201" t="s">
        <v>1</v>
      </c>
      <c r="F145" s="202" t="s">
        <v>251</v>
      </c>
      <c r="G145" s="13"/>
      <c r="H145" s="201" t="s">
        <v>1</v>
      </c>
      <c r="I145" s="203"/>
      <c r="J145" s="13"/>
      <c r="K145" s="13"/>
      <c r="L145" s="200"/>
      <c r="M145" s="204"/>
      <c r="N145" s="205"/>
      <c r="O145" s="205"/>
      <c r="P145" s="205"/>
      <c r="Q145" s="205"/>
      <c r="R145" s="205"/>
      <c r="S145" s="205"/>
      <c r="T145" s="206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1" t="s">
        <v>248</v>
      </c>
      <c r="AU145" s="201" t="s">
        <v>84</v>
      </c>
      <c r="AV145" s="13" t="s">
        <v>82</v>
      </c>
      <c r="AW145" s="13" t="s">
        <v>32</v>
      </c>
      <c r="AX145" s="13" t="s">
        <v>75</v>
      </c>
      <c r="AY145" s="201" t="s">
        <v>235</v>
      </c>
    </row>
    <row r="146" s="14" customFormat="1">
      <c r="A146" s="14"/>
      <c r="B146" s="207"/>
      <c r="C146" s="14"/>
      <c r="D146" s="195" t="s">
        <v>248</v>
      </c>
      <c r="E146" s="208" t="s">
        <v>1</v>
      </c>
      <c r="F146" s="209" t="s">
        <v>766</v>
      </c>
      <c r="G146" s="14"/>
      <c r="H146" s="210">
        <v>90</v>
      </c>
      <c r="I146" s="211"/>
      <c r="J146" s="14"/>
      <c r="K146" s="14"/>
      <c r="L146" s="207"/>
      <c r="M146" s="212"/>
      <c r="N146" s="213"/>
      <c r="O146" s="213"/>
      <c r="P146" s="213"/>
      <c r="Q146" s="213"/>
      <c r="R146" s="213"/>
      <c r="S146" s="213"/>
      <c r="T146" s="2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08" t="s">
        <v>248</v>
      </c>
      <c r="AU146" s="208" t="s">
        <v>84</v>
      </c>
      <c r="AV146" s="14" t="s">
        <v>84</v>
      </c>
      <c r="AW146" s="14" t="s">
        <v>32</v>
      </c>
      <c r="AX146" s="14" t="s">
        <v>75</v>
      </c>
      <c r="AY146" s="208" t="s">
        <v>235</v>
      </c>
    </row>
    <row r="147" s="15" customFormat="1">
      <c r="A147" s="15"/>
      <c r="B147" s="215"/>
      <c r="C147" s="15"/>
      <c r="D147" s="195" t="s">
        <v>248</v>
      </c>
      <c r="E147" s="216" t="s">
        <v>1</v>
      </c>
      <c r="F147" s="217" t="s">
        <v>253</v>
      </c>
      <c r="G147" s="15"/>
      <c r="H147" s="218">
        <v>156.38</v>
      </c>
      <c r="I147" s="219"/>
      <c r="J147" s="15"/>
      <c r="K147" s="15"/>
      <c r="L147" s="215"/>
      <c r="M147" s="220"/>
      <c r="N147" s="221"/>
      <c r="O147" s="221"/>
      <c r="P147" s="221"/>
      <c r="Q147" s="221"/>
      <c r="R147" s="221"/>
      <c r="S147" s="221"/>
      <c r="T147" s="222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16" t="s">
        <v>248</v>
      </c>
      <c r="AU147" s="216" t="s">
        <v>84</v>
      </c>
      <c r="AV147" s="15" t="s">
        <v>96</v>
      </c>
      <c r="AW147" s="15" t="s">
        <v>32</v>
      </c>
      <c r="AX147" s="15" t="s">
        <v>82</v>
      </c>
      <c r="AY147" s="216" t="s">
        <v>235</v>
      </c>
    </row>
    <row r="148" s="2" customFormat="1" ht="37.8" customHeight="1">
      <c r="A148" s="38"/>
      <c r="B148" s="181"/>
      <c r="C148" s="182" t="s">
        <v>96</v>
      </c>
      <c r="D148" s="182" t="s">
        <v>237</v>
      </c>
      <c r="E148" s="183" t="s">
        <v>254</v>
      </c>
      <c r="F148" s="184" t="s">
        <v>255</v>
      </c>
      <c r="G148" s="185" t="s">
        <v>240</v>
      </c>
      <c r="H148" s="186">
        <v>90</v>
      </c>
      <c r="I148" s="187"/>
      <c r="J148" s="188">
        <f>ROUND(I148*H148,2)</f>
        <v>0</v>
      </c>
      <c r="K148" s="184" t="s">
        <v>246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0.75</v>
      </c>
      <c r="T148" s="192">
        <f>S148*H148</f>
        <v>67.5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96</v>
      </c>
      <c r="AT148" s="193" t="s">
        <v>237</v>
      </c>
      <c r="AU148" s="193" t="s">
        <v>84</v>
      </c>
      <c r="AY148" s="19" t="s">
        <v>235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96</v>
      </c>
      <c r="BM148" s="193" t="s">
        <v>1187</v>
      </c>
    </row>
    <row r="149" s="2" customFormat="1">
      <c r="A149" s="38"/>
      <c r="B149" s="39"/>
      <c r="C149" s="38"/>
      <c r="D149" s="195" t="s">
        <v>242</v>
      </c>
      <c r="E149" s="38"/>
      <c r="F149" s="196" t="s">
        <v>257</v>
      </c>
      <c r="G149" s="38"/>
      <c r="H149" s="38"/>
      <c r="I149" s="197"/>
      <c r="J149" s="38"/>
      <c r="K149" s="38"/>
      <c r="L149" s="39"/>
      <c r="M149" s="198"/>
      <c r="N149" s="199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242</v>
      </c>
      <c r="AU149" s="19" t="s">
        <v>84</v>
      </c>
    </row>
    <row r="150" s="2" customFormat="1" ht="24.15" customHeight="1">
      <c r="A150" s="38"/>
      <c r="B150" s="181"/>
      <c r="C150" s="182" t="s">
        <v>269</v>
      </c>
      <c r="D150" s="182" t="s">
        <v>237</v>
      </c>
      <c r="E150" s="183" t="s">
        <v>258</v>
      </c>
      <c r="F150" s="184" t="s">
        <v>1036</v>
      </c>
      <c r="G150" s="185" t="s">
        <v>240</v>
      </c>
      <c r="H150" s="186">
        <v>66.379999999999995</v>
      </c>
      <c r="I150" s="187"/>
      <c r="J150" s="188">
        <f>ROUND(I150*H150,2)</f>
        <v>0</v>
      </c>
      <c r="K150" s="184" t="s">
        <v>246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0.098000000000000004</v>
      </c>
      <c r="T150" s="192">
        <f>S150*H150</f>
        <v>6.5052399999999997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96</v>
      </c>
      <c r="AT150" s="193" t="s">
        <v>237</v>
      </c>
      <c r="AU150" s="193" t="s">
        <v>84</v>
      </c>
      <c r="AY150" s="19" t="s">
        <v>235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96</v>
      </c>
      <c r="BM150" s="193" t="s">
        <v>260</v>
      </c>
    </row>
    <row r="151" s="2" customFormat="1">
      <c r="A151" s="38"/>
      <c r="B151" s="39"/>
      <c r="C151" s="38"/>
      <c r="D151" s="195" t="s">
        <v>242</v>
      </c>
      <c r="E151" s="38"/>
      <c r="F151" s="196" t="s">
        <v>261</v>
      </c>
      <c r="G151" s="38"/>
      <c r="H151" s="38"/>
      <c r="I151" s="197"/>
      <c r="J151" s="38"/>
      <c r="K151" s="38"/>
      <c r="L151" s="39"/>
      <c r="M151" s="198"/>
      <c r="N151" s="199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242</v>
      </c>
      <c r="AU151" s="19" t="s">
        <v>84</v>
      </c>
    </row>
    <row r="152" s="2" customFormat="1">
      <c r="A152" s="38"/>
      <c r="B152" s="39"/>
      <c r="C152" s="38"/>
      <c r="D152" s="195" t="s">
        <v>262</v>
      </c>
      <c r="E152" s="38"/>
      <c r="F152" s="223" t="s">
        <v>1183</v>
      </c>
      <c r="G152" s="38"/>
      <c r="H152" s="38"/>
      <c r="I152" s="197"/>
      <c r="J152" s="38"/>
      <c r="K152" s="38"/>
      <c r="L152" s="39"/>
      <c r="M152" s="198"/>
      <c r="N152" s="199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262</v>
      </c>
      <c r="AU152" s="19" t="s">
        <v>84</v>
      </c>
    </row>
    <row r="153" s="13" customFormat="1">
      <c r="A153" s="13"/>
      <c r="B153" s="200"/>
      <c r="C153" s="13"/>
      <c r="D153" s="195" t="s">
        <v>248</v>
      </c>
      <c r="E153" s="201" t="s">
        <v>1</v>
      </c>
      <c r="F153" s="202" t="s">
        <v>1188</v>
      </c>
      <c r="G153" s="13"/>
      <c r="H153" s="201" t="s">
        <v>1</v>
      </c>
      <c r="I153" s="203"/>
      <c r="J153" s="13"/>
      <c r="K153" s="13"/>
      <c r="L153" s="200"/>
      <c r="M153" s="204"/>
      <c r="N153" s="205"/>
      <c r="O153" s="205"/>
      <c r="P153" s="205"/>
      <c r="Q153" s="205"/>
      <c r="R153" s="205"/>
      <c r="S153" s="205"/>
      <c r="T153" s="206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1" t="s">
        <v>248</v>
      </c>
      <c r="AU153" s="201" t="s">
        <v>84</v>
      </c>
      <c r="AV153" s="13" t="s">
        <v>82</v>
      </c>
      <c r="AW153" s="13" t="s">
        <v>32</v>
      </c>
      <c r="AX153" s="13" t="s">
        <v>75</v>
      </c>
      <c r="AY153" s="201" t="s">
        <v>235</v>
      </c>
    </row>
    <row r="154" s="13" customFormat="1">
      <c r="A154" s="13"/>
      <c r="B154" s="200"/>
      <c r="C154" s="13"/>
      <c r="D154" s="195" t="s">
        <v>248</v>
      </c>
      <c r="E154" s="201" t="s">
        <v>1</v>
      </c>
      <c r="F154" s="202" t="s">
        <v>264</v>
      </c>
      <c r="G154" s="13"/>
      <c r="H154" s="201" t="s">
        <v>1</v>
      </c>
      <c r="I154" s="203"/>
      <c r="J154" s="13"/>
      <c r="K154" s="13"/>
      <c r="L154" s="200"/>
      <c r="M154" s="204"/>
      <c r="N154" s="205"/>
      <c r="O154" s="205"/>
      <c r="P154" s="205"/>
      <c r="Q154" s="205"/>
      <c r="R154" s="205"/>
      <c r="S154" s="205"/>
      <c r="T154" s="206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1" t="s">
        <v>248</v>
      </c>
      <c r="AU154" s="201" t="s">
        <v>84</v>
      </c>
      <c r="AV154" s="13" t="s">
        <v>82</v>
      </c>
      <c r="AW154" s="13" t="s">
        <v>32</v>
      </c>
      <c r="AX154" s="13" t="s">
        <v>75</v>
      </c>
      <c r="AY154" s="201" t="s">
        <v>235</v>
      </c>
    </row>
    <row r="155" s="14" customFormat="1">
      <c r="A155" s="14"/>
      <c r="B155" s="207"/>
      <c r="C155" s="14"/>
      <c r="D155" s="195" t="s">
        <v>248</v>
      </c>
      <c r="E155" s="208" t="s">
        <v>1</v>
      </c>
      <c r="F155" s="209" t="s">
        <v>1189</v>
      </c>
      <c r="G155" s="14"/>
      <c r="H155" s="210">
        <v>56.880000000000003</v>
      </c>
      <c r="I155" s="211"/>
      <c r="J155" s="14"/>
      <c r="K155" s="14"/>
      <c r="L155" s="207"/>
      <c r="M155" s="212"/>
      <c r="N155" s="213"/>
      <c r="O155" s="213"/>
      <c r="P155" s="213"/>
      <c r="Q155" s="213"/>
      <c r="R155" s="213"/>
      <c r="S155" s="213"/>
      <c r="T155" s="2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08" t="s">
        <v>248</v>
      </c>
      <c r="AU155" s="208" t="s">
        <v>84</v>
      </c>
      <c r="AV155" s="14" t="s">
        <v>84</v>
      </c>
      <c r="AW155" s="14" t="s">
        <v>32</v>
      </c>
      <c r="AX155" s="14" t="s">
        <v>75</v>
      </c>
      <c r="AY155" s="208" t="s">
        <v>235</v>
      </c>
    </row>
    <row r="156" s="14" customFormat="1">
      <c r="A156" s="14"/>
      <c r="B156" s="207"/>
      <c r="C156" s="14"/>
      <c r="D156" s="195" t="s">
        <v>248</v>
      </c>
      <c r="E156" s="208" t="s">
        <v>1</v>
      </c>
      <c r="F156" s="209" t="s">
        <v>1190</v>
      </c>
      <c r="G156" s="14"/>
      <c r="H156" s="210">
        <v>1.5</v>
      </c>
      <c r="I156" s="211"/>
      <c r="J156" s="14"/>
      <c r="K156" s="14"/>
      <c r="L156" s="207"/>
      <c r="M156" s="212"/>
      <c r="N156" s="213"/>
      <c r="O156" s="213"/>
      <c r="P156" s="213"/>
      <c r="Q156" s="213"/>
      <c r="R156" s="213"/>
      <c r="S156" s="213"/>
      <c r="T156" s="2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8" t="s">
        <v>248</v>
      </c>
      <c r="AU156" s="208" t="s">
        <v>84</v>
      </c>
      <c r="AV156" s="14" t="s">
        <v>84</v>
      </c>
      <c r="AW156" s="14" t="s">
        <v>32</v>
      </c>
      <c r="AX156" s="14" t="s">
        <v>75</v>
      </c>
      <c r="AY156" s="208" t="s">
        <v>235</v>
      </c>
    </row>
    <row r="157" s="14" customFormat="1">
      <c r="A157" s="14"/>
      <c r="B157" s="207"/>
      <c r="C157" s="14"/>
      <c r="D157" s="195" t="s">
        <v>248</v>
      </c>
      <c r="E157" s="208" t="s">
        <v>1</v>
      </c>
      <c r="F157" s="209" t="s">
        <v>1191</v>
      </c>
      <c r="G157" s="14"/>
      <c r="H157" s="210">
        <v>8</v>
      </c>
      <c r="I157" s="211"/>
      <c r="J157" s="14"/>
      <c r="K157" s="14"/>
      <c r="L157" s="207"/>
      <c r="M157" s="212"/>
      <c r="N157" s="213"/>
      <c r="O157" s="213"/>
      <c r="P157" s="213"/>
      <c r="Q157" s="213"/>
      <c r="R157" s="213"/>
      <c r="S157" s="213"/>
      <c r="T157" s="2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08" t="s">
        <v>248</v>
      </c>
      <c r="AU157" s="208" t="s">
        <v>84</v>
      </c>
      <c r="AV157" s="14" t="s">
        <v>84</v>
      </c>
      <c r="AW157" s="14" t="s">
        <v>32</v>
      </c>
      <c r="AX157" s="14" t="s">
        <v>75</v>
      </c>
      <c r="AY157" s="208" t="s">
        <v>235</v>
      </c>
    </row>
    <row r="158" s="15" customFormat="1">
      <c r="A158" s="15"/>
      <c r="B158" s="215"/>
      <c r="C158" s="15"/>
      <c r="D158" s="195" t="s">
        <v>248</v>
      </c>
      <c r="E158" s="216" t="s">
        <v>1</v>
      </c>
      <c r="F158" s="217" t="s">
        <v>253</v>
      </c>
      <c r="G158" s="15"/>
      <c r="H158" s="218">
        <v>66.379999999999995</v>
      </c>
      <c r="I158" s="219"/>
      <c r="J158" s="15"/>
      <c r="K158" s="15"/>
      <c r="L158" s="215"/>
      <c r="M158" s="220"/>
      <c r="N158" s="221"/>
      <c r="O158" s="221"/>
      <c r="P158" s="221"/>
      <c r="Q158" s="221"/>
      <c r="R158" s="221"/>
      <c r="S158" s="221"/>
      <c r="T158" s="222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16" t="s">
        <v>248</v>
      </c>
      <c r="AU158" s="216" t="s">
        <v>84</v>
      </c>
      <c r="AV158" s="15" t="s">
        <v>96</v>
      </c>
      <c r="AW158" s="15" t="s">
        <v>32</v>
      </c>
      <c r="AX158" s="15" t="s">
        <v>82</v>
      </c>
      <c r="AY158" s="216" t="s">
        <v>235</v>
      </c>
    </row>
    <row r="159" s="2" customFormat="1" ht="24.15" customHeight="1">
      <c r="A159" s="38"/>
      <c r="B159" s="181"/>
      <c r="C159" s="182" t="s">
        <v>276</v>
      </c>
      <c r="D159" s="182" t="s">
        <v>237</v>
      </c>
      <c r="E159" s="183" t="s">
        <v>270</v>
      </c>
      <c r="F159" s="184" t="s">
        <v>271</v>
      </c>
      <c r="G159" s="185" t="s">
        <v>240</v>
      </c>
      <c r="H159" s="186">
        <v>90</v>
      </c>
      <c r="I159" s="187"/>
      <c r="J159" s="188">
        <f>ROUND(I159*H159,2)</f>
        <v>0</v>
      </c>
      <c r="K159" s="184" t="s">
        <v>246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0.22</v>
      </c>
      <c r="T159" s="192">
        <f>S159*H159</f>
        <v>19.800000000000001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96</v>
      </c>
      <c r="AT159" s="193" t="s">
        <v>237</v>
      </c>
      <c r="AU159" s="193" t="s">
        <v>84</v>
      </c>
      <c r="AY159" s="19" t="s">
        <v>235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96</v>
      </c>
      <c r="BM159" s="193" t="s">
        <v>1192</v>
      </c>
    </row>
    <row r="160" s="2" customFormat="1">
      <c r="A160" s="38"/>
      <c r="B160" s="39"/>
      <c r="C160" s="38"/>
      <c r="D160" s="195" t="s">
        <v>242</v>
      </c>
      <c r="E160" s="38"/>
      <c r="F160" s="196" t="s">
        <v>273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242</v>
      </c>
      <c r="AU160" s="19" t="s">
        <v>84</v>
      </c>
    </row>
    <row r="161" s="2" customFormat="1">
      <c r="A161" s="38"/>
      <c r="B161" s="39"/>
      <c r="C161" s="38"/>
      <c r="D161" s="195" t="s">
        <v>262</v>
      </c>
      <c r="E161" s="38"/>
      <c r="F161" s="223" t="s">
        <v>1183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262</v>
      </c>
      <c r="AU161" s="19" t="s">
        <v>84</v>
      </c>
    </row>
    <row r="162" s="13" customFormat="1">
      <c r="A162" s="13"/>
      <c r="B162" s="200"/>
      <c r="C162" s="13"/>
      <c r="D162" s="195" t="s">
        <v>248</v>
      </c>
      <c r="E162" s="201" t="s">
        <v>1</v>
      </c>
      <c r="F162" s="202" t="s">
        <v>1193</v>
      </c>
      <c r="G162" s="13"/>
      <c r="H162" s="201" t="s">
        <v>1</v>
      </c>
      <c r="I162" s="203"/>
      <c r="J162" s="13"/>
      <c r="K162" s="13"/>
      <c r="L162" s="200"/>
      <c r="M162" s="204"/>
      <c r="N162" s="205"/>
      <c r="O162" s="205"/>
      <c r="P162" s="205"/>
      <c r="Q162" s="205"/>
      <c r="R162" s="205"/>
      <c r="S162" s="205"/>
      <c r="T162" s="206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1" t="s">
        <v>248</v>
      </c>
      <c r="AU162" s="201" t="s">
        <v>84</v>
      </c>
      <c r="AV162" s="13" t="s">
        <v>82</v>
      </c>
      <c r="AW162" s="13" t="s">
        <v>32</v>
      </c>
      <c r="AX162" s="13" t="s">
        <v>75</v>
      </c>
      <c r="AY162" s="201" t="s">
        <v>235</v>
      </c>
    </row>
    <row r="163" s="13" customFormat="1">
      <c r="A163" s="13"/>
      <c r="B163" s="200"/>
      <c r="C163" s="13"/>
      <c r="D163" s="195" t="s">
        <v>248</v>
      </c>
      <c r="E163" s="201" t="s">
        <v>1</v>
      </c>
      <c r="F163" s="202" t="s">
        <v>1194</v>
      </c>
      <c r="G163" s="13"/>
      <c r="H163" s="201" t="s">
        <v>1</v>
      </c>
      <c r="I163" s="203"/>
      <c r="J163" s="13"/>
      <c r="K163" s="13"/>
      <c r="L163" s="200"/>
      <c r="M163" s="204"/>
      <c r="N163" s="205"/>
      <c r="O163" s="205"/>
      <c r="P163" s="205"/>
      <c r="Q163" s="205"/>
      <c r="R163" s="205"/>
      <c r="S163" s="205"/>
      <c r="T163" s="206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1" t="s">
        <v>248</v>
      </c>
      <c r="AU163" s="201" t="s">
        <v>84</v>
      </c>
      <c r="AV163" s="13" t="s">
        <v>82</v>
      </c>
      <c r="AW163" s="13" t="s">
        <v>32</v>
      </c>
      <c r="AX163" s="13" t="s">
        <v>75</v>
      </c>
      <c r="AY163" s="201" t="s">
        <v>235</v>
      </c>
    </row>
    <row r="164" s="14" customFormat="1">
      <c r="A164" s="14"/>
      <c r="B164" s="207"/>
      <c r="C164" s="14"/>
      <c r="D164" s="195" t="s">
        <v>248</v>
      </c>
      <c r="E164" s="208" t="s">
        <v>1</v>
      </c>
      <c r="F164" s="209" t="s">
        <v>1195</v>
      </c>
      <c r="G164" s="14"/>
      <c r="H164" s="210">
        <v>90</v>
      </c>
      <c r="I164" s="211"/>
      <c r="J164" s="14"/>
      <c r="K164" s="14"/>
      <c r="L164" s="207"/>
      <c r="M164" s="212"/>
      <c r="N164" s="213"/>
      <c r="O164" s="213"/>
      <c r="P164" s="213"/>
      <c r="Q164" s="213"/>
      <c r="R164" s="213"/>
      <c r="S164" s="213"/>
      <c r="T164" s="2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8" t="s">
        <v>248</v>
      </c>
      <c r="AU164" s="208" t="s">
        <v>84</v>
      </c>
      <c r="AV164" s="14" t="s">
        <v>84</v>
      </c>
      <c r="AW164" s="14" t="s">
        <v>32</v>
      </c>
      <c r="AX164" s="14" t="s">
        <v>82</v>
      </c>
      <c r="AY164" s="208" t="s">
        <v>235</v>
      </c>
    </row>
    <row r="165" s="2" customFormat="1" ht="24.15" customHeight="1">
      <c r="A165" s="38"/>
      <c r="B165" s="181"/>
      <c r="C165" s="182" t="s">
        <v>284</v>
      </c>
      <c r="D165" s="182" t="s">
        <v>237</v>
      </c>
      <c r="E165" s="183" t="s">
        <v>885</v>
      </c>
      <c r="F165" s="184" t="s">
        <v>886</v>
      </c>
      <c r="G165" s="185" t="s">
        <v>294</v>
      </c>
      <c r="H165" s="186">
        <v>10</v>
      </c>
      <c r="I165" s="187"/>
      <c r="J165" s="188">
        <f>ROUND(I165*H165,2)</f>
        <v>0</v>
      </c>
      <c r="K165" s="184" t="s">
        <v>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96</v>
      </c>
      <c r="AT165" s="193" t="s">
        <v>237</v>
      </c>
      <c r="AU165" s="193" t="s">
        <v>84</v>
      </c>
      <c r="AY165" s="19" t="s">
        <v>235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96</v>
      </c>
      <c r="BM165" s="193" t="s">
        <v>1196</v>
      </c>
    </row>
    <row r="166" s="2" customFormat="1">
      <c r="A166" s="38"/>
      <c r="B166" s="39"/>
      <c r="C166" s="38"/>
      <c r="D166" s="195" t="s">
        <v>242</v>
      </c>
      <c r="E166" s="38"/>
      <c r="F166" s="196" t="s">
        <v>886</v>
      </c>
      <c r="G166" s="38"/>
      <c r="H166" s="38"/>
      <c r="I166" s="197"/>
      <c r="J166" s="38"/>
      <c r="K166" s="38"/>
      <c r="L166" s="39"/>
      <c r="M166" s="198"/>
      <c r="N166" s="199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242</v>
      </c>
      <c r="AU166" s="19" t="s">
        <v>84</v>
      </c>
    </row>
    <row r="167" s="2" customFormat="1">
      <c r="A167" s="38"/>
      <c r="B167" s="39"/>
      <c r="C167" s="38"/>
      <c r="D167" s="195" t="s">
        <v>262</v>
      </c>
      <c r="E167" s="38"/>
      <c r="F167" s="223" t="s">
        <v>1183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262</v>
      </c>
      <c r="AU167" s="19" t="s">
        <v>84</v>
      </c>
    </row>
    <row r="168" s="13" customFormat="1">
      <c r="A168" s="13"/>
      <c r="B168" s="200"/>
      <c r="C168" s="13"/>
      <c r="D168" s="195" t="s">
        <v>248</v>
      </c>
      <c r="E168" s="201" t="s">
        <v>1</v>
      </c>
      <c r="F168" s="202" t="s">
        <v>888</v>
      </c>
      <c r="G168" s="13"/>
      <c r="H168" s="201" t="s">
        <v>1</v>
      </c>
      <c r="I168" s="203"/>
      <c r="J168" s="13"/>
      <c r="K168" s="13"/>
      <c r="L168" s="200"/>
      <c r="M168" s="204"/>
      <c r="N168" s="205"/>
      <c r="O168" s="205"/>
      <c r="P168" s="205"/>
      <c r="Q168" s="205"/>
      <c r="R168" s="205"/>
      <c r="S168" s="205"/>
      <c r="T168" s="206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1" t="s">
        <v>248</v>
      </c>
      <c r="AU168" s="201" t="s">
        <v>84</v>
      </c>
      <c r="AV168" s="13" t="s">
        <v>82</v>
      </c>
      <c r="AW168" s="13" t="s">
        <v>32</v>
      </c>
      <c r="AX168" s="13" t="s">
        <v>75</v>
      </c>
      <c r="AY168" s="201" t="s">
        <v>235</v>
      </c>
    </row>
    <row r="169" s="14" customFormat="1">
      <c r="A169" s="14"/>
      <c r="B169" s="207"/>
      <c r="C169" s="14"/>
      <c r="D169" s="195" t="s">
        <v>248</v>
      </c>
      <c r="E169" s="208" t="s">
        <v>1</v>
      </c>
      <c r="F169" s="209" t="s">
        <v>302</v>
      </c>
      <c r="G169" s="14"/>
      <c r="H169" s="210">
        <v>10</v>
      </c>
      <c r="I169" s="211"/>
      <c r="J169" s="14"/>
      <c r="K169" s="14"/>
      <c r="L169" s="207"/>
      <c r="M169" s="212"/>
      <c r="N169" s="213"/>
      <c r="O169" s="213"/>
      <c r="P169" s="213"/>
      <c r="Q169" s="213"/>
      <c r="R169" s="213"/>
      <c r="S169" s="213"/>
      <c r="T169" s="2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08" t="s">
        <v>248</v>
      </c>
      <c r="AU169" s="208" t="s">
        <v>84</v>
      </c>
      <c r="AV169" s="14" t="s">
        <v>84</v>
      </c>
      <c r="AW169" s="14" t="s">
        <v>32</v>
      </c>
      <c r="AX169" s="14" t="s">
        <v>82</v>
      </c>
      <c r="AY169" s="208" t="s">
        <v>235</v>
      </c>
    </row>
    <row r="170" s="2" customFormat="1" ht="24.15" customHeight="1">
      <c r="A170" s="38"/>
      <c r="B170" s="181"/>
      <c r="C170" s="182" t="s">
        <v>291</v>
      </c>
      <c r="D170" s="182" t="s">
        <v>237</v>
      </c>
      <c r="E170" s="183" t="s">
        <v>308</v>
      </c>
      <c r="F170" s="184" t="s">
        <v>309</v>
      </c>
      <c r="G170" s="185" t="s">
        <v>310</v>
      </c>
      <c r="H170" s="186">
        <v>720</v>
      </c>
      <c r="I170" s="187"/>
      <c r="J170" s="188">
        <f>ROUND(I170*H170,2)</f>
        <v>0</v>
      </c>
      <c r="K170" s="184" t="s">
        <v>246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3.0000000000000001E-05</v>
      </c>
      <c r="R170" s="191">
        <f>Q170*H170</f>
        <v>0.021600000000000001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96</v>
      </c>
      <c r="AT170" s="193" t="s">
        <v>237</v>
      </c>
      <c r="AU170" s="193" t="s">
        <v>84</v>
      </c>
      <c r="AY170" s="19" t="s">
        <v>235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96</v>
      </c>
      <c r="BM170" s="193" t="s">
        <v>1197</v>
      </c>
    </row>
    <row r="171" s="2" customFormat="1">
      <c r="A171" s="38"/>
      <c r="B171" s="39"/>
      <c r="C171" s="38"/>
      <c r="D171" s="195" t="s">
        <v>242</v>
      </c>
      <c r="E171" s="38"/>
      <c r="F171" s="196" t="s">
        <v>312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242</v>
      </c>
      <c r="AU171" s="19" t="s">
        <v>84</v>
      </c>
    </row>
    <row r="172" s="14" customFormat="1">
      <c r="A172" s="14"/>
      <c r="B172" s="207"/>
      <c r="C172" s="14"/>
      <c r="D172" s="195" t="s">
        <v>248</v>
      </c>
      <c r="E172" s="208" t="s">
        <v>1</v>
      </c>
      <c r="F172" s="209" t="s">
        <v>1044</v>
      </c>
      <c r="G172" s="14"/>
      <c r="H172" s="210">
        <v>720</v>
      </c>
      <c r="I172" s="211"/>
      <c r="J172" s="14"/>
      <c r="K172" s="14"/>
      <c r="L172" s="207"/>
      <c r="M172" s="212"/>
      <c r="N172" s="213"/>
      <c r="O172" s="213"/>
      <c r="P172" s="213"/>
      <c r="Q172" s="213"/>
      <c r="R172" s="213"/>
      <c r="S172" s="213"/>
      <c r="T172" s="2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08" t="s">
        <v>248</v>
      </c>
      <c r="AU172" s="208" t="s">
        <v>84</v>
      </c>
      <c r="AV172" s="14" t="s">
        <v>84</v>
      </c>
      <c r="AW172" s="14" t="s">
        <v>32</v>
      </c>
      <c r="AX172" s="14" t="s">
        <v>82</v>
      </c>
      <c r="AY172" s="208" t="s">
        <v>235</v>
      </c>
    </row>
    <row r="173" s="2" customFormat="1" ht="24.15" customHeight="1">
      <c r="A173" s="38"/>
      <c r="B173" s="181"/>
      <c r="C173" s="182" t="s">
        <v>297</v>
      </c>
      <c r="D173" s="182" t="s">
        <v>237</v>
      </c>
      <c r="E173" s="183" t="s">
        <v>315</v>
      </c>
      <c r="F173" s="184" t="s">
        <v>316</v>
      </c>
      <c r="G173" s="185" t="s">
        <v>317</v>
      </c>
      <c r="H173" s="186">
        <v>90</v>
      </c>
      <c r="I173" s="187"/>
      <c r="J173" s="188">
        <f>ROUND(I173*H173,2)</f>
        <v>0</v>
      </c>
      <c r="K173" s="184" t="s">
        <v>246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96</v>
      </c>
      <c r="AT173" s="193" t="s">
        <v>237</v>
      </c>
      <c r="AU173" s="193" t="s">
        <v>84</v>
      </c>
      <c r="AY173" s="19" t="s">
        <v>235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96</v>
      </c>
      <c r="BM173" s="193" t="s">
        <v>1198</v>
      </c>
    </row>
    <row r="174" s="2" customFormat="1">
      <c r="A174" s="38"/>
      <c r="B174" s="39"/>
      <c r="C174" s="38"/>
      <c r="D174" s="195" t="s">
        <v>242</v>
      </c>
      <c r="E174" s="38"/>
      <c r="F174" s="196" t="s">
        <v>319</v>
      </c>
      <c r="G174" s="38"/>
      <c r="H174" s="38"/>
      <c r="I174" s="197"/>
      <c r="J174" s="38"/>
      <c r="K174" s="38"/>
      <c r="L174" s="39"/>
      <c r="M174" s="198"/>
      <c r="N174" s="199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242</v>
      </c>
      <c r="AU174" s="19" t="s">
        <v>84</v>
      </c>
    </row>
    <row r="175" s="2" customFormat="1" ht="24.15" customHeight="1">
      <c r="A175" s="38"/>
      <c r="B175" s="181"/>
      <c r="C175" s="182" t="s">
        <v>302</v>
      </c>
      <c r="D175" s="182" t="s">
        <v>237</v>
      </c>
      <c r="E175" s="183" t="s">
        <v>349</v>
      </c>
      <c r="F175" s="184" t="s">
        <v>350</v>
      </c>
      <c r="G175" s="185" t="s">
        <v>240</v>
      </c>
      <c r="H175" s="186">
        <v>38.960000000000001</v>
      </c>
      <c r="I175" s="187"/>
      <c r="J175" s="188">
        <f>ROUND(I175*H175,2)</f>
        <v>0</v>
      </c>
      <c r="K175" s="184" t="s">
        <v>246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96</v>
      </c>
      <c r="AT175" s="193" t="s">
        <v>237</v>
      </c>
      <c r="AU175" s="193" t="s">
        <v>84</v>
      </c>
      <c r="AY175" s="19" t="s">
        <v>235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96</v>
      </c>
      <c r="BM175" s="193" t="s">
        <v>351</v>
      </c>
    </row>
    <row r="176" s="2" customFormat="1">
      <c r="A176" s="38"/>
      <c r="B176" s="39"/>
      <c r="C176" s="38"/>
      <c r="D176" s="195" t="s">
        <v>242</v>
      </c>
      <c r="E176" s="38"/>
      <c r="F176" s="196" t="s">
        <v>352</v>
      </c>
      <c r="G176" s="38"/>
      <c r="H176" s="38"/>
      <c r="I176" s="197"/>
      <c r="J176" s="38"/>
      <c r="K176" s="38"/>
      <c r="L176" s="39"/>
      <c r="M176" s="198"/>
      <c r="N176" s="199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242</v>
      </c>
      <c r="AU176" s="19" t="s">
        <v>84</v>
      </c>
    </row>
    <row r="177" s="2" customFormat="1">
      <c r="A177" s="38"/>
      <c r="B177" s="39"/>
      <c r="C177" s="38"/>
      <c r="D177" s="195" t="s">
        <v>262</v>
      </c>
      <c r="E177" s="38"/>
      <c r="F177" s="223" t="s">
        <v>1183</v>
      </c>
      <c r="G177" s="38"/>
      <c r="H177" s="38"/>
      <c r="I177" s="197"/>
      <c r="J177" s="38"/>
      <c r="K177" s="38"/>
      <c r="L177" s="39"/>
      <c r="M177" s="198"/>
      <c r="N177" s="199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262</v>
      </c>
      <c r="AU177" s="19" t="s">
        <v>84</v>
      </c>
    </row>
    <row r="178" s="13" customFormat="1">
      <c r="A178" s="13"/>
      <c r="B178" s="200"/>
      <c r="C178" s="13"/>
      <c r="D178" s="195" t="s">
        <v>248</v>
      </c>
      <c r="E178" s="201" t="s">
        <v>1</v>
      </c>
      <c r="F178" s="202" t="s">
        <v>1199</v>
      </c>
      <c r="G178" s="13"/>
      <c r="H178" s="201" t="s">
        <v>1</v>
      </c>
      <c r="I178" s="203"/>
      <c r="J178" s="13"/>
      <c r="K178" s="13"/>
      <c r="L178" s="200"/>
      <c r="M178" s="204"/>
      <c r="N178" s="205"/>
      <c r="O178" s="205"/>
      <c r="P178" s="205"/>
      <c r="Q178" s="205"/>
      <c r="R178" s="205"/>
      <c r="S178" s="205"/>
      <c r="T178" s="206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1" t="s">
        <v>248</v>
      </c>
      <c r="AU178" s="201" t="s">
        <v>84</v>
      </c>
      <c r="AV178" s="13" t="s">
        <v>82</v>
      </c>
      <c r="AW178" s="13" t="s">
        <v>32</v>
      </c>
      <c r="AX178" s="13" t="s">
        <v>75</v>
      </c>
      <c r="AY178" s="201" t="s">
        <v>235</v>
      </c>
    </row>
    <row r="179" s="14" customFormat="1">
      <c r="A179" s="14"/>
      <c r="B179" s="207"/>
      <c r="C179" s="14"/>
      <c r="D179" s="195" t="s">
        <v>248</v>
      </c>
      <c r="E179" s="208" t="s">
        <v>1</v>
      </c>
      <c r="F179" s="209" t="s">
        <v>1200</v>
      </c>
      <c r="G179" s="14"/>
      <c r="H179" s="210">
        <v>18.960000000000001</v>
      </c>
      <c r="I179" s="211"/>
      <c r="J179" s="14"/>
      <c r="K179" s="14"/>
      <c r="L179" s="207"/>
      <c r="M179" s="212"/>
      <c r="N179" s="213"/>
      <c r="O179" s="213"/>
      <c r="P179" s="213"/>
      <c r="Q179" s="213"/>
      <c r="R179" s="213"/>
      <c r="S179" s="213"/>
      <c r="T179" s="2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8" t="s">
        <v>248</v>
      </c>
      <c r="AU179" s="208" t="s">
        <v>84</v>
      </c>
      <c r="AV179" s="14" t="s">
        <v>84</v>
      </c>
      <c r="AW179" s="14" t="s">
        <v>32</v>
      </c>
      <c r="AX179" s="14" t="s">
        <v>75</v>
      </c>
      <c r="AY179" s="208" t="s">
        <v>235</v>
      </c>
    </row>
    <row r="180" s="14" customFormat="1">
      <c r="A180" s="14"/>
      <c r="B180" s="207"/>
      <c r="C180" s="14"/>
      <c r="D180" s="195" t="s">
        <v>248</v>
      </c>
      <c r="E180" s="208" t="s">
        <v>1</v>
      </c>
      <c r="F180" s="209" t="s">
        <v>1201</v>
      </c>
      <c r="G180" s="14"/>
      <c r="H180" s="210">
        <v>20</v>
      </c>
      <c r="I180" s="211"/>
      <c r="J180" s="14"/>
      <c r="K180" s="14"/>
      <c r="L180" s="207"/>
      <c r="M180" s="212"/>
      <c r="N180" s="213"/>
      <c r="O180" s="213"/>
      <c r="P180" s="213"/>
      <c r="Q180" s="213"/>
      <c r="R180" s="213"/>
      <c r="S180" s="213"/>
      <c r="T180" s="2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8" t="s">
        <v>248</v>
      </c>
      <c r="AU180" s="208" t="s">
        <v>84</v>
      </c>
      <c r="AV180" s="14" t="s">
        <v>84</v>
      </c>
      <c r="AW180" s="14" t="s">
        <v>32</v>
      </c>
      <c r="AX180" s="14" t="s">
        <v>75</v>
      </c>
      <c r="AY180" s="208" t="s">
        <v>235</v>
      </c>
    </row>
    <row r="181" s="15" customFormat="1">
      <c r="A181" s="15"/>
      <c r="B181" s="215"/>
      <c r="C181" s="15"/>
      <c r="D181" s="195" t="s">
        <v>248</v>
      </c>
      <c r="E181" s="216" t="s">
        <v>1</v>
      </c>
      <c r="F181" s="217" t="s">
        <v>253</v>
      </c>
      <c r="G181" s="15"/>
      <c r="H181" s="218">
        <v>38.960000000000001</v>
      </c>
      <c r="I181" s="219"/>
      <c r="J181" s="15"/>
      <c r="K181" s="15"/>
      <c r="L181" s="215"/>
      <c r="M181" s="220"/>
      <c r="N181" s="221"/>
      <c r="O181" s="221"/>
      <c r="P181" s="221"/>
      <c r="Q181" s="221"/>
      <c r="R181" s="221"/>
      <c r="S181" s="221"/>
      <c r="T181" s="222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6" t="s">
        <v>248</v>
      </c>
      <c r="AU181" s="216" t="s">
        <v>84</v>
      </c>
      <c r="AV181" s="15" t="s">
        <v>96</v>
      </c>
      <c r="AW181" s="15" t="s">
        <v>32</v>
      </c>
      <c r="AX181" s="15" t="s">
        <v>82</v>
      </c>
      <c r="AY181" s="216" t="s">
        <v>235</v>
      </c>
    </row>
    <row r="182" s="2" customFormat="1" ht="33" customHeight="1">
      <c r="A182" s="38"/>
      <c r="B182" s="181"/>
      <c r="C182" s="182" t="s">
        <v>307</v>
      </c>
      <c r="D182" s="182" t="s">
        <v>237</v>
      </c>
      <c r="E182" s="183" t="s">
        <v>890</v>
      </c>
      <c r="F182" s="184" t="s">
        <v>891</v>
      </c>
      <c r="G182" s="185" t="s">
        <v>358</v>
      </c>
      <c r="H182" s="186">
        <v>130.5</v>
      </c>
      <c r="I182" s="187"/>
      <c r="J182" s="188">
        <f>ROUND(I182*H182,2)</f>
        <v>0</v>
      </c>
      <c r="K182" s="184" t="s">
        <v>246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96</v>
      </c>
      <c r="AT182" s="193" t="s">
        <v>237</v>
      </c>
      <c r="AU182" s="193" t="s">
        <v>84</v>
      </c>
      <c r="AY182" s="19" t="s">
        <v>235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96</v>
      </c>
      <c r="BM182" s="193" t="s">
        <v>1202</v>
      </c>
    </row>
    <row r="183" s="2" customFormat="1">
      <c r="A183" s="38"/>
      <c r="B183" s="39"/>
      <c r="C183" s="38"/>
      <c r="D183" s="195" t="s">
        <v>242</v>
      </c>
      <c r="E183" s="38"/>
      <c r="F183" s="196" t="s">
        <v>893</v>
      </c>
      <c r="G183" s="38"/>
      <c r="H183" s="38"/>
      <c r="I183" s="197"/>
      <c r="J183" s="38"/>
      <c r="K183" s="38"/>
      <c r="L183" s="39"/>
      <c r="M183" s="198"/>
      <c r="N183" s="199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242</v>
      </c>
      <c r="AU183" s="19" t="s">
        <v>84</v>
      </c>
    </row>
    <row r="184" s="2" customFormat="1">
      <c r="A184" s="38"/>
      <c r="B184" s="39"/>
      <c r="C184" s="38"/>
      <c r="D184" s="195" t="s">
        <v>262</v>
      </c>
      <c r="E184" s="38"/>
      <c r="F184" s="223" t="s">
        <v>1203</v>
      </c>
      <c r="G184" s="38"/>
      <c r="H184" s="38"/>
      <c r="I184" s="197"/>
      <c r="J184" s="38"/>
      <c r="K184" s="38"/>
      <c r="L184" s="39"/>
      <c r="M184" s="198"/>
      <c r="N184" s="199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262</v>
      </c>
      <c r="AU184" s="19" t="s">
        <v>84</v>
      </c>
    </row>
    <row r="185" s="13" customFormat="1">
      <c r="A185" s="13"/>
      <c r="B185" s="200"/>
      <c r="C185" s="13"/>
      <c r="D185" s="195" t="s">
        <v>248</v>
      </c>
      <c r="E185" s="201" t="s">
        <v>1</v>
      </c>
      <c r="F185" s="202" t="s">
        <v>1204</v>
      </c>
      <c r="G185" s="13"/>
      <c r="H185" s="201" t="s">
        <v>1</v>
      </c>
      <c r="I185" s="203"/>
      <c r="J185" s="13"/>
      <c r="K185" s="13"/>
      <c r="L185" s="200"/>
      <c r="M185" s="204"/>
      <c r="N185" s="205"/>
      <c r="O185" s="205"/>
      <c r="P185" s="205"/>
      <c r="Q185" s="205"/>
      <c r="R185" s="205"/>
      <c r="S185" s="205"/>
      <c r="T185" s="206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1" t="s">
        <v>248</v>
      </c>
      <c r="AU185" s="201" t="s">
        <v>84</v>
      </c>
      <c r="AV185" s="13" t="s">
        <v>82</v>
      </c>
      <c r="AW185" s="13" t="s">
        <v>32</v>
      </c>
      <c r="AX185" s="13" t="s">
        <v>75</v>
      </c>
      <c r="AY185" s="201" t="s">
        <v>235</v>
      </c>
    </row>
    <row r="186" s="14" customFormat="1">
      <c r="A186" s="14"/>
      <c r="B186" s="207"/>
      <c r="C186" s="14"/>
      <c r="D186" s="195" t="s">
        <v>248</v>
      </c>
      <c r="E186" s="208" t="s">
        <v>1</v>
      </c>
      <c r="F186" s="209" t="s">
        <v>1205</v>
      </c>
      <c r="G186" s="14"/>
      <c r="H186" s="210">
        <v>261</v>
      </c>
      <c r="I186" s="211"/>
      <c r="J186" s="14"/>
      <c r="K186" s="14"/>
      <c r="L186" s="207"/>
      <c r="M186" s="212"/>
      <c r="N186" s="213"/>
      <c r="O186" s="213"/>
      <c r="P186" s="213"/>
      <c r="Q186" s="213"/>
      <c r="R186" s="213"/>
      <c r="S186" s="213"/>
      <c r="T186" s="2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8" t="s">
        <v>248</v>
      </c>
      <c r="AU186" s="208" t="s">
        <v>84</v>
      </c>
      <c r="AV186" s="14" t="s">
        <v>84</v>
      </c>
      <c r="AW186" s="14" t="s">
        <v>32</v>
      </c>
      <c r="AX186" s="14" t="s">
        <v>75</v>
      </c>
      <c r="AY186" s="208" t="s">
        <v>235</v>
      </c>
    </row>
    <row r="187" s="16" customFormat="1">
      <c r="A187" s="16"/>
      <c r="B187" s="224"/>
      <c r="C187" s="16"/>
      <c r="D187" s="195" t="s">
        <v>248</v>
      </c>
      <c r="E187" s="225" t="s">
        <v>1</v>
      </c>
      <c r="F187" s="226" t="s">
        <v>373</v>
      </c>
      <c r="G187" s="16"/>
      <c r="H187" s="227">
        <v>261</v>
      </c>
      <c r="I187" s="228"/>
      <c r="J187" s="16"/>
      <c r="K187" s="16"/>
      <c r="L187" s="224"/>
      <c r="M187" s="229"/>
      <c r="N187" s="230"/>
      <c r="O187" s="230"/>
      <c r="P187" s="230"/>
      <c r="Q187" s="230"/>
      <c r="R187" s="230"/>
      <c r="S187" s="230"/>
      <c r="T187" s="231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T187" s="225" t="s">
        <v>248</v>
      </c>
      <c r="AU187" s="225" t="s">
        <v>84</v>
      </c>
      <c r="AV187" s="16" t="s">
        <v>91</v>
      </c>
      <c r="AW187" s="16" t="s">
        <v>32</v>
      </c>
      <c r="AX187" s="16" t="s">
        <v>75</v>
      </c>
      <c r="AY187" s="225" t="s">
        <v>235</v>
      </c>
    </row>
    <row r="188" s="14" customFormat="1">
      <c r="A188" s="14"/>
      <c r="B188" s="207"/>
      <c r="C188" s="14"/>
      <c r="D188" s="195" t="s">
        <v>248</v>
      </c>
      <c r="E188" s="208" t="s">
        <v>1</v>
      </c>
      <c r="F188" s="209" t="s">
        <v>1206</v>
      </c>
      <c r="G188" s="14"/>
      <c r="H188" s="210">
        <v>130.5</v>
      </c>
      <c r="I188" s="211"/>
      <c r="J188" s="14"/>
      <c r="K188" s="14"/>
      <c r="L188" s="207"/>
      <c r="M188" s="212"/>
      <c r="N188" s="213"/>
      <c r="O188" s="213"/>
      <c r="P188" s="213"/>
      <c r="Q188" s="213"/>
      <c r="R188" s="213"/>
      <c r="S188" s="213"/>
      <c r="T188" s="2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8" t="s">
        <v>248</v>
      </c>
      <c r="AU188" s="208" t="s">
        <v>84</v>
      </c>
      <c r="AV188" s="14" t="s">
        <v>84</v>
      </c>
      <c r="AW188" s="14" t="s">
        <v>32</v>
      </c>
      <c r="AX188" s="14" t="s">
        <v>82</v>
      </c>
      <c r="AY188" s="208" t="s">
        <v>235</v>
      </c>
    </row>
    <row r="189" s="2" customFormat="1" ht="33" customHeight="1">
      <c r="A189" s="38"/>
      <c r="B189" s="181"/>
      <c r="C189" s="182" t="s">
        <v>314</v>
      </c>
      <c r="D189" s="182" t="s">
        <v>237</v>
      </c>
      <c r="E189" s="183" t="s">
        <v>897</v>
      </c>
      <c r="F189" s="184" t="s">
        <v>898</v>
      </c>
      <c r="G189" s="185" t="s">
        <v>358</v>
      </c>
      <c r="H189" s="186">
        <v>130.5</v>
      </c>
      <c r="I189" s="187"/>
      <c r="J189" s="188">
        <f>ROUND(I189*H189,2)</f>
        <v>0</v>
      </c>
      <c r="K189" s="184" t="s">
        <v>246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96</v>
      </c>
      <c r="AT189" s="193" t="s">
        <v>237</v>
      </c>
      <c r="AU189" s="193" t="s">
        <v>84</v>
      </c>
      <c r="AY189" s="19" t="s">
        <v>235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96</v>
      </c>
      <c r="BM189" s="193" t="s">
        <v>1207</v>
      </c>
    </row>
    <row r="190" s="2" customFormat="1">
      <c r="A190" s="38"/>
      <c r="B190" s="39"/>
      <c r="C190" s="38"/>
      <c r="D190" s="195" t="s">
        <v>242</v>
      </c>
      <c r="E190" s="38"/>
      <c r="F190" s="196" t="s">
        <v>900</v>
      </c>
      <c r="G190" s="38"/>
      <c r="H190" s="38"/>
      <c r="I190" s="197"/>
      <c r="J190" s="38"/>
      <c r="K190" s="38"/>
      <c r="L190" s="39"/>
      <c r="M190" s="198"/>
      <c r="N190" s="199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242</v>
      </c>
      <c r="AU190" s="19" t="s">
        <v>84</v>
      </c>
    </row>
    <row r="191" s="2" customFormat="1">
      <c r="A191" s="38"/>
      <c r="B191" s="39"/>
      <c r="C191" s="38"/>
      <c r="D191" s="195" t="s">
        <v>262</v>
      </c>
      <c r="E191" s="38"/>
      <c r="F191" s="223" t="s">
        <v>1203</v>
      </c>
      <c r="G191" s="38"/>
      <c r="H191" s="38"/>
      <c r="I191" s="197"/>
      <c r="J191" s="38"/>
      <c r="K191" s="38"/>
      <c r="L191" s="39"/>
      <c r="M191" s="198"/>
      <c r="N191" s="199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262</v>
      </c>
      <c r="AU191" s="19" t="s">
        <v>84</v>
      </c>
    </row>
    <row r="192" s="2" customFormat="1" ht="33" customHeight="1">
      <c r="A192" s="38"/>
      <c r="B192" s="181"/>
      <c r="C192" s="182" t="s">
        <v>320</v>
      </c>
      <c r="D192" s="182" t="s">
        <v>237</v>
      </c>
      <c r="E192" s="183" t="s">
        <v>356</v>
      </c>
      <c r="F192" s="184" t="s">
        <v>357</v>
      </c>
      <c r="G192" s="185" t="s">
        <v>358</v>
      </c>
      <c r="H192" s="186">
        <v>105.569</v>
      </c>
      <c r="I192" s="187"/>
      <c r="J192" s="188">
        <f>ROUND(I192*H192,2)</f>
        <v>0</v>
      </c>
      <c r="K192" s="184" t="s">
        <v>246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96</v>
      </c>
      <c r="AT192" s="193" t="s">
        <v>237</v>
      </c>
      <c r="AU192" s="193" t="s">
        <v>84</v>
      </c>
      <c r="AY192" s="19" t="s">
        <v>235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96</v>
      </c>
      <c r="BM192" s="193" t="s">
        <v>359</v>
      </c>
    </row>
    <row r="193" s="2" customFormat="1">
      <c r="A193" s="38"/>
      <c r="B193" s="39"/>
      <c r="C193" s="38"/>
      <c r="D193" s="195" t="s">
        <v>242</v>
      </c>
      <c r="E193" s="38"/>
      <c r="F193" s="196" t="s">
        <v>360</v>
      </c>
      <c r="G193" s="38"/>
      <c r="H193" s="38"/>
      <c r="I193" s="197"/>
      <c r="J193" s="38"/>
      <c r="K193" s="38"/>
      <c r="L193" s="39"/>
      <c r="M193" s="198"/>
      <c r="N193" s="199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242</v>
      </c>
      <c r="AU193" s="19" t="s">
        <v>84</v>
      </c>
    </row>
    <row r="194" s="2" customFormat="1">
      <c r="A194" s="38"/>
      <c r="B194" s="39"/>
      <c r="C194" s="38"/>
      <c r="D194" s="195" t="s">
        <v>262</v>
      </c>
      <c r="E194" s="38"/>
      <c r="F194" s="223" t="s">
        <v>1203</v>
      </c>
      <c r="G194" s="38"/>
      <c r="H194" s="38"/>
      <c r="I194" s="197"/>
      <c r="J194" s="38"/>
      <c r="K194" s="38"/>
      <c r="L194" s="39"/>
      <c r="M194" s="198"/>
      <c r="N194" s="199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262</v>
      </c>
      <c r="AU194" s="19" t="s">
        <v>84</v>
      </c>
    </row>
    <row r="195" s="13" customFormat="1">
      <c r="A195" s="13"/>
      <c r="B195" s="200"/>
      <c r="C195" s="13"/>
      <c r="D195" s="195" t="s">
        <v>248</v>
      </c>
      <c r="E195" s="201" t="s">
        <v>1</v>
      </c>
      <c r="F195" s="202" t="s">
        <v>1208</v>
      </c>
      <c r="G195" s="13"/>
      <c r="H195" s="201" t="s">
        <v>1</v>
      </c>
      <c r="I195" s="203"/>
      <c r="J195" s="13"/>
      <c r="K195" s="13"/>
      <c r="L195" s="200"/>
      <c r="M195" s="204"/>
      <c r="N195" s="205"/>
      <c r="O195" s="205"/>
      <c r="P195" s="205"/>
      <c r="Q195" s="205"/>
      <c r="R195" s="205"/>
      <c r="S195" s="205"/>
      <c r="T195" s="206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1" t="s">
        <v>248</v>
      </c>
      <c r="AU195" s="201" t="s">
        <v>84</v>
      </c>
      <c r="AV195" s="13" t="s">
        <v>82</v>
      </c>
      <c r="AW195" s="13" t="s">
        <v>32</v>
      </c>
      <c r="AX195" s="13" t="s">
        <v>75</v>
      </c>
      <c r="AY195" s="201" t="s">
        <v>235</v>
      </c>
    </row>
    <row r="196" s="14" customFormat="1">
      <c r="A196" s="14"/>
      <c r="B196" s="207"/>
      <c r="C196" s="14"/>
      <c r="D196" s="195" t="s">
        <v>248</v>
      </c>
      <c r="E196" s="208" t="s">
        <v>1</v>
      </c>
      <c r="F196" s="209" t="s">
        <v>1209</v>
      </c>
      <c r="G196" s="14"/>
      <c r="H196" s="210">
        <v>99.540000000000006</v>
      </c>
      <c r="I196" s="211"/>
      <c r="J196" s="14"/>
      <c r="K196" s="14"/>
      <c r="L196" s="207"/>
      <c r="M196" s="212"/>
      <c r="N196" s="213"/>
      <c r="O196" s="213"/>
      <c r="P196" s="213"/>
      <c r="Q196" s="213"/>
      <c r="R196" s="213"/>
      <c r="S196" s="213"/>
      <c r="T196" s="2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8" t="s">
        <v>248</v>
      </c>
      <c r="AU196" s="208" t="s">
        <v>84</v>
      </c>
      <c r="AV196" s="14" t="s">
        <v>84</v>
      </c>
      <c r="AW196" s="14" t="s">
        <v>32</v>
      </c>
      <c r="AX196" s="14" t="s">
        <v>75</v>
      </c>
      <c r="AY196" s="208" t="s">
        <v>235</v>
      </c>
    </row>
    <row r="197" s="14" customFormat="1">
      <c r="A197" s="14"/>
      <c r="B197" s="207"/>
      <c r="C197" s="14"/>
      <c r="D197" s="195" t="s">
        <v>248</v>
      </c>
      <c r="E197" s="208" t="s">
        <v>1</v>
      </c>
      <c r="F197" s="209" t="s">
        <v>1210</v>
      </c>
      <c r="G197" s="14"/>
      <c r="H197" s="210">
        <v>3.5249999999999999</v>
      </c>
      <c r="I197" s="211"/>
      <c r="J197" s="14"/>
      <c r="K197" s="14"/>
      <c r="L197" s="207"/>
      <c r="M197" s="212"/>
      <c r="N197" s="213"/>
      <c r="O197" s="213"/>
      <c r="P197" s="213"/>
      <c r="Q197" s="213"/>
      <c r="R197" s="213"/>
      <c r="S197" s="213"/>
      <c r="T197" s="2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8" t="s">
        <v>248</v>
      </c>
      <c r="AU197" s="208" t="s">
        <v>84</v>
      </c>
      <c r="AV197" s="14" t="s">
        <v>84</v>
      </c>
      <c r="AW197" s="14" t="s">
        <v>32</v>
      </c>
      <c r="AX197" s="14" t="s">
        <v>75</v>
      </c>
      <c r="AY197" s="208" t="s">
        <v>235</v>
      </c>
    </row>
    <row r="198" s="14" customFormat="1">
      <c r="A198" s="14"/>
      <c r="B198" s="207"/>
      <c r="C198" s="14"/>
      <c r="D198" s="195" t="s">
        <v>248</v>
      </c>
      <c r="E198" s="208" t="s">
        <v>1</v>
      </c>
      <c r="F198" s="209" t="s">
        <v>1211</v>
      </c>
      <c r="G198" s="14"/>
      <c r="H198" s="210">
        <v>17.199999999999999</v>
      </c>
      <c r="I198" s="211"/>
      <c r="J198" s="14"/>
      <c r="K198" s="14"/>
      <c r="L198" s="207"/>
      <c r="M198" s="212"/>
      <c r="N198" s="213"/>
      <c r="O198" s="213"/>
      <c r="P198" s="213"/>
      <c r="Q198" s="213"/>
      <c r="R198" s="213"/>
      <c r="S198" s="213"/>
      <c r="T198" s="2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8" t="s">
        <v>248</v>
      </c>
      <c r="AU198" s="208" t="s">
        <v>84</v>
      </c>
      <c r="AV198" s="14" t="s">
        <v>84</v>
      </c>
      <c r="AW198" s="14" t="s">
        <v>32</v>
      </c>
      <c r="AX198" s="14" t="s">
        <v>75</v>
      </c>
      <c r="AY198" s="208" t="s">
        <v>235</v>
      </c>
    </row>
    <row r="199" s="13" customFormat="1">
      <c r="A199" s="13"/>
      <c r="B199" s="200"/>
      <c r="C199" s="13"/>
      <c r="D199" s="195" t="s">
        <v>248</v>
      </c>
      <c r="E199" s="201" t="s">
        <v>1</v>
      </c>
      <c r="F199" s="202" t="s">
        <v>370</v>
      </c>
      <c r="G199" s="13"/>
      <c r="H199" s="201" t="s">
        <v>1</v>
      </c>
      <c r="I199" s="203"/>
      <c r="J199" s="13"/>
      <c r="K199" s="13"/>
      <c r="L199" s="200"/>
      <c r="M199" s="204"/>
      <c r="N199" s="205"/>
      <c r="O199" s="205"/>
      <c r="P199" s="205"/>
      <c r="Q199" s="205"/>
      <c r="R199" s="205"/>
      <c r="S199" s="205"/>
      <c r="T199" s="206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01" t="s">
        <v>248</v>
      </c>
      <c r="AU199" s="201" t="s">
        <v>84</v>
      </c>
      <c r="AV199" s="13" t="s">
        <v>82</v>
      </c>
      <c r="AW199" s="13" t="s">
        <v>32</v>
      </c>
      <c r="AX199" s="13" t="s">
        <v>75</v>
      </c>
      <c r="AY199" s="201" t="s">
        <v>235</v>
      </c>
    </row>
    <row r="200" s="14" customFormat="1">
      <c r="A200" s="14"/>
      <c r="B200" s="207"/>
      <c r="C200" s="14"/>
      <c r="D200" s="195" t="s">
        <v>248</v>
      </c>
      <c r="E200" s="208" t="s">
        <v>1</v>
      </c>
      <c r="F200" s="209" t="s">
        <v>1212</v>
      </c>
      <c r="G200" s="14"/>
      <c r="H200" s="210">
        <v>13.272</v>
      </c>
      <c r="I200" s="211"/>
      <c r="J200" s="14"/>
      <c r="K200" s="14"/>
      <c r="L200" s="207"/>
      <c r="M200" s="212"/>
      <c r="N200" s="213"/>
      <c r="O200" s="213"/>
      <c r="P200" s="213"/>
      <c r="Q200" s="213"/>
      <c r="R200" s="213"/>
      <c r="S200" s="213"/>
      <c r="T200" s="2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8" t="s">
        <v>248</v>
      </c>
      <c r="AU200" s="208" t="s">
        <v>84</v>
      </c>
      <c r="AV200" s="14" t="s">
        <v>84</v>
      </c>
      <c r="AW200" s="14" t="s">
        <v>32</v>
      </c>
      <c r="AX200" s="14" t="s">
        <v>75</v>
      </c>
      <c r="AY200" s="208" t="s">
        <v>235</v>
      </c>
    </row>
    <row r="201" s="14" customFormat="1">
      <c r="A201" s="14"/>
      <c r="B201" s="207"/>
      <c r="C201" s="14"/>
      <c r="D201" s="195" t="s">
        <v>248</v>
      </c>
      <c r="E201" s="208" t="s">
        <v>1</v>
      </c>
      <c r="F201" s="209" t="s">
        <v>1213</v>
      </c>
      <c r="G201" s="14"/>
      <c r="H201" s="210">
        <v>50</v>
      </c>
      <c r="I201" s="211"/>
      <c r="J201" s="14"/>
      <c r="K201" s="14"/>
      <c r="L201" s="207"/>
      <c r="M201" s="212"/>
      <c r="N201" s="213"/>
      <c r="O201" s="213"/>
      <c r="P201" s="213"/>
      <c r="Q201" s="213"/>
      <c r="R201" s="213"/>
      <c r="S201" s="213"/>
      <c r="T201" s="2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08" t="s">
        <v>248</v>
      </c>
      <c r="AU201" s="208" t="s">
        <v>84</v>
      </c>
      <c r="AV201" s="14" t="s">
        <v>84</v>
      </c>
      <c r="AW201" s="14" t="s">
        <v>32</v>
      </c>
      <c r="AX201" s="14" t="s">
        <v>75</v>
      </c>
      <c r="AY201" s="208" t="s">
        <v>235</v>
      </c>
    </row>
    <row r="202" s="13" customFormat="1">
      <c r="A202" s="13"/>
      <c r="B202" s="200"/>
      <c r="C202" s="13"/>
      <c r="D202" s="195" t="s">
        <v>248</v>
      </c>
      <c r="E202" s="201" t="s">
        <v>1</v>
      </c>
      <c r="F202" s="202" t="s">
        <v>1214</v>
      </c>
      <c r="G202" s="13"/>
      <c r="H202" s="201" t="s">
        <v>1</v>
      </c>
      <c r="I202" s="203"/>
      <c r="J202" s="13"/>
      <c r="K202" s="13"/>
      <c r="L202" s="200"/>
      <c r="M202" s="204"/>
      <c r="N202" s="205"/>
      <c r="O202" s="205"/>
      <c r="P202" s="205"/>
      <c r="Q202" s="205"/>
      <c r="R202" s="205"/>
      <c r="S202" s="205"/>
      <c r="T202" s="206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01" t="s">
        <v>248</v>
      </c>
      <c r="AU202" s="201" t="s">
        <v>84</v>
      </c>
      <c r="AV202" s="13" t="s">
        <v>82</v>
      </c>
      <c r="AW202" s="13" t="s">
        <v>32</v>
      </c>
      <c r="AX202" s="13" t="s">
        <v>75</v>
      </c>
      <c r="AY202" s="201" t="s">
        <v>235</v>
      </c>
    </row>
    <row r="203" s="14" customFormat="1">
      <c r="A203" s="14"/>
      <c r="B203" s="207"/>
      <c r="C203" s="14"/>
      <c r="D203" s="195" t="s">
        <v>248</v>
      </c>
      <c r="E203" s="208" t="s">
        <v>1</v>
      </c>
      <c r="F203" s="209" t="s">
        <v>1215</v>
      </c>
      <c r="G203" s="14"/>
      <c r="H203" s="210">
        <v>27.600000000000001</v>
      </c>
      <c r="I203" s="211"/>
      <c r="J203" s="14"/>
      <c r="K203" s="14"/>
      <c r="L203" s="207"/>
      <c r="M203" s="212"/>
      <c r="N203" s="213"/>
      <c r="O203" s="213"/>
      <c r="P203" s="213"/>
      <c r="Q203" s="213"/>
      <c r="R203" s="213"/>
      <c r="S203" s="213"/>
      <c r="T203" s="2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8" t="s">
        <v>248</v>
      </c>
      <c r="AU203" s="208" t="s">
        <v>84</v>
      </c>
      <c r="AV203" s="14" t="s">
        <v>84</v>
      </c>
      <c r="AW203" s="14" t="s">
        <v>32</v>
      </c>
      <c r="AX203" s="14" t="s">
        <v>75</v>
      </c>
      <c r="AY203" s="208" t="s">
        <v>235</v>
      </c>
    </row>
    <row r="204" s="16" customFormat="1">
      <c r="A204" s="16"/>
      <c r="B204" s="224"/>
      <c r="C204" s="16"/>
      <c r="D204" s="195" t="s">
        <v>248</v>
      </c>
      <c r="E204" s="225" t="s">
        <v>1</v>
      </c>
      <c r="F204" s="226" t="s">
        <v>373</v>
      </c>
      <c r="G204" s="16"/>
      <c r="H204" s="227">
        <v>211.137</v>
      </c>
      <c r="I204" s="228"/>
      <c r="J204" s="16"/>
      <c r="K204" s="16"/>
      <c r="L204" s="224"/>
      <c r="M204" s="229"/>
      <c r="N204" s="230"/>
      <c r="O204" s="230"/>
      <c r="P204" s="230"/>
      <c r="Q204" s="230"/>
      <c r="R204" s="230"/>
      <c r="S204" s="230"/>
      <c r="T204" s="231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25" t="s">
        <v>248</v>
      </c>
      <c r="AU204" s="225" t="s">
        <v>84</v>
      </c>
      <c r="AV204" s="16" t="s">
        <v>91</v>
      </c>
      <c r="AW204" s="16" t="s">
        <v>32</v>
      </c>
      <c r="AX204" s="16" t="s">
        <v>75</v>
      </c>
      <c r="AY204" s="225" t="s">
        <v>235</v>
      </c>
    </row>
    <row r="205" s="14" customFormat="1">
      <c r="A205" s="14"/>
      <c r="B205" s="207"/>
      <c r="C205" s="14"/>
      <c r="D205" s="195" t="s">
        <v>248</v>
      </c>
      <c r="E205" s="208" t="s">
        <v>1</v>
      </c>
      <c r="F205" s="209" t="s">
        <v>1216</v>
      </c>
      <c r="G205" s="14"/>
      <c r="H205" s="210">
        <v>105.569</v>
      </c>
      <c r="I205" s="211"/>
      <c r="J205" s="14"/>
      <c r="K205" s="14"/>
      <c r="L205" s="207"/>
      <c r="M205" s="212"/>
      <c r="N205" s="213"/>
      <c r="O205" s="213"/>
      <c r="P205" s="213"/>
      <c r="Q205" s="213"/>
      <c r="R205" s="213"/>
      <c r="S205" s="213"/>
      <c r="T205" s="2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08" t="s">
        <v>248</v>
      </c>
      <c r="AU205" s="208" t="s">
        <v>84</v>
      </c>
      <c r="AV205" s="14" t="s">
        <v>84</v>
      </c>
      <c r="AW205" s="14" t="s">
        <v>32</v>
      </c>
      <c r="AX205" s="14" t="s">
        <v>82</v>
      </c>
      <c r="AY205" s="208" t="s">
        <v>235</v>
      </c>
    </row>
    <row r="206" s="2" customFormat="1" ht="33" customHeight="1">
      <c r="A206" s="38"/>
      <c r="B206" s="181"/>
      <c r="C206" s="182" t="s">
        <v>327</v>
      </c>
      <c r="D206" s="182" t="s">
        <v>237</v>
      </c>
      <c r="E206" s="183" t="s">
        <v>375</v>
      </c>
      <c r="F206" s="184" t="s">
        <v>376</v>
      </c>
      <c r="G206" s="185" t="s">
        <v>358</v>
      </c>
      <c r="H206" s="186">
        <v>105.569</v>
      </c>
      <c r="I206" s="187"/>
      <c r="J206" s="188">
        <f>ROUND(I206*H206,2)</f>
        <v>0</v>
      </c>
      <c r="K206" s="184" t="s">
        <v>246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96</v>
      </c>
      <c r="AT206" s="193" t="s">
        <v>237</v>
      </c>
      <c r="AU206" s="193" t="s">
        <v>84</v>
      </c>
      <c r="AY206" s="19" t="s">
        <v>235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96</v>
      </c>
      <c r="BM206" s="193" t="s">
        <v>377</v>
      </c>
    </row>
    <row r="207" s="2" customFormat="1">
      <c r="A207" s="38"/>
      <c r="B207" s="39"/>
      <c r="C207" s="38"/>
      <c r="D207" s="195" t="s">
        <v>242</v>
      </c>
      <c r="E207" s="38"/>
      <c r="F207" s="196" t="s">
        <v>378</v>
      </c>
      <c r="G207" s="38"/>
      <c r="H207" s="38"/>
      <c r="I207" s="197"/>
      <c r="J207" s="38"/>
      <c r="K207" s="38"/>
      <c r="L207" s="39"/>
      <c r="M207" s="198"/>
      <c r="N207" s="199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242</v>
      </c>
      <c r="AU207" s="19" t="s">
        <v>84</v>
      </c>
    </row>
    <row r="208" s="2" customFormat="1">
      <c r="A208" s="38"/>
      <c r="B208" s="39"/>
      <c r="C208" s="38"/>
      <c r="D208" s="195" t="s">
        <v>262</v>
      </c>
      <c r="E208" s="38"/>
      <c r="F208" s="223" t="s">
        <v>1203</v>
      </c>
      <c r="G208" s="38"/>
      <c r="H208" s="38"/>
      <c r="I208" s="197"/>
      <c r="J208" s="38"/>
      <c r="K208" s="38"/>
      <c r="L208" s="39"/>
      <c r="M208" s="198"/>
      <c r="N208" s="199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262</v>
      </c>
      <c r="AU208" s="19" t="s">
        <v>84</v>
      </c>
    </row>
    <row r="209" s="2" customFormat="1" ht="24.15" customHeight="1">
      <c r="A209" s="38"/>
      <c r="B209" s="181"/>
      <c r="C209" s="182" t="s">
        <v>8</v>
      </c>
      <c r="D209" s="182" t="s">
        <v>237</v>
      </c>
      <c r="E209" s="183" t="s">
        <v>379</v>
      </c>
      <c r="F209" s="184" t="s">
        <v>380</v>
      </c>
      <c r="G209" s="185" t="s">
        <v>358</v>
      </c>
      <c r="H209" s="186">
        <v>93.037000000000006</v>
      </c>
      <c r="I209" s="187"/>
      <c r="J209" s="188">
        <f>ROUND(I209*H209,2)</f>
        <v>0</v>
      </c>
      <c r="K209" s="184" t="s">
        <v>246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96</v>
      </c>
      <c r="AT209" s="193" t="s">
        <v>237</v>
      </c>
      <c r="AU209" s="193" t="s">
        <v>84</v>
      </c>
      <c r="AY209" s="19" t="s">
        <v>235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96</v>
      </c>
      <c r="BM209" s="193" t="s">
        <v>381</v>
      </c>
    </row>
    <row r="210" s="2" customFormat="1">
      <c r="A210" s="38"/>
      <c r="B210" s="39"/>
      <c r="C210" s="38"/>
      <c r="D210" s="195" t="s">
        <v>242</v>
      </c>
      <c r="E210" s="38"/>
      <c r="F210" s="196" t="s">
        <v>382</v>
      </c>
      <c r="G210" s="38"/>
      <c r="H210" s="38"/>
      <c r="I210" s="197"/>
      <c r="J210" s="38"/>
      <c r="K210" s="38"/>
      <c r="L210" s="39"/>
      <c r="M210" s="198"/>
      <c r="N210" s="199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242</v>
      </c>
      <c r="AU210" s="19" t="s">
        <v>84</v>
      </c>
    </row>
    <row r="211" s="13" customFormat="1">
      <c r="A211" s="13"/>
      <c r="B211" s="200"/>
      <c r="C211" s="13"/>
      <c r="D211" s="195" t="s">
        <v>248</v>
      </c>
      <c r="E211" s="201" t="s">
        <v>1</v>
      </c>
      <c r="F211" s="202" t="s">
        <v>906</v>
      </c>
      <c r="G211" s="13"/>
      <c r="H211" s="201" t="s">
        <v>1</v>
      </c>
      <c r="I211" s="203"/>
      <c r="J211" s="13"/>
      <c r="K211" s="13"/>
      <c r="L211" s="200"/>
      <c r="M211" s="204"/>
      <c r="N211" s="205"/>
      <c r="O211" s="205"/>
      <c r="P211" s="205"/>
      <c r="Q211" s="205"/>
      <c r="R211" s="205"/>
      <c r="S211" s="205"/>
      <c r="T211" s="206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1" t="s">
        <v>248</v>
      </c>
      <c r="AU211" s="201" t="s">
        <v>84</v>
      </c>
      <c r="AV211" s="13" t="s">
        <v>82</v>
      </c>
      <c r="AW211" s="13" t="s">
        <v>32</v>
      </c>
      <c r="AX211" s="13" t="s">
        <v>75</v>
      </c>
      <c r="AY211" s="201" t="s">
        <v>235</v>
      </c>
    </row>
    <row r="212" s="14" customFormat="1">
      <c r="A212" s="14"/>
      <c r="B212" s="207"/>
      <c r="C212" s="14"/>
      <c r="D212" s="195" t="s">
        <v>248</v>
      </c>
      <c r="E212" s="208" t="s">
        <v>1</v>
      </c>
      <c r="F212" s="209" t="s">
        <v>1217</v>
      </c>
      <c r="G212" s="14"/>
      <c r="H212" s="210">
        <v>93.037000000000006</v>
      </c>
      <c r="I212" s="211"/>
      <c r="J212" s="14"/>
      <c r="K212" s="14"/>
      <c r="L212" s="207"/>
      <c r="M212" s="212"/>
      <c r="N212" s="213"/>
      <c r="O212" s="213"/>
      <c r="P212" s="213"/>
      <c r="Q212" s="213"/>
      <c r="R212" s="213"/>
      <c r="S212" s="213"/>
      <c r="T212" s="2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8" t="s">
        <v>248</v>
      </c>
      <c r="AU212" s="208" t="s">
        <v>84</v>
      </c>
      <c r="AV212" s="14" t="s">
        <v>84</v>
      </c>
      <c r="AW212" s="14" t="s">
        <v>32</v>
      </c>
      <c r="AX212" s="14" t="s">
        <v>82</v>
      </c>
      <c r="AY212" s="208" t="s">
        <v>235</v>
      </c>
    </row>
    <row r="213" s="2" customFormat="1" ht="44.25" customHeight="1">
      <c r="A213" s="38"/>
      <c r="B213" s="181"/>
      <c r="C213" s="182" t="s">
        <v>338</v>
      </c>
      <c r="D213" s="182" t="s">
        <v>237</v>
      </c>
      <c r="E213" s="183" t="s">
        <v>1218</v>
      </c>
      <c r="F213" s="184" t="s">
        <v>1219</v>
      </c>
      <c r="G213" s="185" t="s">
        <v>323</v>
      </c>
      <c r="H213" s="186">
        <v>66.299999999999997</v>
      </c>
      <c r="I213" s="187"/>
      <c r="J213" s="188">
        <f>ROUND(I213*H213,2)</f>
        <v>0</v>
      </c>
      <c r="K213" s="184" t="s">
        <v>246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0.0044000000000000003</v>
      </c>
      <c r="R213" s="191">
        <f>Q213*H213</f>
        <v>0.29171999999999998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96</v>
      </c>
      <c r="AT213" s="193" t="s">
        <v>237</v>
      </c>
      <c r="AU213" s="193" t="s">
        <v>84</v>
      </c>
      <c r="AY213" s="19" t="s">
        <v>235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96</v>
      </c>
      <c r="BM213" s="193" t="s">
        <v>1220</v>
      </c>
    </row>
    <row r="214" s="2" customFormat="1">
      <c r="A214" s="38"/>
      <c r="B214" s="39"/>
      <c r="C214" s="38"/>
      <c r="D214" s="195" t="s">
        <v>242</v>
      </c>
      <c r="E214" s="38"/>
      <c r="F214" s="196" t="s">
        <v>1221</v>
      </c>
      <c r="G214" s="38"/>
      <c r="H214" s="38"/>
      <c r="I214" s="197"/>
      <c r="J214" s="38"/>
      <c r="K214" s="38"/>
      <c r="L214" s="39"/>
      <c r="M214" s="198"/>
      <c r="N214" s="199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242</v>
      </c>
      <c r="AU214" s="19" t="s">
        <v>84</v>
      </c>
    </row>
    <row r="215" s="2" customFormat="1">
      <c r="A215" s="38"/>
      <c r="B215" s="39"/>
      <c r="C215" s="38"/>
      <c r="D215" s="195" t="s">
        <v>262</v>
      </c>
      <c r="E215" s="38"/>
      <c r="F215" s="223" t="s">
        <v>1183</v>
      </c>
      <c r="G215" s="38"/>
      <c r="H215" s="38"/>
      <c r="I215" s="197"/>
      <c r="J215" s="38"/>
      <c r="K215" s="38"/>
      <c r="L215" s="39"/>
      <c r="M215" s="198"/>
      <c r="N215" s="199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262</v>
      </c>
      <c r="AU215" s="19" t="s">
        <v>84</v>
      </c>
    </row>
    <row r="216" s="14" customFormat="1">
      <c r="A216" s="14"/>
      <c r="B216" s="207"/>
      <c r="C216" s="14"/>
      <c r="D216" s="195" t="s">
        <v>248</v>
      </c>
      <c r="E216" s="208" t="s">
        <v>1</v>
      </c>
      <c r="F216" s="209" t="s">
        <v>1222</v>
      </c>
      <c r="G216" s="14"/>
      <c r="H216" s="210">
        <v>66.299999999999997</v>
      </c>
      <c r="I216" s="211"/>
      <c r="J216" s="14"/>
      <c r="K216" s="14"/>
      <c r="L216" s="207"/>
      <c r="M216" s="212"/>
      <c r="N216" s="213"/>
      <c r="O216" s="213"/>
      <c r="P216" s="213"/>
      <c r="Q216" s="213"/>
      <c r="R216" s="213"/>
      <c r="S216" s="213"/>
      <c r="T216" s="2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8" t="s">
        <v>248</v>
      </c>
      <c r="AU216" s="208" t="s">
        <v>84</v>
      </c>
      <c r="AV216" s="14" t="s">
        <v>84</v>
      </c>
      <c r="AW216" s="14" t="s">
        <v>32</v>
      </c>
      <c r="AX216" s="14" t="s">
        <v>82</v>
      </c>
      <c r="AY216" s="208" t="s">
        <v>235</v>
      </c>
    </row>
    <row r="217" s="2" customFormat="1" ht="24.15" customHeight="1">
      <c r="A217" s="38"/>
      <c r="B217" s="181"/>
      <c r="C217" s="232" t="s">
        <v>344</v>
      </c>
      <c r="D217" s="232" t="s">
        <v>465</v>
      </c>
      <c r="E217" s="233" t="s">
        <v>1223</v>
      </c>
      <c r="F217" s="234" t="s">
        <v>1224</v>
      </c>
      <c r="G217" s="235" t="s">
        <v>323</v>
      </c>
      <c r="H217" s="236">
        <v>66.299999999999997</v>
      </c>
      <c r="I217" s="237"/>
      <c r="J217" s="238">
        <f>ROUND(I217*H217,2)</f>
        <v>0</v>
      </c>
      <c r="K217" s="234" t="s">
        <v>246</v>
      </c>
      <c r="L217" s="239"/>
      <c r="M217" s="240" t="s">
        <v>1</v>
      </c>
      <c r="N217" s="241" t="s">
        <v>40</v>
      </c>
      <c r="O217" s="77"/>
      <c r="P217" s="191">
        <f>O217*H217</f>
        <v>0</v>
      </c>
      <c r="Q217" s="191">
        <v>0.036119999999999999</v>
      </c>
      <c r="R217" s="191">
        <f>Q217*H217</f>
        <v>2.3947559999999997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291</v>
      </c>
      <c r="AT217" s="193" t="s">
        <v>465</v>
      </c>
      <c r="AU217" s="193" t="s">
        <v>84</v>
      </c>
      <c r="AY217" s="19" t="s">
        <v>235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96</v>
      </c>
      <c r="BM217" s="193" t="s">
        <v>1225</v>
      </c>
    </row>
    <row r="218" s="2" customFormat="1">
      <c r="A218" s="38"/>
      <c r="B218" s="39"/>
      <c r="C218" s="38"/>
      <c r="D218" s="195" t="s">
        <v>242</v>
      </c>
      <c r="E218" s="38"/>
      <c r="F218" s="196" t="s">
        <v>1224</v>
      </c>
      <c r="G218" s="38"/>
      <c r="H218" s="38"/>
      <c r="I218" s="197"/>
      <c r="J218" s="38"/>
      <c r="K218" s="38"/>
      <c r="L218" s="39"/>
      <c r="M218" s="198"/>
      <c r="N218" s="199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242</v>
      </c>
      <c r="AU218" s="19" t="s">
        <v>84</v>
      </c>
    </row>
    <row r="219" s="2" customFormat="1" ht="16.5" customHeight="1">
      <c r="A219" s="38"/>
      <c r="B219" s="181"/>
      <c r="C219" s="182" t="s">
        <v>348</v>
      </c>
      <c r="D219" s="182" t="s">
        <v>237</v>
      </c>
      <c r="E219" s="183" t="s">
        <v>916</v>
      </c>
      <c r="F219" s="184" t="s">
        <v>917</v>
      </c>
      <c r="G219" s="185" t="s">
        <v>240</v>
      </c>
      <c r="H219" s="186">
        <v>420</v>
      </c>
      <c r="I219" s="187"/>
      <c r="J219" s="188">
        <f>ROUND(I219*H219,2)</f>
        <v>0</v>
      </c>
      <c r="K219" s="184" t="s">
        <v>246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0.0044400000000000004</v>
      </c>
      <c r="R219" s="191">
        <f>Q219*H219</f>
        <v>1.8648000000000002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96</v>
      </c>
      <c r="AT219" s="193" t="s">
        <v>237</v>
      </c>
      <c r="AU219" s="193" t="s">
        <v>84</v>
      </c>
      <c r="AY219" s="19" t="s">
        <v>235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96</v>
      </c>
      <c r="BM219" s="193" t="s">
        <v>1226</v>
      </c>
    </row>
    <row r="220" s="2" customFormat="1">
      <c r="A220" s="38"/>
      <c r="B220" s="39"/>
      <c r="C220" s="38"/>
      <c r="D220" s="195" t="s">
        <v>242</v>
      </c>
      <c r="E220" s="38"/>
      <c r="F220" s="196" t="s">
        <v>919</v>
      </c>
      <c r="G220" s="38"/>
      <c r="H220" s="38"/>
      <c r="I220" s="197"/>
      <c r="J220" s="38"/>
      <c r="K220" s="38"/>
      <c r="L220" s="39"/>
      <c r="M220" s="198"/>
      <c r="N220" s="199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242</v>
      </c>
      <c r="AU220" s="19" t="s">
        <v>84</v>
      </c>
    </row>
    <row r="221" s="2" customFormat="1">
      <c r="A221" s="38"/>
      <c r="B221" s="39"/>
      <c r="C221" s="38"/>
      <c r="D221" s="195" t="s">
        <v>262</v>
      </c>
      <c r="E221" s="38"/>
      <c r="F221" s="223" t="s">
        <v>1183</v>
      </c>
      <c r="G221" s="38"/>
      <c r="H221" s="38"/>
      <c r="I221" s="197"/>
      <c r="J221" s="38"/>
      <c r="K221" s="38"/>
      <c r="L221" s="39"/>
      <c r="M221" s="198"/>
      <c r="N221" s="199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262</v>
      </c>
      <c r="AU221" s="19" t="s">
        <v>84</v>
      </c>
    </row>
    <row r="222" s="13" customFormat="1">
      <c r="A222" s="13"/>
      <c r="B222" s="200"/>
      <c r="C222" s="13"/>
      <c r="D222" s="195" t="s">
        <v>248</v>
      </c>
      <c r="E222" s="201" t="s">
        <v>1</v>
      </c>
      <c r="F222" s="202" t="s">
        <v>1227</v>
      </c>
      <c r="G222" s="13"/>
      <c r="H222" s="201" t="s">
        <v>1</v>
      </c>
      <c r="I222" s="203"/>
      <c r="J222" s="13"/>
      <c r="K222" s="13"/>
      <c r="L222" s="200"/>
      <c r="M222" s="204"/>
      <c r="N222" s="205"/>
      <c r="O222" s="205"/>
      <c r="P222" s="205"/>
      <c r="Q222" s="205"/>
      <c r="R222" s="205"/>
      <c r="S222" s="205"/>
      <c r="T222" s="206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1" t="s">
        <v>248</v>
      </c>
      <c r="AU222" s="201" t="s">
        <v>84</v>
      </c>
      <c r="AV222" s="13" t="s">
        <v>82</v>
      </c>
      <c r="AW222" s="13" t="s">
        <v>32</v>
      </c>
      <c r="AX222" s="13" t="s">
        <v>75</v>
      </c>
      <c r="AY222" s="201" t="s">
        <v>235</v>
      </c>
    </row>
    <row r="223" s="14" customFormat="1">
      <c r="A223" s="14"/>
      <c r="B223" s="207"/>
      <c r="C223" s="14"/>
      <c r="D223" s="195" t="s">
        <v>248</v>
      </c>
      <c r="E223" s="208" t="s">
        <v>1</v>
      </c>
      <c r="F223" s="209" t="s">
        <v>1228</v>
      </c>
      <c r="G223" s="14"/>
      <c r="H223" s="210">
        <v>420</v>
      </c>
      <c r="I223" s="211"/>
      <c r="J223" s="14"/>
      <c r="K223" s="14"/>
      <c r="L223" s="207"/>
      <c r="M223" s="212"/>
      <c r="N223" s="213"/>
      <c r="O223" s="213"/>
      <c r="P223" s="213"/>
      <c r="Q223" s="213"/>
      <c r="R223" s="213"/>
      <c r="S223" s="213"/>
      <c r="T223" s="2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8" t="s">
        <v>248</v>
      </c>
      <c r="AU223" s="208" t="s">
        <v>84</v>
      </c>
      <c r="AV223" s="14" t="s">
        <v>84</v>
      </c>
      <c r="AW223" s="14" t="s">
        <v>32</v>
      </c>
      <c r="AX223" s="14" t="s">
        <v>82</v>
      </c>
      <c r="AY223" s="208" t="s">
        <v>235</v>
      </c>
    </row>
    <row r="224" s="2" customFormat="1" ht="16.5" customHeight="1">
      <c r="A224" s="38"/>
      <c r="B224" s="181"/>
      <c r="C224" s="182" t="s">
        <v>355</v>
      </c>
      <c r="D224" s="182" t="s">
        <v>237</v>
      </c>
      <c r="E224" s="183" t="s">
        <v>921</v>
      </c>
      <c r="F224" s="184" t="s">
        <v>922</v>
      </c>
      <c r="G224" s="185" t="s">
        <v>240</v>
      </c>
      <c r="H224" s="186">
        <v>420</v>
      </c>
      <c r="I224" s="187"/>
      <c r="J224" s="188">
        <f>ROUND(I224*H224,2)</f>
        <v>0</v>
      </c>
      <c r="K224" s="184" t="s">
        <v>246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96</v>
      </c>
      <c r="AT224" s="193" t="s">
        <v>237</v>
      </c>
      <c r="AU224" s="193" t="s">
        <v>84</v>
      </c>
      <c r="AY224" s="19" t="s">
        <v>235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96</v>
      </c>
      <c r="BM224" s="193" t="s">
        <v>1229</v>
      </c>
    </row>
    <row r="225" s="2" customFormat="1">
      <c r="A225" s="38"/>
      <c r="B225" s="39"/>
      <c r="C225" s="38"/>
      <c r="D225" s="195" t="s">
        <v>242</v>
      </c>
      <c r="E225" s="38"/>
      <c r="F225" s="196" t="s">
        <v>924</v>
      </c>
      <c r="G225" s="38"/>
      <c r="H225" s="38"/>
      <c r="I225" s="197"/>
      <c r="J225" s="38"/>
      <c r="K225" s="38"/>
      <c r="L225" s="39"/>
      <c r="M225" s="198"/>
      <c r="N225" s="199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242</v>
      </c>
      <c r="AU225" s="19" t="s">
        <v>84</v>
      </c>
    </row>
    <row r="226" s="2" customFormat="1" ht="21.75" customHeight="1">
      <c r="A226" s="38"/>
      <c r="B226" s="181"/>
      <c r="C226" s="182" t="s">
        <v>306</v>
      </c>
      <c r="D226" s="182" t="s">
        <v>237</v>
      </c>
      <c r="E226" s="183" t="s">
        <v>386</v>
      </c>
      <c r="F226" s="184" t="s">
        <v>387</v>
      </c>
      <c r="G226" s="185" t="s">
        <v>240</v>
      </c>
      <c r="H226" s="186">
        <v>382.07999999999998</v>
      </c>
      <c r="I226" s="187"/>
      <c r="J226" s="188">
        <f>ROUND(I226*H226,2)</f>
        <v>0</v>
      </c>
      <c r="K226" s="184" t="s">
        <v>246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0.00059000000000000003</v>
      </c>
      <c r="R226" s="191">
        <f>Q226*H226</f>
        <v>0.22542719999999999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96</v>
      </c>
      <c r="AT226" s="193" t="s">
        <v>237</v>
      </c>
      <c r="AU226" s="193" t="s">
        <v>84</v>
      </c>
      <c r="AY226" s="19" t="s">
        <v>235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96</v>
      </c>
      <c r="BM226" s="193" t="s">
        <v>388</v>
      </c>
    </row>
    <row r="227" s="2" customFormat="1">
      <c r="A227" s="38"/>
      <c r="B227" s="39"/>
      <c r="C227" s="38"/>
      <c r="D227" s="195" t="s">
        <v>242</v>
      </c>
      <c r="E227" s="38"/>
      <c r="F227" s="196" t="s">
        <v>389</v>
      </c>
      <c r="G227" s="38"/>
      <c r="H227" s="38"/>
      <c r="I227" s="197"/>
      <c r="J227" s="38"/>
      <c r="K227" s="38"/>
      <c r="L227" s="39"/>
      <c r="M227" s="198"/>
      <c r="N227" s="199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242</v>
      </c>
      <c r="AU227" s="19" t="s">
        <v>84</v>
      </c>
    </row>
    <row r="228" s="2" customFormat="1">
      <c r="A228" s="38"/>
      <c r="B228" s="39"/>
      <c r="C228" s="38"/>
      <c r="D228" s="195" t="s">
        <v>262</v>
      </c>
      <c r="E228" s="38"/>
      <c r="F228" s="223" t="s">
        <v>1183</v>
      </c>
      <c r="G228" s="38"/>
      <c r="H228" s="38"/>
      <c r="I228" s="197"/>
      <c r="J228" s="38"/>
      <c r="K228" s="38"/>
      <c r="L228" s="39"/>
      <c r="M228" s="198"/>
      <c r="N228" s="199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262</v>
      </c>
      <c r="AU228" s="19" t="s">
        <v>84</v>
      </c>
    </row>
    <row r="229" s="14" customFormat="1">
      <c r="A229" s="14"/>
      <c r="B229" s="207"/>
      <c r="C229" s="14"/>
      <c r="D229" s="195" t="s">
        <v>248</v>
      </c>
      <c r="E229" s="208" t="s">
        <v>1</v>
      </c>
      <c r="F229" s="209" t="s">
        <v>1230</v>
      </c>
      <c r="G229" s="14"/>
      <c r="H229" s="210">
        <v>278.07999999999998</v>
      </c>
      <c r="I229" s="211"/>
      <c r="J229" s="14"/>
      <c r="K229" s="14"/>
      <c r="L229" s="207"/>
      <c r="M229" s="212"/>
      <c r="N229" s="213"/>
      <c r="O229" s="213"/>
      <c r="P229" s="213"/>
      <c r="Q229" s="213"/>
      <c r="R229" s="213"/>
      <c r="S229" s="213"/>
      <c r="T229" s="2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08" t="s">
        <v>248</v>
      </c>
      <c r="AU229" s="208" t="s">
        <v>84</v>
      </c>
      <c r="AV229" s="14" t="s">
        <v>84</v>
      </c>
      <c r="AW229" s="14" t="s">
        <v>32</v>
      </c>
      <c r="AX229" s="14" t="s">
        <v>75</v>
      </c>
      <c r="AY229" s="208" t="s">
        <v>235</v>
      </c>
    </row>
    <row r="230" s="14" customFormat="1">
      <c r="A230" s="14"/>
      <c r="B230" s="207"/>
      <c r="C230" s="14"/>
      <c r="D230" s="195" t="s">
        <v>248</v>
      </c>
      <c r="E230" s="208" t="s">
        <v>1</v>
      </c>
      <c r="F230" s="209" t="s">
        <v>1231</v>
      </c>
      <c r="G230" s="14"/>
      <c r="H230" s="210">
        <v>104</v>
      </c>
      <c r="I230" s="211"/>
      <c r="J230" s="14"/>
      <c r="K230" s="14"/>
      <c r="L230" s="207"/>
      <c r="M230" s="212"/>
      <c r="N230" s="213"/>
      <c r="O230" s="213"/>
      <c r="P230" s="213"/>
      <c r="Q230" s="213"/>
      <c r="R230" s="213"/>
      <c r="S230" s="213"/>
      <c r="T230" s="2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08" t="s">
        <v>248</v>
      </c>
      <c r="AU230" s="208" t="s">
        <v>84</v>
      </c>
      <c r="AV230" s="14" t="s">
        <v>84</v>
      </c>
      <c r="AW230" s="14" t="s">
        <v>32</v>
      </c>
      <c r="AX230" s="14" t="s">
        <v>75</v>
      </c>
      <c r="AY230" s="208" t="s">
        <v>235</v>
      </c>
    </row>
    <row r="231" s="15" customFormat="1">
      <c r="A231" s="15"/>
      <c r="B231" s="215"/>
      <c r="C231" s="15"/>
      <c r="D231" s="195" t="s">
        <v>248</v>
      </c>
      <c r="E231" s="216" t="s">
        <v>1</v>
      </c>
      <c r="F231" s="217" t="s">
        <v>253</v>
      </c>
      <c r="G231" s="15"/>
      <c r="H231" s="218">
        <v>382.07999999999998</v>
      </c>
      <c r="I231" s="219"/>
      <c r="J231" s="15"/>
      <c r="K231" s="15"/>
      <c r="L231" s="215"/>
      <c r="M231" s="220"/>
      <c r="N231" s="221"/>
      <c r="O231" s="221"/>
      <c r="P231" s="221"/>
      <c r="Q231" s="221"/>
      <c r="R231" s="221"/>
      <c r="S231" s="221"/>
      <c r="T231" s="222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16" t="s">
        <v>248</v>
      </c>
      <c r="AU231" s="216" t="s">
        <v>84</v>
      </c>
      <c r="AV231" s="15" t="s">
        <v>96</v>
      </c>
      <c r="AW231" s="15" t="s">
        <v>32</v>
      </c>
      <c r="AX231" s="15" t="s">
        <v>82</v>
      </c>
      <c r="AY231" s="216" t="s">
        <v>235</v>
      </c>
    </row>
    <row r="232" s="2" customFormat="1" ht="21.75" customHeight="1">
      <c r="A232" s="38"/>
      <c r="B232" s="181"/>
      <c r="C232" s="182" t="s">
        <v>7</v>
      </c>
      <c r="D232" s="182" t="s">
        <v>237</v>
      </c>
      <c r="E232" s="183" t="s">
        <v>392</v>
      </c>
      <c r="F232" s="184" t="s">
        <v>393</v>
      </c>
      <c r="G232" s="185" t="s">
        <v>240</v>
      </c>
      <c r="H232" s="186">
        <v>382.07999999999998</v>
      </c>
      <c r="I232" s="187"/>
      <c r="J232" s="188">
        <f>ROUND(I232*H232,2)</f>
        <v>0</v>
      </c>
      <c r="K232" s="184" t="s">
        <v>246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96</v>
      </c>
      <c r="AT232" s="193" t="s">
        <v>237</v>
      </c>
      <c r="AU232" s="193" t="s">
        <v>84</v>
      </c>
      <c r="AY232" s="19" t="s">
        <v>235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96</v>
      </c>
      <c r="BM232" s="193" t="s">
        <v>394</v>
      </c>
    </row>
    <row r="233" s="2" customFormat="1">
      <c r="A233" s="38"/>
      <c r="B233" s="39"/>
      <c r="C233" s="38"/>
      <c r="D233" s="195" t="s">
        <v>242</v>
      </c>
      <c r="E233" s="38"/>
      <c r="F233" s="196" t="s">
        <v>395</v>
      </c>
      <c r="G233" s="38"/>
      <c r="H233" s="38"/>
      <c r="I233" s="197"/>
      <c r="J233" s="38"/>
      <c r="K233" s="38"/>
      <c r="L233" s="39"/>
      <c r="M233" s="198"/>
      <c r="N233" s="199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242</v>
      </c>
      <c r="AU233" s="19" t="s">
        <v>84</v>
      </c>
    </row>
    <row r="234" s="2" customFormat="1" ht="44.25" customHeight="1">
      <c r="A234" s="38"/>
      <c r="B234" s="181"/>
      <c r="C234" s="182" t="s">
        <v>385</v>
      </c>
      <c r="D234" s="182" t="s">
        <v>237</v>
      </c>
      <c r="E234" s="183" t="s">
        <v>397</v>
      </c>
      <c r="F234" s="184" t="s">
        <v>398</v>
      </c>
      <c r="G234" s="185" t="s">
        <v>358</v>
      </c>
      <c r="H234" s="186">
        <v>476.03399999999999</v>
      </c>
      <c r="I234" s="187"/>
      <c r="J234" s="188">
        <f>ROUND(I234*H234,2)</f>
        <v>0</v>
      </c>
      <c r="K234" s="184" t="s">
        <v>246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96</v>
      </c>
      <c r="AT234" s="193" t="s">
        <v>237</v>
      </c>
      <c r="AU234" s="193" t="s">
        <v>84</v>
      </c>
      <c r="AY234" s="19" t="s">
        <v>235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96</v>
      </c>
      <c r="BM234" s="193" t="s">
        <v>399</v>
      </c>
    </row>
    <row r="235" s="2" customFormat="1">
      <c r="A235" s="38"/>
      <c r="B235" s="39"/>
      <c r="C235" s="38"/>
      <c r="D235" s="195" t="s">
        <v>242</v>
      </c>
      <c r="E235" s="38"/>
      <c r="F235" s="196" t="s">
        <v>400</v>
      </c>
      <c r="G235" s="38"/>
      <c r="H235" s="38"/>
      <c r="I235" s="197"/>
      <c r="J235" s="38"/>
      <c r="K235" s="38"/>
      <c r="L235" s="39"/>
      <c r="M235" s="198"/>
      <c r="N235" s="199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242</v>
      </c>
      <c r="AU235" s="19" t="s">
        <v>84</v>
      </c>
    </row>
    <row r="236" s="13" customFormat="1">
      <c r="A236" s="13"/>
      <c r="B236" s="200"/>
      <c r="C236" s="13"/>
      <c r="D236" s="195" t="s">
        <v>248</v>
      </c>
      <c r="E236" s="201" t="s">
        <v>1</v>
      </c>
      <c r="F236" s="202" t="s">
        <v>928</v>
      </c>
      <c r="G236" s="13"/>
      <c r="H236" s="201" t="s">
        <v>1</v>
      </c>
      <c r="I236" s="203"/>
      <c r="J236" s="13"/>
      <c r="K236" s="13"/>
      <c r="L236" s="200"/>
      <c r="M236" s="204"/>
      <c r="N236" s="205"/>
      <c r="O236" s="205"/>
      <c r="P236" s="205"/>
      <c r="Q236" s="205"/>
      <c r="R236" s="205"/>
      <c r="S236" s="205"/>
      <c r="T236" s="206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1" t="s">
        <v>248</v>
      </c>
      <c r="AU236" s="201" t="s">
        <v>84</v>
      </c>
      <c r="AV236" s="13" t="s">
        <v>82</v>
      </c>
      <c r="AW236" s="13" t="s">
        <v>32</v>
      </c>
      <c r="AX236" s="13" t="s">
        <v>75</v>
      </c>
      <c r="AY236" s="201" t="s">
        <v>235</v>
      </c>
    </row>
    <row r="237" s="14" customFormat="1">
      <c r="A237" s="14"/>
      <c r="B237" s="207"/>
      <c r="C237" s="14"/>
      <c r="D237" s="195" t="s">
        <v>248</v>
      </c>
      <c r="E237" s="208" t="s">
        <v>1</v>
      </c>
      <c r="F237" s="209" t="s">
        <v>1232</v>
      </c>
      <c r="G237" s="14"/>
      <c r="H237" s="210">
        <v>211.13800000000001</v>
      </c>
      <c r="I237" s="211"/>
      <c r="J237" s="14"/>
      <c r="K237" s="14"/>
      <c r="L237" s="207"/>
      <c r="M237" s="212"/>
      <c r="N237" s="213"/>
      <c r="O237" s="213"/>
      <c r="P237" s="213"/>
      <c r="Q237" s="213"/>
      <c r="R237" s="213"/>
      <c r="S237" s="213"/>
      <c r="T237" s="2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08" t="s">
        <v>248</v>
      </c>
      <c r="AU237" s="208" t="s">
        <v>84</v>
      </c>
      <c r="AV237" s="14" t="s">
        <v>84</v>
      </c>
      <c r="AW237" s="14" t="s">
        <v>32</v>
      </c>
      <c r="AX237" s="14" t="s">
        <v>75</v>
      </c>
      <c r="AY237" s="208" t="s">
        <v>235</v>
      </c>
    </row>
    <row r="238" s="13" customFormat="1">
      <c r="A238" s="13"/>
      <c r="B238" s="200"/>
      <c r="C238" s="13"/>
      <c r="D238" s="195" t="s">
        <v>248</v>
      </c>
      <c r="E238" s="201" t="s">
        <v>1</v>
      </c>
      <c r="F238" s="202" t="s">
        <v>930</v>
      </c>
      <c r="G238" s="13"/>
      <c r="H238" s="201" t="s">
        <v>1</v>
      </c>
      <c r="I238" s="203"/>
      <c r="J238" s="13"/>
      <c r="K238" s="13"/>
      <c r="L238" s="200"/>
      <c r="M238" s="204"/>
      <c r="N238" s="205"/>
      <c r="O238" s="205"/>
      <c r="P238" s="205"/>
      <c r="Q238" s="205"/>
      <c r="R238" s="205"/>
      <c r="S238" s="205"/>
      <c r="T238" s="206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1" t="s">
        <v>248</v>
      </c>
      <c r="AU238" s="201" t="s">
        <v>84</v>
      </c>
      <c r="AV238" s="13" t="s">
        <v>82</v>
      </c>
      <c r="AW238" s="13" t="s">
        <v>32</v>
      </c>
      <c r="AX238" s="13" t="s">
        <v>75</v>
      </c>
      <c r="AY238" s="201" t="s">
        <v>235</v>
      </c>
    </row>
    <row r="239" s="14" customFormat="1">
      <c r="A239" s="14"/>
      <c r="B239" s="207"/>
      <c r="C239" s="14"/>
      <c r="D239" s="195" t="s">
        <v>248</v>
      </c>
      <c r="E239" s="208" t="s">
        <v>1</v>
      </c>
      <c r="F239" s="209" t="s">
        <v>1233</v>
      </c>
      <c r="G239" s="14"/>
      <c r="H239" s="210">
        <v>261</v>
      </c>
      <c r="I239" s="211"/>
      <c r="J239" s="14"/>
      <c r="K239" s="14"/>
      <c r="L239" s="207"/>
      <c r="M239" s="212"/>
      <c r="N239" s="213"/>
      <c r="O239" s="213"/>
      <c r="P239" s="213"/>
      <c r="Q239" s="213"/>
      <c r="R239" s="213"/>
      <c r="S239" s="213"/>
      <c r="T239" s="2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08" t="s">
        <v>248</v>
      </c>
      <c r="AU239" s="208" t="s">
        <v>84</v>
      </c>
      <c r="AV239" s="14" t="s">
        <v>84</v>
      </c>
      <c r="AW239" s="14" t="s">
        <v>32</v>
      </c>
      <c r="AX239" s="14" t="s">
        <v>75</v>
      </c>
      <c r="AY239" s="208" t="s">
        <v>235</v>
      </c>
    </row>
    <row r="240" s="13" customFormat="1">
      <c r="A240" s="13"/>
      <c r="B240" s="200"/>
      <c r="C240" s="13"/>
      <c r="D240" s="195" t="s">
        <v>248</v>
      </c>
      <c r="E240" s="201" t="s">
        <v>1</v>
      </c>
      <c r="F240" s="202" t="s">
        <v>403</v>
      </c>
      <c r="G240" s="13"/>
      <c r="H240" s="201" t="s">
        <v>1</v>
      </c>
      <c r="I240" s="203"/>
      <c r="J240" s="13"/>
      <c r="K240" s="13"/>
      <c r="L240" s="200"/>
      <c r="M240" s="204"/>
      <c r="N240" s="205"/>
      <c r="O240" s="205"/>
      <c r="P240" s="205"/>
      <c r="Q240" s="205"/>
      <c r="R240" s="205"/>
      <c r="S240" s="205"/>
      <c r="T240" s="206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1" t="s">
        <v>248</v>
      </c>
      <c r="AU240" s="201" t="s">
        <v>84</v>
      </c>
      <c r="AV240" s="13" t="s">
        <v>82</v>
      </c>
      <c r="AW240" s="13" t="s">
        <v>32</v>
      </c>
      <c r="AX240" s="13" t="s">
        <v>75</v>
      </c>
      <c r="AY240" s="201" t="s">
        <v>235</v>
      </c>
    </row>
    <row r="241" s="14" customFormat="1">
      <c r="A241" s="14"/>
      <c r="B241" s="207"/>
      <c r="C241" s="14"/>
      <c r="D241" s="195" t="s">
        <v>248</v>
      </c>
      <c r="E241" s="208" t="s">
        <v>1</v>
      </c>
      <c r="F241" s="209" t="s">
        <v>1234</v>
      </c>
      <c r="G241" s="14"/>
      <c r="H241" s="210">
        <v>3.8959999999999999</v>
      </c>
      <c r="I241" s="211"/>
      <c r="J241" s="14"/>
      <c r="K241" s="14"/>
      <c r="L241" s="207"/>
      <c r="M241" s="212"/>
      <c r="N241" s="213"/>
      <c r="O241" s="213"/>
      <c r="P241" s="213"/>
      <c r="Q241" s="213"/>
      <c r="R241" s="213"/>
      <c r="S241" s="213"/>
      <c r="T241" s="2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8" t="s">
        <v>248</v>
      </c>
      <c r="AU241" s="208" t="s">
        <v>84</v>
      </c>
      <c r="AV241" s="14" t="s">
        <v>84</v>
      </c>
      <c r="AW241" s="14" t="s">
        <v>32</v>
      </c>
      <c r="AX241" s="14" t="s">
        <v>75</v>
      </c>
      <c r="AY241" s="208" t="s">
        <v>235</v>
      </c>
    </row>
    <row r="242" s="15" customFormat="1">
      <c r="A242" s="15"/>
      <c r="B242" s="215"/>
      <c r="C242" s="15"/>
      <c r="D242" s="195" t="s">
        <v>248</v>
      </c>
      <c r="E242" s="216" t="s">
        <v>1</v>
      </c>
      <c r="F242" s="217" t="s">
        <v>253</v>
      </c>
      <c r="G242" s="15"/>
      <c r="H242" s="218">
        <v>476.03400000000005</v>
      </c>
      <c r="I242" s="219"/>
      <c r="J242" s="15"/>
      <c r="K242" s="15"/>
      <c r="L242" s="215"/>
      <c r="M242" s="220"/>
      <c r="N242" s="221"/>
      <c r="O242" s="221"/>
      <c r="P242" s="221"/>
      <c r="Q242" s="221"/>
      <c r="R242" s="221"/>
      <c r="S242" s="221"/>
      <c r="T242" s="222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6" t="s">
        <v>248</v>
      </c>
      <c r="AU242" s="216" t="s">
        <v>84</v>
      </c>
      <c r="AV242" s="15" t="s">
        <v>96</v>
      </c>
      <c r="AW242" s="15" t="s">
        <v>32</v>
      </c>
      <c r="AX242" s="15" t="s">
        <v>82</v>
      </c>
      <c r="AY242" s="216" t="s">
        <v>235</v>
      </c>
    </row>
    <row r="243" s="2" customFormat="1" ht="37.8" customHeight="1">
      <c r="A243" s="38"/>
      <c r="B243" s="181"/>
      <c r="C243" s="182" t="s">
        <v>391</v>
      </c>
      <c r="D243" s="182" t="s">
        <v>237</v>
      </c>
      <c r="E243" s="183" t="s">
        <v>406</v>
      </c>
      <c r="F243" s="184" t="s">
        <v>407</v>
      </c>
      <c r="G243" s="185" t="s">
        <v>358</v>
      </c>
      <c r="H243" s="186">
        <v>59.247</v>
      </c>
      <c r="I243" s="187"/>
      <c r="J243" s="188">
        <f>ROUND(I243*H243,2)</f>
        <v>0</v>
      </c>
      <c r="K243" s="184" t="s">
        <v>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96</v>
      </c>
      <c r="AT243" s="193" t="s">
        <v>237</v>
      </c>
      <c r="AU243" s="193" t="s">
        <v>84</v>
      </c>
      <c r="AY243" s="19" t="s">
        <v>235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96</v>
      </c>
      <c r="BM243" s="193" t="s">
        <v>408</v>
      </c>
    </row>
    <row r="244" s="2" customFormat="1">
      <c r="A244" s="38"/>
      <c r="B244" s="39"/>
      <c r="C244" s="38"/>
      <c r="D244" s="195" t="s">
        <v>242</v>
      </c>
      <c r="E244" s="38"/>
      <c r="F244" s="196" t="s">
        <v>400</v>
      </c>
      <c r="G244" s="38"/>
      <c r="H244" s="38"/>
      <c r="I244" s="197"/>
      <c r="J244" s="38"/>
      <c r="K244" s="38"/>
      <c r="L244" s="39"/>
      <c r="M244" s="198"/>
      <c r="N244" s="199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242</v>
      </c>
      <c r="AU244" s="19" t="s">
        <v>84</v>
      </c>
    </row>
    <row r="245" s="2" customFormat="1" ht="44.25" customHeight="1">
      <c r="A245" s="38"/>
      <c r="B245" s="181"/>
      <c r="C245" s="182" t="s">
        <v>396</v>
      </c>
      <c r="D245" s="182" t="s">
        <v>237</v>
      </c>
      <c r="E245" s="183" t="s">
        <v>410</v>
      </c>
      <c r="F245" s="184" t="s">
        <v>411</v>
      </c>
      <c r="G245" s="185" t="s">
        <v>358</v>
      </c>
      <c r="H245" s="186">
        <v>2380.1700000000001</v>
      </c>
      <c r="I245" s="187"/>
      <c r="J245" s="188">
        <f>ROUND(I245*H245,2)</f>
        <v>0</v>
      </c>
      <c r="K245" s="184" t="s">
        <v>246</v>
      </c>
      <c r="L245" s="39"/>
      <c r="M245" s="189" t="s">
        <v>1</v>
      </c>
      <c r="N245" s="190" t="s">
        <v>40</v>
      </c>
      <c r="O245" s="77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3" t="s">
        <v>96</v>
      </c>
      <c r="AT245" s="193" t="s">
        <v>237</v>
      </c>
      <c r="AU245" s="193" t="s">
        <v>84</v>
      </c>
      <c r="AY245" s="19" t="s">
        <v>235</v>
      </c>
      <c r="BE245" s="194">
        <f>IF(N245="základní",J245,0)</f>
        <v>0</v>
      </c>
      <c r="BF245" s="194">
        <f>IF(N245="snížená",J245,0)</f>
        <v>0</v>
      </c>
      <c r="BG245" s="194">
        <f>IF(N245="zákl. přenesená",J245,0)</f>
        <v>0</v>
      </c>
      <c r="BH245" s="194">
        <f>IF(N245="sníž. přenesená",J245,0)</f>
        <v>0</v>
      </c>
      <c r="BI245" s="194">
        <f>IF(N245="nulová",J245,0)</f>
        <v>0</v>
      </c>
      <c r="BJ245" s="19" t="s">
        <v>82</v>
      </c>
      <c r="BK245" s="194">
        <f>ROUND(I245*H245,2)</f>
        <v>0</v>
      </c>
      <c r="BL245" s="19" t="s">
        <v>96</v>
      </c>
      <c r="BM245" s="193" t="s">
        <v>412</v>
      </c>
    </row>
    <row r="246" s="2" customFormat="1">
      <c r="A246" s="38"/>
      <c r="B246" s="39"/>
      <c r="C246" s="38"/>
      <c r="D246" s="195" t="s">
        <v>242</v>
      </c>
      <c r="E246" s="38"/>
      <c r="F246" s="196" t="s">
        <v>413</v>
      </c>
      <c r="G246" s="38"/>
      <c r="H246" s="38"/>
      <c r="I246" s="197"/>
      <c r="J246" s="38"/>
      <c r="K246" s="38"/>
      <c r="L246" s="39"/>
      <c r="M246" s="198"/>
      <c r="N246" s="199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242</v>
      </c>
      <c r="AU246" s="19" t="s">
        <v>84</v>
      </c>
    </row>
    <row r="247" s="14" customFormat="1">
      <c r="A247" s="14"/>
      <c r="B247" s="207"/>
      <c r="C247" s="14"/>
      <c r="D247" s="195" t="s">
        <v>248</v>
      </c>
      <c r="E247" s="14"/>
      <c r="F247" s="209" t="s">
        <v>1235</v>
      </c>
      <c r="G247" s="14"/>
      <c r="H247" s="210">
        <v>2380.1700000000001</v>
      </c>
      <c r="I247" s="211"/>
      <c r="J247" s="14"/>
      <c r="K247" s="14"/>
      <c r="L247" s="207"/>
      <c r="M247" s="212"/>
      <c r="N247" s="213"/>
      <c r="O247" s="213"/>
      <c r="P247" s="213"/>
      <c r="Q247" s="213"/>
      <c r="R247" s="213"/>
      <c r="S247" s="213"/>
      <c r="T247" s="2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8" t="s">
        <v>248</v>
      </c>
      <c r="AU247" s="208" t="s">
        <v>84</v>
      </c>
      <c r="AV247" s="14" t="s">
        <v>84</v>
      </c>
      <c r="AW247" s="14" t="s">
        <v>3</v>
      </c>
      <c r="AX247" s="14" t="s">
        <v>82</v>
      </c>
      <c r="AY247" s="208" t="s">
        <v>235</v>
      </c>
    </row>
    <row r="248" s="2" customFormat="1" ht="44.25" customHeight="1">
      <c r="A248" s="38"/>
      <c r="B248" s="181"/>
      <c r="C248" s="182" t="s">
        <v>405</v>
      </c>
      <c r="D248" s="182" t="s">
        <v>237</v>
      </c>
      <c r="E248" s="183" t="s">
        <v>416</v>
      </c>
      <c r="F248" s="184" t="s">
        <v>417</v>
      </c>
      <c r="G248" s="185" t="s">
        <v>358</v>
      </c>
      <c r="H248" s="186">
        <v>296.23500000000001</v>
      </c>
      <c r="I248" s="187"/>
      <c r="J248" s="188">
        <f>ROUND(I248*H248,2)</f>
        <v>0</v>
      </c>
      <c r="K248" s="184" t="s">
        <v>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96</v>
      </c>
      <c r="AT248" s="193" t="s">
        <v>237</v>
      </c>
      <c r="AU248" s="193" t="s">
        <v>84</v>
      </c>
      <c r="AY248" s="19" t="s">
        <v>235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96</v>
      </c>
      <c r="BM248" s="193" t="s">
        <v>418</v>
      </c>
    </row>
    <row r="249" s="2" customFormat="1">
      <c r="A249" s="38"/>
      <c r="B249" s="39"/>
      <c r="C249" s="38"/>
      <c r="D249" s="195" t="s">
        <v>242</v>
      </c>
      <c r="E249" s="38"/>
      <c r="F249" s="196" t="s">
        <v>413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242</v>
      </c>
      <c r="AU249" s="19" t="s">
        <v>84</v>
      </c>
    </row>
    <row r="250" s="14" customFormat="1">
      <c r="A250" s="14"/>
      <c r="B250" s="207"/>
      <c r="C250" s="14"/>
      <c r="D250" s="195" t="s">
        <v>248</v>
      </c>
      <c r="E250" s="14"/>
      <c r="F250" s="209" t="s">
        <v>1236</v>
      </c>
      <c r="G250" s="14"/>
      <c r="H250" s="210">
        <v>296.23500000000001</v>
      </c>
      <c r="I250" s="211"/>
      <c r="J250" s="14"/>
      <c r="K250" s="14"/>
      <c r="L250" s="207"/>
      <c r="M250" s="212"/>
      <c r="N250" s="213"/>
      <c r="O250" s="213"/>
      <c r="P250" s="213"/>
      <c r="Q250" s="213"/>
      <c r="R250" s="213"/>
      <c r="S250" s="213"/>
      <c r="T250" s="2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8" t="s">
        <v>248</v>
      </c>
      <c r="AU250" s="208" t="s">
        <v>84</v>
      </c>
      <c r="AV250" s="14" t="s">
        <v>84</v>
      </c>
      <c r="AW250" s="14" t="s">
        <v>3</v>
      </c>
      <c r="AX250" s="14" t="s">
        <v>82</v>
      </c>
      <c r="AY250" s="208" t="s">
        <v>235</v>
      </c>
    </row>
    <row r="251" s="2" customFormat="1" ht="24.15" customHeight="1">
      <c r="A251" s="38"/>
      <c r="B251" s="181"/>
      <c r="C251" s="182" t="s">
        <v>409</v>
      </c>
      <c r="D251" s="182" t="s">
        <v>237</v>
      </c>
      <c r="E251" s="183" t="s">
        <v>421</v>
      </c>
      <c r="F251" s="184" t="s">
        <v>422</v>
      </c>
      <c r="G251" s="185" t="s">
        <v>358</v>
      </c>
      <c r="H251" s="186">
        <v>59.247</v>
      </c>
      <c r="I251" s="187"/>
      <c r="J251" s="188">
        <f>ROUND(I251*H251,2)</f>
        <v>0</v>
      </c>
      <c r="K251" s="184" t="s">
        <v>246</v>
      </c>
      <c r="L251" s="39"/>
      <c r="M251" s="189" t="s">
        <v>1</v>
      </c>
      <c r="N251" s="190" t="s">
        <v>40</v>
      </c>
      <c r="O251" s="77"/>
      <c r="P251" s="191">
        <f>O251*H251</f>
        <v>0</v>
      </c>
      <c r="Q251" s="191">
        <v>0</v>
      </c>
      <c r="R251" s="191">
        <f>Q251*H251</f>
        <v>0</v>
      </c>
      <c r="S251" s="191">
        <v>0</v>
      </c>
      <c r="T251" s="19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3" t="s">
        <v>96</v>
      </c>
      <c r="AT251" s="193" t="s">
        <v>237</v>
      </c>
      <c r="AU251" s="193" t="s">
        <v>84</v>
      </c>
      <c r="AY251" s="19" t="s">
        <v>235</v>
      </c>
      <c r="BE251" s="194">
        <f>IF(N251="základní",J251,0)</f>
        <v>0</v>
      </c>
      <c r="BF251" s="194">
        <f>IF(N251="snížená",J251,0)</f>
        <v>0</v>
      </c>
      <c r="BG251" s="194">
        <f>IF(N251="zákl. přenesená",J251,0)</f>
        <v>0</v>
      </c>
      <c r="BH251" s="194">
        <f>IF(N251="sníž. přenesená",J251,0)</f>
        <v>0</v>
      </c>
      <c r="BI251" s="194">
        <f>IF(N251="nulová",J251,0)</f>
        <v>0</v>
      </c>
      <c r="BJ251" s="19" t="s">
        <v>82</v>
      </c>
      <c r="BK251" s="194">
        <f>ROUND(I251*H251,2)</f>
        <v>0</v>
      </c>
      <c r="BL251" s="19" t="s">
        <v>96</v>
      </c>
      <c r="BM251" s="193" t="s">
        <v>423</v>
      </c>
    </row>
    <row r="252" s="2" customFormat="1">
      <c r="A252" s="38"/>
      <c r="B252" s="39"/>
      <c r="C252" s="38"/>
      <c r="D252" s="195" t="s">
        <v>242</v>
      </c>
      <c r="E252" s="38"/>
      <c r="F252" s="196" t="s">
        <v>424</v>
      </c>
      <c r="G252" s="38"/>
      <c r="H252" s="38"/>
      <c r="I252" s="197"/>
      <c r="J252" s="38"/>
      <c r="K252" s="38"/>
      <c r="L252" s="39"/>
      <c r="M252" s="198"/>
      <c r="N252" s="199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242</v>
      </c>
      <c r="AU252" s="19" t="s">
        <v>84</v>
      </c>
    </row>
    <row r="253" s="13" customFormat="1">
      <c r="A253" s="13"/>
      <c r="B253" s="200"/>
      <c r="C253" s="13"/>
      <c r="D253" s="195" t="s">
        <v>248</v>
      </c>
      <c r="E253" s="201" t="s">
        <v>1</v>
      </c>
      <c r="F253" s="202" t="s">
        <v>403</v>
      </c>
      <c r="G253" s="13"/>
      <c r="H253" s="201" t="s">
        <v>1</v>
      </c>
      <c r="I253" s="203"/>
      <c r="J253" s="13"/>
      <c r="K253" s="13"/>
      <c r="L253" s="200"/>
      <c r="M253" s="204"/>
      <c r="N253" s="205"/>
      <c r="O253" s="205"/>
      <c r="P253" s="205"/>
      <c r="Q253" s="205"/>
      <c r="R253" s="205"/>
      <c r="S253" s="205"/>
      <c r="T253" s="206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01" t="s">
        <v>248</v>
      </c>
      <c r="AU253" s="201" t="s">
        <v>84</v>
      </c>
      <c r="AV253" s="13" t="s">
        <v>82</v>
      </c>
      <c r="AW253" s="13" t="s">
        <v>32</v>
      </c>
      <c r="AX253" s="13" t="s">
        <v>75</v>
      </c>
      <c r="AY253" s="201" t="s">
        <v>235</v>
      </c>
    </row>
    <row r="254" s="14" customFormat="1">
      <c r="A254" s="14"/>
      <c r="B254" s="207"/>
      <c r="C254" s="14"/>
      <c r="D254" s="195" t="s">
        <v>248</v>
      </c>
      <c r="E254" s="208" t="s">
        <v>1</v>
      </c>
      <c r="F254" s="209" t="s">
        <v>1234</v>
      </c>
      <c r="G254" s="14"/>
      <c r="H254" s="210">
        <v>3.8959999999999999</v>
      </c>
      <c r="I254" s="211"/>
      <c r="J254" s="14"/>
      <c r="K254" s="14"/>
      <c r="L254" s="207"/>
      <c r="M254" s="212"/>
      <c r="N254" s="213"/>
      <c r="O254" s="213"/>
      <c r="P254" s="213"/>
      <c r="Q254" s="213"/>
      <c r="R254" s="213"/>
      <c r="S254" s="213"/>
      <c r="T254" s="2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8" t="s">
        <v>248</v>
      </c>
      <c r="AU254" s="208" t="s">
        <v>84</v>
      </c>
      <c r="AV254" s="14" t="s">
        <v>84</v>
      </c>
      <c r="AW254" s="14" t="s">
        <v>32</v>
      </c>
      <c r="AX254" s="14" t="s">
        <v>75</v>
      </c>
      <c r="AY254" s="208" t="s">
        <v>235</v>
      </c>
    </row>
    <row r="255" s="16" customFormat="1">
      <c r="A255" s="16"/>
      <c r="B255" s="224"/>
      <c r="C255" s="16"/>
      <c r="D255" s="195" t="s">
        <v>248</v>
      </c>
      <c r="E255" s="225" t="s">
        <v>1</v>
      </c>
      <c r="F255" s="226" t="s">
        <v>373</v>
      </c>
      <c r="G255" s="16"/>
      <c r="H255" s="227">
        <v>3.8959999999999999</v>
      </c>
      <c r="I255" s="228"/>
      <c r="J255" s="16"/>
      <c r="K255" s="16"/>
      <c r="L255" s="224"/>
      <c r="M255" s="229"/>
      <c r="N255" s="230"/>
      <c r="O255" s="230"/>
      <c r="P255" s="230"/>
      <c r="Q255" s="230"/>
      <c r="R255" s="230"/>
      <c r="S255" s="230"/>
      <c r="T255" s="231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25" t="s">
        <v>248</v>
      </c>
      <c r="AU255" s="225" t="s">
        <v>84</v>
      </c>
      <c r="AV255" s="16" t="s">
        <v>91</v>
      </c>
      <c r="AW255" s="16" t="s">
        <v>32</v>
      </c>
      <c r="AX255" s="16" t="s">
        <v>75</v>
      </c>
      <c r="AY255" s="225" t="s">
        <v>235</v>
      </c>
    </row>
    <row r="256" s="13" customFormat="1">
      <c r="A256" s="13"/>
      <c r="B256" s="200"/>
      <c r="C256" s="13"/>
      <c r="D256" s="195" t="s">
        <v>248</v>
      </c>
      <c r="E256" s="201" t="s">
        <v>1</v>
      </c>
      <c r="F256" s="202" t="s">
        <v>425</v>
      </c>
      <c r="G256" s="13"/>
      <c r="H256" s="201" t="s">
        <v>1</v>
      </c>
      <c r="I256" s="203"/>
      <c r="J256" s="13"/>
      <c r="K256" s="13"/>
      <c r="L256" s="200"/>
      <c r="M256" s="204"/>
      <c r="N256" s="205"/>
      <c r="O256" s="205"/>
      <c r="P256" s="205"/>
      <c r="Q256" s="205"/>
      <c r="R256" s="205"/>
      <c r="S256" s="205"/>
      <c r="T256" s="206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1" t="s">
        <v>248</v>
      </c>
      <c r="AU256" s="201" t="s">
        <v>84</v>
      </c>
      <c r="AV256" s="13" t="s">
        <v>82</v>
      </c>
      <c r="AW256" s="13" t="s">
        <v>32</v>
      </c>
      <c r="AX256" s="13" t="s">
        <v>75</v>
      </c>
      <c r="AY256" s="201" t="s">
        <v>235</v>
      </c>
    </row>
    <row r="257" s="14" customFormat="1">
      <c r="A257" s="14"/>
      <c r="B257" s="207"/>
      <c r="C257" s="14"/>
      <c r="D257" s="195" t="s">
        <v>248</v>
      </c>
      <c r="E257" s="208" t="s">
        <v>1</v>
      </c>
      <c r="F257" s="209" t="s">
        <v>1237</v>
      </c>
      <c r="G257" s="14"/>
      <c r="H257" s="210">
        <v>9.7189999999999994</v>
      </c>
      <c r="I257" s="211"/>
      <c r="J257" s="14"/>
      <c r="K257" s="14"/>
      <c r="L257" s="207"/>
      <c r="M257" s="212"/>
      <c r="N257" s="213"/>
      <c r="O257" s="213"/>
      <c r="P257" s="213"/>
      <c r="Q257" s="213"/>
      <c r="R257" s="213"/>
      <c r="S257" s="213"/>
      <c r="T257" s="2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08" t="s">
        <v>248</v>
      </c>
      <c r="AU257" s="208" t="s">
        <v>84</v>
      </c>
      <c r="AV257" s="14" t="s">
        <v>84</v>
      </c>
      <c r="AW257" s="14" t="s">
        <v>32</v>
      </c>
      <c r="AX257" s="14" t="s">
        <v>75</v>
      </c>
      <c r="AY257" s="208" t="s">
        <v>235</v>
      </c>
    </row>
    <row r="258" s="14" customFormat="1">
      <c r="A258" s="14"/>
      <c r="B258" s="207"/>
      <c r="C258" s="14"/>
      <c r="D258" s="195" t="s">
        <v>248</v>
      </c>
      <c r="E258" s="208" t="s">
        <v>1</v>
      </c>
      <c r="F258" s="209" t="s">
        <v>1213</v>
      </c>
      <c r="G258" s="14"/>
      <c r="H258" s="210">
        <v>50</v>
      </c>
      <c r="I258" s="211"/>
      <c r="J258" s="14"/>
      <c r="K258" s="14"/>
      <c r="L258" s="207"/>
      <c r="M258" s="212"/>
      <c r="N258" s="213"/>
      <c r="O258" s="213"/>
      <c r="P258" s="213"/>
      <c r="Q258" s="213"/>
      <c r="R258" s="213"/>
      <c r="S258" s="213"/>
      <c r="T258" s="2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8" t="s">
        <v>248</v>
      </c>
      <c r="AU258" s="208" t="s">
        <v>84</v>
      </c>
      <c r="AV258" s="14" t="s">
        <v>84</v>
      </c>
      <c r="AW258" s="14" t="s">
        <v>32</v>
      </c>
      <c r="AX258" s="14" t="s">
        <v>75</v>
      </c>
      <c r="AY258" s="208" t="s">
        <v>235</v>
      </c>
    </row>
    <row r="259" s="14" customFormat="1">
      <c r="A259" s="14"/>
      <c r="B259" s="207"/>
      <c r="C259" s="14"/>
      <c r="D259" s="195" t="s">
        <v>248</v>
      </c>
      <c r="E259" s="208" t="s">
        <v>1</v>
      </c>
      <c r="F259" s="209" t="s">
        <v>1238</v>
      </c>
      <c r="G259" s="14"/>
      <c r="H259" s="210">
        <v>-0.91400000000000003</v>
      </c>
      <c r="I259" s="211"/>
      <c r="J259" s="14"/>
      <c r="K259" s="14"/>
      <c r="L259" s="207"/>
      <c r="M259" s="212"/>
      <c r="N259" s="213"/>
      <c r="O259" s="213"/>
      <c r="P259" s="213"/>
      <c r="Q259" s="213"/>
      <c r="R259" s="213"/>
      <c r="S259" s="213"/>
      <c r="T259" s="2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08" t="s">
        <v>248</v>
      </c>
      <c r="AU259" s="208" t="s">
        <v>84</v>
      </c>
      <c r="AV259" s="14" t="s">
        <v>84</v>
      </c>
      <c r="AW259" s="14" t="s">
        <v>32</v>
      </c>
      <c r="AX259" s="14" t="s">
        <v>75</v>
      </c>
      <c r="AY259" s="208" t="s">
        <v>235</v>
      </c>
    </row>
    <row r="260" s="14" customFormat="1">
      <c r="A260" s="14"/>
      <c r="B260" s="207"/>
      <c r="C260" s="14"/>
      <c r="D260" s="195" t="s">
        <v>248</v>
      </c>
      <c r="E260" s="208" t="s">
        <v>1</v>
      </c>
      <c r="F260" s="209" t="s">
        <v>1239</v>
      </c>
      <c r="G260" s="14"/>
      <c r="H260" s="210">
        <v>-3.4540000000000002</v>
      </c>
      <c r="I260" s="211"/>
      <c r="J260" s="14"/>
      <c r="K260" s="14"/>
      <c r="L260" s="207"/>
      <c r="M260" s="212"/>
      <c r="N260" s="213"/>
      <c r="O260" s="213"/>
      <c r="P260" s="213"/>
      <c r="Q260" s="213"/>
      <c r="R260" s="213"/>
      <c r="S260" s="213"/>
      <c r="T260" s="2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8" t="s">
        <v>248</v>
      </c>
      <c r="AU260" s="208" t="s">
        <v>84</v>
      </c>
      <c r="AV260" s="14" t="s">
        <v>84</v>
      </c>
      <c r="AW260" s="14" t="s">
        <v>32</v>
      </c>
      <c r="AX260" s="14" t="s">
        <v>75</v>
      </c>
      <c r="AY260" s="208" t="s">
        <v>235</v>
      </c>
    </row>
    <row r="261" s="16" customFormat="1">
      <c r="A261" s="16"/>
      <c r="B261" s="224"/>
      <c r="C261" s="16"/>
      <c r="D261" s="195" t="s">
        <v>248</v>
      </c>
      <c r="E261" s="225" t="s">
        <v>1</v>
      </c>
      <c r="F261" s="226" t="s">
        <v>373</v>
      </c>
      <c r="G261" s="16"/>
      <c r="H261" s="227">
        <v>55.350999999999999</v>
      </c>
      <c r="I261" s="228"/>
      <c r="J261" s="16"/>
      <c r="K261" s="16"/>
      <c r="L261" s="224"/>
      <c r="M261" s="229"/>
      <c r="N261" s="230"/>
      <c r="O261" s="230"/>
      <c r="P261" s="230"/>
      <c r="Q261" s="230"/>
      <c r="R261" s="230"/>
      <c r="S261" s="230"/>
      <c r="T261" s="231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T261" s="225" t="s">
        <v>248</v>
      </c>
      <c r="AU261" s="225" t="s">
        <v>84</v>
      </c>
      <c r="AV261" s="16" t="s">
        <v>91</v>
      </c>
      <c r="AW261" s="16" t="s">
        <v>32</v>
      </c>
      <c r="AX261" s="16" t="s">
        <v>75</v>
      </c>
      <c r="AY261" s="225" t="s">
        <v>235</v>
      </c>
    </row>
    <row r="262" s="15" customFormat="1">
      <c r="A262" s="15"/>
      <c r="B262" s="215"/>
      <c r="C262" s="15"/>
      <c r="D262" s="195" t="s">
        <v>248</v>
      </c>
      <c r="E262" s="216" t="s">
        <v>1</v>
      </c>
      <c r="F262" s="217" t="s">
        <v>253</v>
      </c>
      <c r="G262" s="15"/>
      <c r="H262" s="218">
        <v>59.246999999999993</v>
      </c>
      <c r="I262" s="219"/>
      <c r="J262" s="15"/>
      <c r="K262" s="15"/>
      <c r="L262" s="215"/>
      <c r="M262" s="220"/>
      <c r="N262" s="221"/>
      <c r="O262" s="221"/>
      <c r="P262" s="221"/>
      <c r="Q262" s="221"/>
      <c r="R262" s="221"/>
      <c r="S262" s="221"/>
      <c r="T262" s="222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16" t="s">
        <v>248</v>
      </c>
      <c r="AU262" s="216" t="s">
        <v>84</v>
      </c>
      <c r="AV262" s="15" t="s">
        <v>96</v>
      </c>
      <c r="AW262" s="15" t="s">
        <v>32</v>
      </c>
      <c r="AX262" s="15" t="s">
        <v>82</v>
      </c>
      <c r="AY262" s="216" t="s">
        <v>235</v>
      </c>
    </row>
    <row r="263" s="2" customFormat="1" ht="24.15" customHeight="1">
      <c r="A263" s="38"/>
      <c r="B263" s="181"/>
      <c r="C263" s="182" t="s">
        <v>415</v>
      </c>
      <c r="D263" s="182" t="s">
        <v>237</v>
      </c>
      <c r="E263" s="183" t="s">
        <v>429</v>
      </c>
      <c r="F263" s="184" t="s">
        <v>430</v>
      </c>
      <c r="G263" s="185" t="s">
        <v>240</v>
      </c>
      <c r="H263" s="186">
        <v>67.700000000000003</v>
      </c>
      <c r="I263" s="187"/>
      <c r="J263" s="188">
        <f>ROUND(I263*H263,2)</f>
        <v>0</v>
      </c>
      <c r="K263" s="184" t="s">
        <v>246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96</v>
      </c>
      <c r="AT263" s="193" t="s">
        <v>237</v>
      </c>
      <c r="AU263" s="193" t="s">
        <v>84</v>
      </c>
      <c r="AY263" s="19" t="s">
        <v>235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96</v>
      </c>
      <c r="BM263" s="193" t="s">
        <v>431</v>
      </c>
    </row>
    <row r="264" s="2" customFormat="1">
      <c r="A264" s="38"/>
      <c r="B264" s="39"/>
      <c r="C264" s="38"/>
      <c r="D264" s="195" t="s">
        <v>242</v>
      </c>
      <c r="E264" s="38"/>
      <c r="F264" s="196" t="s">
        <v>432</v>
      </c>
      <c r="G264" s="38"/>
      <c r="H264" s="38"/>
      <c r="I264" s="197"/>
      <c r="J264" s="38"/>
      <c r="K264" s="38"/>
      <c r="L264" s="39"/>
      <c r="M264" s="198"/>
      <c r="N264" s="199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242</v>
      </c>
      <c r="AU264" s="19" t="s">
        <v>84</v>
      </c>
    </row>
    <row r="265" s="2" customFormat="1">
      <c r="A265" s="38"/>
      <c r="B265" s="39"/>
      <c r="C265" s="38"/>
      <c r="D265" s="195" t="s">
        <v>262</v>
      </c>
      <c r="E265" s="38"/>
      <c r="F265" s="223" t="s">
        <v>1183</v>
      </c>
      <c r="G265" s="38"/>
      <c r="H265" s="38"/>
      <c r="I265" s="197"/>
      <c r="J265" s="38"/>
      <c r="K265" s="38"/>
      <c r="L265" s="39"/>
      <c r="M265" s="198"/>
      <c r="N265" s="199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262</v>
      </c>
      <c r="AU265" s="19" t="s">
        <v>84</v>
      </c>
    </row>
    <row r="266" s="14" customFormat="1">
      <c r="A266" s="14"/>
      <c r="B266" s="207"/>
      <c r="C266" s="14"/>
      <c r="D266" s="195" t="s">
        <v>248</v>
      </c>
      <c r="E266" s="208" t="s">
        <v>1</v>
      </c>
      <c r="F266" s="209" t="s">
        <v>1240</v>
      </c>
      <c r="G266" s="14"/>
      <c r="H266" s="210">
        <v>63.200000000000003</v>
      </c>
      <c r="I266" s="211"/>
      <c r="J266" s="14"/>
      <c r="K266" s="14"/>
      <c r="L266" s="207"/>
      <c r="M266" s="212"/>
      <c r="N266" s="213"/>
      <c r="O266" s="213"/>
      <c r="P266" s="213"/>
      <c r="Q266" s="213"/>
      <c r="R266" s="213"/>
      <c r="S266" s="213"/>
      <c r="T266" s="2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08" t="s">
        <v>248</v>
      </c>
      <c r="AU266" s="208" t="s">
        <v>84</v>
      </c>
      <c r="AV266" s="14" t="s">
        <v>84</v>
      </c>
      <c r="AW266" s="14" t="s">
        <v>32</v>
      </c>
      <c r="AX266" s="14" t="s">
        <v>75</v>
      </c>
      <c r="AY266" s="208" t="s">
        <v>235</v>
      </c>
    </row>
    <row r="267" s="14" customFormat="1">
      <c r="A267" s="14"/>
      <c r="B267" s="207"/>
      <c r="C267" s="14"/>
      <c r="D267" s="195" t="s">
        <v>248</v>
      </c>
      <c r="E267" s="208" t="s">
        <v>1</v>
      </c>
      <c r="F267" s="209" t="s">
        <v>1241</v>
      </c>
      <c r="G267" s="14"/>
      <c r="H267" s="210">
        <v>4.5</v>
      </c>
      <c r="I267" s="211"/>
      <c r="J267" s="14"/>
      <c r="K267" s="14"/>
      <c r="L267" s="207"/>
      <c r="M267" s="212"/>
      <c r="N267" s="213"/>
      <c r="O267" s="213"/>
      <c r="P267" s="213"/>
      <c r="Q267" s="213"/>
      <c r="R267" s="213"/>
      <c r="S267" s="213"/>
      <c r="T267" s="2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08" t="s">
        <v>248</v>
      </c>
      <c r="AU267" s="208" t="s">
        <v>84</v>
      </c>
      <c r="AV267" s="14" t="s">
        <v>84</v>
      </c>
      <c r="AW267" s="14" t="s">
        <v>32</v>
      </c>
      <c r="AX267" s="14" t="s">
        <v>75</v>
      </c>
      <c r="AY267" s="208" t="s">
        <v>235</v>
      </c>
    </row>
    <row r="268" s="15" customFormat="1">
      <c r="A268" s="15"/>
      <c r="B268" s="215"/>
      <c r="C268" s="15"/>
      <c r="D268" s="195" t="s">
        <v>248</v>
      </c>
      <c r="E268" s="216" t="s">
        <v>1</v>
      </c>
      <c r="F268" s="217" t="s">
        <v>253</v>
      </c>
      <c r="G268" s="15"/>
      <c r="H268" s="218">
        <v>67.700000000000003</v>
      </c>
      <c r="I268" s="219"/>
      <c r="J268" s="15"/>
      <c r="K268" s="15"/>
      <c r="L268" s="215"/>
      <c r="M268" s="220"/>
      <c r="N268" s="221"/>
      <c r="O268" s="221"/>
      <c r="P268" s="221"/>
      <c r="Q268" s="221"/>
      <c r="R268" s="221"/>
      <c r="S268" s="221"/>
      <c r="T268" s="222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16" t="s">
        <v>248</v>
      </c>
      <c r="AU268" s="216" t="s">
        <v>84</v>
      </c>
      <c r="AV268" s="15" t="s">
        <v>96</v>
      </c>
      <c r="AW268" s="15" t="s">
        <v>32</v>
      </c>
      <c r="AX268" s="15" t="s">
        <v>82</v>
      </c>
      <c r="AY268" s="216" t="s">
        <v>235</v>
      </c>
    </row>
    <row r="269" s="2" customFormat="1" ht="33" customHeight="1">
      <c r="A269" s="38"/>
      <c r="B269" s="181"/>
      <c r="C269" s="182" t="s">
        <v>420</v>
      </c>
      <c r="D269" s="182" t="s">
        <v>237</v>
      </c>
      <c r="E269" s="183" t="s">
        <v>436</v>
      </c>
      <c r="F269" s="184" t="s">
        <v>437</v>
      </c>
      <c r="G269" s="185" t="s">
        <v>438</v>
      </c>
      <c r="H269" s="186">
        <v>737.70299999999997</v>
      </c>
      <c r="I269" s="187"/>
      <c r="J269" s="188">
        <f>ROUND(I269*H269,2)</f>
        <v>0</v>
      </c>
      <c r="K269" s="184" t="s">
        <v>246</v>
      </c>
      <c r="L269" s="39"/>
      <c r="M269" s="189" t="s">
        <v>1</v>
      </c>
      <c r="N269" s="190" t="s">
        <v>40</v>
      </c>
      <c r="O269" s="77"/>
      <c r="P269" s="191">
        <f>O269*H269</f>
        <v>0</v>
      </c>
      <c r="Q269" s="191">
        <v>0</v>
      </c>
      <c r="R269" s="191">
        <f>Q269*H269</f>
        <v>0</v>
      </c>
      <c r="S269" s="191">
        <v>0</v>
      </c>
      <c r="T269" s="192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96</v>
      </c>
      <c r="AT269" s="193" t="s">
        <v>237</v>
      </c>
      <c r="AU269" s="193" t="s">
        <v>84</v>
      </c>
      <c r="AY269" s="19" t="s">
        <v>235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96</v>
      </c>
      <c r="BM269" s="193" t="s">
        <v>439</v>
      </c>
    </row>
    <row r="270" s="2" customFormat="1">
      <c r="A270" s="38"/>
      <c r="B270" s="39"/>
      <c r="C270" s="38"/>
      <c r="D270" s="195" t="s">
        <v>242</v>
      </c>
      <c r="E270" s="38"/>
      <c r="F270" s="196" t="s">
        <v>440</v>
      </c>
      <c r="G270" s="38"/>
      <c r="H270" s="38"/>
      <c r="I270" s="197"/>
      <c r="J270" s="38"/>
      <c r="K270" s="38"/>
      <c r="L270" s="39"/>
      <c r="M270" s="198"/>
      <c r="N270" s="199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242</v>
      </c>
      <c r="AU270" s="19" t="s">
        <v>84</v>
      </c>
    </row>
    <row r="271" s="13" customFormat="1">
      <c r="A271" s="13"/>
      <c r="B271" s="200"/>
      <c r="C271" s="13"/>
      <c r="D271" s="195" t="s">
        <v>248</v>
      </c>
      <c r="E271" s="201" t="s">
        <v>1</v>
      </c>
      <c r="F271" s="202" t="s">
        <v>441</v>
      </c>
      <c r="G271" s="13"/>
      <c r="H271" s="201" t="s">
        <v>1</v>
      </c>
      <c r="I271" s="203"/>
      <c r="J271" s="13"/>
      <c r="K271" s="13"/>
      <c r="L271" s="200"/>
      <c r="M271" s="204"/>
      <c r="N271" s="205"/>
      <c r="O271" s="205"/>
      <c r="P271" s="205"/>
      <c r="Q271" s="205"/>
      <c r="R271" s="205"/>
      <c r="S271" s="205"/>
      <c r="T271" s="206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1" t="s">
        <v>248</v>
      </c>
      <c r="AU271" s="201" t="s">
        <v>84</v>
      </c>
      <c r="AV271" s="13" t="s">
        <v>82</v>
      </c>
      <c r="AW271" s="13" t="s">
        <v>32</v>
      </c>
      <c r="AX271" s="13" t="s">
        <v>75</v>
      </c>
      <c r="AY271" s="201" t="s">
        <v>235</v>
      </c>
    </row>
    <row r="272" s="14" customFormat="1">
      <c r="A272" s="14"/>
      <c r="B272" s="207"/>
      <c r="C272" s="14"/>
      <c r="D272" s="195" t="s">
        <v>248</v>
      </c>
      <c r="E272" s="208" t="s">
        <v>1</v>
      </c>
      <c r="F272" s="209" t="s">
        <v>1242</v>
      </c>
      <c r="G272" s="14"/>
      <c r="H272" s="210">
        <v>469.08199999999999</v>
      </c>
      <c r="I272" s="211"/>
      <c r="J272" s="14"/>
      <c r="K272" s="14"/>
      <c r="L272" s="207"/>
      <c r="M272" s="212"/>
      <c r="N272" s="213"/>
      <c r="O272" s="213"/>
      <c r="P272" s="213"/>
      <c r="Q272" s="213"/>
      <c r="R272" s="213"/>
      <c r="S272" s="213"/>
      <c r="T272" s="2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08" t="s">
        <v>248</v>
      </c>
      <c r="AU272" s="208" t="s">
        <v>84</v>
      </c>
      <c r="AV272" s="14" t="s">
        <v>84</v>
      </c>
      <c r="AW272" s="14" t="s">
        <v>32</v>
      </c>
      <c r="AX272" s="14" t="s">
        <v>75</v>
      </c>
      <c r="AY272" s="208" t="s">
        <v>235</v>
      </c>
    </row>
    <row r="273" s="13" customFormat="1">
      <c r="A273" s="13"/>
      <c r="B273" s="200"/>
      <c r="C273" s="13"/>
      <c r="D273" s="195" t="s">
        <v>248</v>
      </c>
      <c r="E273" s="201" t="s">
        <v>1</v>
      </c>
      <c r="F273" s="202" t="s">
        <v>443</v>
      </c>
      <c r="G273" s="13"/>
      <c r="H273" s="201" t="s">
        <v>1</v>
      </c>
      <c r="I273" s="203"/>
      <c r="J273" s="13"/>
      <c r="K273" s="13"/>
      <c r="L273" s="200"/>
      <c r="M273" s="204"/>
      <c r="N273" s="205"/>
      <c r="O273" s="205"/>
      <c r="P273" s="205"/>
      <c r="Q273" s="205"/>
      <c r="R273" s="205"/>
      <c r="S273" s="205"/>
      <c r="T273" s="206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1" t="s">
        <v>248</v>
      </c>
      <c r="AU273" s="201" t="s">
        <v>84</v>
      </c>
      <c r="AV273" s="13" t="s">
        <v>82</v>
      </c>
      <c r="AW273" s="13" t="s">
        <v>32</v>
      </c>
      <c r="AX273" s="13" t="s">
        <v>75</v>
      </c>
      <c r="AY273" s="201" t="s">
        <v>235</v>
      </c>
    </row>
    <row r="274" s="14" customFormat="1">
      <c r="A274" s="14"/>
      <c r="B274" s="207"/>
      <c r="C274" s="14"/>
      <c r="D274" s="195" t="s">
        <v>248</v>
      </c>
      <c r="E274" s="208" t="s">
        <v>1</v>
      </c>
      <c r="F274" s="209" t="s">
        <v>1243</v>
      </c>
      <c r="G274" s="14"/>
      <c r="H274" s="210">
        <v>-59.247</v>
      </c>
      <c r="I274" s="211"/>
      <c r="J274" s="14"/>
      <c r="K274" s="14"/>
      <c r="L274" s="207"/>
      <c r="M274" s="212"/>
      <c r="N274" s="213"/>
      <c r="O274" s="213"/>
      <c r="P274" s="213"/>
      <c r="Q274" s="213"/>
      <c r="R274" s="213"/>
      <c r="S274" s="213"/>
      <c r="T274" s="2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8" t="s">
        <v>248</v>
      </c>
      <c r="AU274" s="208" t="s">
        <v>84</v>
      </c>
      <c r="AV274" s="14" t="s">
        <v>84</v>
      </c>
      <c r="AW274" s="14" t="s">
        <v>32</v>
      </c>
      <c r="AX274" s="14" t="s">
        <v>75</v>
      </c>
      <c r="AY274" s="208" t="s">
        <v>235</v>
      </c>
    </row>
    <row r="275" s="15" customFormat="1">
      <c r="A275" s="15"/>
      <c r="B275" s="215"/>
      <c r="C275" s="15"/>
      <c r="D275" s="195" t="s">
        <v>248</v>
      </c>
      <c r="E275" s="216" t="s">
        <v>1</v>
      </c>
      <c r="F275" s="217" t="s">
        <v>253</v>
      </c>
      <c r="G275" s="15"/>
      <c r="H275" s="218">
        <v>409.83499999999998</v>
      </c>
      <c r="I275" s="219"/>
      <c r="J275" s="15"/>
      <c r="K275" s="15"/>
      <c r="L275" s="215"/>
      <c r="M275" s="220"/>
      <c r="N275" s="221"/>
      <c r="O275" s="221"/>
      <c r="P275" s="221"/>
      <c r="Q275" s="221"/>
      <c r="R275" s="221"/>
      <c r="S275" s="221"/>
      <c r="T275" s="222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16" t="s">
        <v>248</v>
      </c>
      <c r="AU275" s="216" t="s">
        <v>84</v>
      </c>
      <c r="AV275" s="15" t="s">
        <v>96</v>
      </c>
      <c r="AW275" s="15" t="s">
        <v>32</v>
      </c>
      <c r="AX275" s="15" t="s">
        <v>82</v>
      </c>
      <c r="AY275" s="216" t="s">
        <v>235</v>
      </c>
    </row>
    <row r="276" s="14" customFormat="1">
      <c r="A276" s="14"/>
      <c r="B276" s="207"/>
      <c r="C276" s="14"/>
      <c r="D276" s="195" t="s">
        <v>248</v>
      </c>
      <c r="E276" s="14"/>
      <c r="F276" s="209" t="s">
        <v>1244</v>
      </c>
      <c r="G276" s="14"/>
      <c r="H276" s="210">
        <v>737.70299999999997</v>
      </c>
      <c r="I276" s="211"/>
      <c r="J276" s="14"/>
      <c r="K276" s="14"/>
      <c r="L276" s="207"/>
      <c r="M276" s="212"/>
      <c r="N276" s="213"/>
      <c r="O276" s="213"/>
      <c r="P276" s="213"/>
      <c r="Q276" s="213"/>
      <c r="R276" s="213"/>
      <c r="S276" s="213"/>
      <c r="T276" s="2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08" t="s">
        <v>248</v>
      </c>
      <c r="AU276" s="208" t="s">
        <v>84</v>
      </c>
      <c r="AV276" s="14" t="s">
        <v>84</v>
      </c>
      <c r="AW276" s="14" t="s">
        <v>3</v>
      </c>
      <c r="AX276" s="14" t="s">
        <v>82</v>
      </c>
      <c r="AY276" s="208" t="s">
        <v>235</v>
      </c>
    </row>
    <row r="277" s="2" customFormat="1" ht="24.15" customHeight="1">
      <c r="A277" s="38"/>
      <c r="B277" s="181"/>
      <c r="C277" s="182" t="s">
        <v>428</v>
      </c>
      <c r="D277" s="182" t="s">
        <v>237</v>
      </c>
      <c r="E277" s="183" t="s">
        <v>447</v>
      </c>
      <c r="F277" s="184" t="s">
        <v>448</v>
      </c>
      <c r="G277" s="185" t="s">
        <v>358</v>
      </c>
      <c r="H277" s="186">
        <v>482.36200000000002</v>
      </c>
      <c r="I277" s="187"/>
      <c r="J277" s="188">
        <f>ROUND(I277*H277,2)</f>
        <v>0</v>
      </c>
      <c r="K277" s="184" t="s">
        <v>246</v>
      </c>
      <c r="L277" s="39"/>
      <c r="M277" s="189" t="s">
        <v>1</v>
      </c>
      <c r="N277" s="190" t="s">
        <v>40</v>
      </c>
      <c r="O277" s="77"/>
      <c r="P277" s="191">
        <f>O277*H277</f>
        <v>0</v>
      </c>
      <c r="Q277" s="191">
        <v>0</v>
      </c>
      <c r="R277" s="191">
        <f>Q277*H277</f>
        <v>0</v>
      </c>
      <c r="S277" s="191">
        <v>0</v>
      </c>
      <c r="T277" s="1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3" t="s">
        <v>96</v>
      </c>
      <c r="AT277" s="193" t="s">
        <v>237</v>
      </c>
      <c r="AU277" s="193" t="s">
        <v>84</v>
      </c>
      <c r="AY277" s="19" t="s">
        <v>235</v>
      </c>
      <c r="BE277" s="194">
        <f>IF(N277="základní",J277,0)</f>
        <v>0</v>
      </c>
      <c r="BF277" s="194">
        <f>IF(N277="snížená",J277,0)</f>
        <v>0</v>
      </c>
      <c r="BG277" s="194">
        <f>IF(N277="zákl. přenesená",J277,0)</f>
        <v>0</v>
      </c>
      <c r="BH277" s="194">
        <f>IF(N277="sníž. přenesená",J277,0)</f>
        <v>0</v>
      </c>
      <c r="BI277" s="194">
        <f>IF(N277="nulová",J277,0)</f>
        <v>0</v>
      </c>
      <c r="BJ277" s="19" t="s">
        <v>82</v>
      </c>
      <c r="BK277" s="194">
        <f>ROUND(I277*H277,2)</f>
        <v>0</v>
      </c>
      <c r="BL277" s="19" t="s">
        <v>96</v>
      </c>
      <c r="BM277" s="193" t="s">
        <v>449</v>
      </c>
    </row>
    <row r="278" s="2" customFormat="1">
      <c r="A278" s="38"/>
      <c r="B278" s="39"/>
      <c r="C278" s="38"/>
      <c r="D278" s="195" t="s">
        <v>242</v>
      </c>
      <c r="E278" s="38"/>
      <c r="F278" s="196" t="s">
        <v>450</v>
      </c>
      <c r="G278" s="38"/>
      <c r="H278" s="38"/>
      <c r="I278" s="197"/>
      <c r="J278" s="38"/>
      <c r="K278" s="38"/>
      <c r="L278" s="39"/>
      <c r="M278" s="198"/>
      <c r="N278" s="199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242</v>
      </c>
      <c r="AU278" s="19" t="s">
        <v>84</v>
      </c>
    </row>
    <row r="279" s="13" customFormat="1">
      <c r="A279" s="13"/>
      <c r="B279" s="200"/>
      <c r="C279" s="13"/>
      <c r="D279" s="195" t="s">
        <v>248</v>
      </c>
      <c r="E279" s="201" t="s">
        <v>1</v>
      </c>
      <c r="F279" s="202" t="s">
        <v>1245</v>
      </c>
      <c r="G279" s="13"/>
      <c r="H279" s="201" t="s">
        <v>1</v>
      </c>
      <c r="I279" s="203"/>
      <c r="J279" s="13"/>
      <c r="K279" s="13"/>
      <c r="L279" s="200"/>
      <c r="M279" s="204"/>
      <c r="N279" s="205"/>
      <c r="O279" s="205"/>
      <c r="P279" s="205"/>
      <c r="Q279" s="205"/>
      <c r="R279" s="205"/>
      <c r="S279" s="205"/>
      <c r="T279" s="206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1" t="s">
        <v>248</v>
      </c>
      <c r="AU279" s="201" t="s">
        <v>84</v>
      </c>
      <c r="AV279" s="13" t="s">
        <v>82</v>
      </c>
      <c r="AW279" s="13" t="s">
        <v>32</v>
      </c>
      <c r="AX279" s="13" t="s">
        <v>75</v>
      </c>
      <c r="AY279" s="201" t="s">
        <v>235</v>
      </c>
    </row>
    <row r="280" s="14" customFormat="1">
      <c r="A280" s="14"/>
      <c r="B280" s="207"/>
      <c r="C280" s="14"/>
      <c r="D280" s="195" t="s">
        <v>248</v>
      </c>
      <c r="E280" s="208" t="s">
        <v>1</v>
      </c>
      <c r="F280" s="209" t="s">
        <v>1232</v>
      </c>
      <c r="G280" s="14"/>
      <c r="H280" s="210">
        <v>211.13800000000001</v>
      </c>
      <c r="I280" s="211"/>
      <c r="J280" s="14"/>
      <c r="K280" s="14"/>
      <c r="L280" s="207"/>
      <c r="M280" s="212"/>
      <c r="N280" s="213"/>
      <c r="O280" s="213"/>
      <c r="P280" s="213"/>
      <c r="Q280" s="213"/>
      <c r="R280" s="213"/>
      <c r="S280" s="213"/>
      <c r="T280" s="2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8" t="s">
        <v>248</v>
      </c>
      <c r="AU280" s="208" t="s">
        <v>84</v>
      </c>
      <c r="AV280" s="14" t="s">
        <v>84</v>
      </c>
      <c r="AW280" s="14" t="s">
        <v>32</v>
      </c>
      <c r="AX280" s="14" t="s">
        <v>75</v>
      </c>
      <c r="AY280" s="208" t="s">
        <v>235</v>
      </c>
    </row>
    <row r="281" s="13" customFormat="1">
      <c r="A281" s="13"/>
      <c r="B281" s="200"/>
      <c r="C281" s="13"/>
      <c r="D281" s="195" t="s">
        <v>248</v>
      </c>
      <c r="E281" s="201" t="s">
        <v>1</v>
      </c>
      <c r="F281" s="202" t="s">
        <v>930</v>
      </c>
      <c r="G281" s="13"/>
      <c r="H281" s="201" t="s">
        <v>1</v>
      </c>
      <c r="I281" s="203"/>
      <c r="J281" s="13"/>
      <c r="K281" s="13"/>
      <c r="L281" s="200"/>
      <c r="M281" s="204"/>
      <c r="N281" s="205"/>
      <c r="O281" s="205"/>
      <c r="P281" s="205"/>
      <c r="Q281" s="205"/>
      <c r="R281" s="205"/>
      <c r="S281" s="205"/>
      <c r="T281" s="206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01" t="s">
        <v>248</v>
      </c>
      <c r="AU281" s="201" t="s">
        <v>84</v>
      </c>
      <c r="AV281" s="13" t="s">
        <v>82</v>
      </c>
      <c r="AW281" s="13" t="s">
        <v>32</v>
      </c>
      <c r="AX281" s="13" t="s">
        <v>75</v>
      </c>
      <c r="AY281" s="201" t="s">
        <v>235</v>
      </c>
    </row>
    <row r="282" s="14" customFormat="1">
      <c r="A282" s="14"/>
      <c r="B282" s="207"/>
      <c r="C282" s="14"/>
      <c r="D282" s="195" t="s">
        <v>248</v>
      </c>
      <c r="E282" s="208" t="s">
        <v>1</v>
      </c>
      <c r="F282" s="209" t="s">
        <v>1233</v>
      </c>
      <c r="G282" s="14"/>
      <c r="H282" s="210">
        <v>261</v>
      </c>
      <c r="I282" s="211"/>
      <c r="J282" s="14"/>
      <c r="K282" s="14"/>
      <c r="L282" s="207"/>
      <c r="M282" s="212"/>
      <c r="N282" s="213"/>
      <c r="O282" s="213"/>
      <c r="P282" s="213"/>
      <c r="Q282" s="213"/>
      <c r="R282" s="213"/>
      <c r="S282" s="213"/>
      <c r="T282" s="2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08" t="s">
        <v>248</v>
      </c>
      <c r="AU282" s="208" t="s">
        <v>84</v>
      </c>
      <c r="AV282" s="14" t="s">
        <v>84</v>
      </c>
      <c r="AW282" s="14" t="s">
        <v>32</v>
      </c>
      <c r="AX282" s="14" t="s">
        <v>75</v>
      </c>
      <c r="AY282" s="208" t="s">
        <v>235</v>
      </c>
    </row>
    <row r="283" s="13" customFormat="1">
      <c r="A283" s="13"/>
      <c r="B283" s="200"/>
      <c r="C283" s="13"/>
      <c r="D283" s="195" t="s">
        <v>248</v>
      </c>
      <c r="E283" s="201" t="s">
        <v>1</v>
      </c>
      <c r="F283" s="202" t="s">
        <v>452</v>
      </c>
      <c r="G283" s="13"/>
      <c r="H283" s="201" t="s">
        <v>1</v>
      </c>
      <c r="I283" s="203"/>
      <c r="J283" s="13"/>
      <c r="K283" s="13"/>
      <c r="L283" s="200"/>
      <c r="M283" s="204"/>
      <c r="N283" s="205"/>
      <c r="O283" s="205"/>
      <c r="P283" s="205"/>
      <c r="Q283" s="205"/>
      <c r="R283" s="205"/>
      <c r="S283" s="205"/>
      <c r="T283" s="206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1" t="s">
        <v>248</v>
      </c>
      <c r="AU283" s="201" t="s">
        <v>84</v>
      </c>
      <c r="AV283" s="13" t="s">
        <v>82</v>
      </c>
      <c r="AW283" s="13" t="s">
        <v>32</v>
      </c>
      <c r="AX283" s="13" t="s">
        <v>75</v>
      </c>
      <c r="AY283" s="201" t="s">
        <v>235</v>
      </c>
    </row>
    <row r="284" s="14" customFormat="1">
      <c r="A284" s="14"/>
      <c r="B284" s="207"/>
      <c r="C284" s="14"/>
      <c r="D284" s="195" t="s">
        <v>248</v>
      </c>
      <c r="E284" s="208" t="s">
        <v>1</v>
      </c>
      <c r="F284" s="209" t="s">
        <v>1246</v>
      </c>
      <c r="G284" s="14"/>
      <c r="H284" s="210">
        <v>-28.440000000000001</v>
      </c>
      <c r="I284" s="211"/>
      <c r="J284" s="14"/>
      <c r="K284" s="14"/>
      <c r="L284" s="207"/>
      <c r="M284" s="212"/>
      <c r="N284" s="213"/>
      <c r="O284" s="213"/>
      <c r="P284" s="213"/>
      <c r="Q284" s="213"/>
      <c r="R284" s="213"/>
      <c r="S284" s="213"/>
      <c r="T284" s="2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08" t="s">
        <v>248</v>
      </c>
      <c r="AU284" s="208" t="s">
        <v>84</v>
      </c>
      <c r="AV284" s="14" t="s">
        <v>84</v>
      </c>
      <c r="AW284" s="14" t="s">
        <v>32</v>
      </c>
      <c r="AX284" s="14" t="s">
        <v>75</v>
      </c>
      <c r="AY284" s="208" t="s">
        <v>235</v>
      </c>
    </row>
    <row r="285" s="13" customFormat="1">
      <c r="A285" s="13"/>
      <c r="B285" s="200"/>
      <c r="C285" s="13"/>
      <c r="D285" s="195" t="s">
        <v>248</v>
      </c>
      <c r="E285" s="201" t="s">
        <v>1</v>
      </c>
      <c r="F285" s="202" t="s">
        <v>454</v>
      </c>
      <c r="G285" s="13"/>
      <c r="H285" s="201" t="s">
        <v>1</v>
      </c>
      <c r="I285" s="203"/>
      <c r="J285" s="13"/>
      <c r="K285" s="13"/>
      <c r="L285" s="200"/>
      <c r="M285" s="204"/>
      <c r="N285" s="205"/>
      <c r="O285" s="205"/>
      <c r="P285" s="205"/>
      <c r="Q285" s="205"/>
      <c r="R285" s="205"/>
      <c r="S285" s="205"/>
      <c r="T285" s="206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1" t="s">
        <v>248</v>
      </c>
      <c r="AU285" s="201" t="s">
        <v>84</v>
      </c>
      <c r="AV285" s="13" t="s">
        <v>82</v>
      </c>
      <c r="AW285" s="13" t="s">
        <v>32</v>
      </c>
      <c r="AX285" s="13" t="s">
        <v>75</v>
      </c>
      <c r="AY285" s="201" t="s">
        <v>235</v>
      </c>
    </row>
    <row r="286" s="14" customFormat="1">
      <c r="A286" s="14"/>
      <c r="B286" s="207"/>
      <c r="C286" s="14"/>
      <c r="D286" s="195" t="s">
        <v>248</v>
      </c>
      <c r="E286" s="208" t="s">
        <v>1</v>
      </c>
      <c r="F286" s="209" t="s">
        <v>1247</v>
      </c>
      <c r="G286" s="14"/>
      <c r="H286" s="210">
        <v>-10.470000000000001</v>
      </c>
      <c r="I286" s="211"/>
      <c r="J286" s="14"/>
      <c r="K286" s="14"/>
      <c r="L286" s="207"/>
      <c r="M286" s="212"/>
      <c r="N286" s="213"/>
      <c r="O286" s="213"/>
      <c r="P286" s="213"/>
      <c r="Q286" s="213"/>
      <c r="R286" s="213"/>
      <c r="S286" s="213"/>
      <c r="T286" s="2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8" t="s">
        <v>248</v>
      </c>
      <c r="AU286" s="208" t="s">
        <v>84</v>
      </c>
      <c r="AV286" s="14" t="s">
        <v>84</v>
      </c>
      <c r="AW286" s="14" t="s">
        <v>32</v>
      </c>
      <c r="AX286" s="14" t="s">
        <v>75</v>
      </c>
      <c r="AY286" s="208" t="s">
        <v>235</v>
      </c>
    </row>
    <row r="287" s="13" customFormat="1">
      <c r="A287" s="13"/>
      <c r="B287" s="200"/>
      <c r="C287" s="13"/>
      <c r="D287" s="195" t="s">
        <v>248</v>
      </c>
      <c r="E287" s="201" t="s">
        <v>1</v>
      </c>
      <c r="F287" s="202" t="s">
        <v>456</v>
      </c>
      <c r="G287" s="13"/>
      <c r="H287" s="201" t="s">
        <v>1</v>
      </c>
      <c r="I287" s="203"/>
      <c r="J287" s="13"/>
      <c r="K287" s="13"/>
      <c r="L287" s="200"/>
      <c r="M287" s="204"/>
      <c r="N287" s="205"/>
      <c r="O287" s="205"/>
      <c r="P287" s="205"/>
      <c r="Q287" s="205"/>
      <c r="R287" s="205"/>
      <c r="S287" s="205"/>
      <c r="T287" s="206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1" t="s">
        <v>248</v>
      </c>
      <c r="AU287" s="201" t="s">
        <v>84</v>
      </c>
      <c r="AV287" s="13" t="s">
        <v>82</v>
      </c>
      <c r="AW287" s="13" t="s">
        <v>32</v>
      </c>
      <c r="AX287" s="13" t="s">
        <v>75</v>
      </c>
      <c r="AY287" s="201" t="s">
        <v>235</v>
      </c>
    </row>
    <row r="288" s="14" customFormat="1">
      <c r="A288" s="14"/>
      <c r="B288" s="207"/>
      <c r="C288" s="14"/>
      <c r="D288" s="195" t="s">
        <v>248</v>
      </c>
      <c r="E288" s="208" t="s">
        <v>1</v>
      </c>
      <c r="F288" s="209" t="s">
        <v>1248</v>
      </c>
      <c r="G288" s="14"/>
      <c r="H288" s="210">
        <v>-3.5259999999999998</v>
      </c>
      <c r="I288" s="211"/>
      <c r="J288" s="14"/>
      <c r="K288" s="14"/>
      <c r="L288" s="207"/>
      <c r="M288" s="212"/>
      <c r="N288" s="213"/>
      <c r="O288" s="213"/>
      <c r="P288" s="213"/>
      <c r="Q288" s="213"/>
      <c r="R288" s="213"/>
      <c r="S288" s="213"/>
      <c r="T288" s="2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08" t="s">
        <v>248</v>
      </c>
      <c r="AU288" s="208" t="s">
        <v>84</v>
      </c>
      <c r="AV288" s="14" t="s">
        <v>84</v>
      </c>
      <c r="AW288" s="14" t="s">
        <v>32</v>
      </c>
      <c r="AX288" s="14" t="s">
        <v>75</v>
      </c>
      <c r="AY288" s="208" t="s">
        <v>235</v>
      </c>
    </row>
    <row r="289" s="14" customFormat="1">
      <c r="A289" s="14"/>
      <c r="B289" s="207"/>
      <c r="C289" s="14"/>
      <c r="D289" s="195" t="s">
        <v>248</v>
      </c>
      <c r="E289" s="208" t="s">
        <v>1</v>
      </c>
      <c r="F289" s="209" t="s">
        <v>1249</v>
      </c>
      <c r="G289" s="14"/>
      <c r="H289" s="210">
        <v>-8.5299999999999994</v>
      </c>
      <c r="I289" s="211"/>
      <c r="J289" s="14"/>
      <c r="K289" s="14"/>
      <c r="L289" s="207"/>
      <c r="M289" s="212"/>
      <c r="N289" s="213"/>
      <c r="O289" s="213"/>
      <c r="P289" s="213"/>
      <c r="Q289" s="213"/>
      <c r="R289" s="213"/>
      <c r="S289" s="213"/>
      <c r="T289" s="2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08" t="s">
        <v>248</v>
      </c>
      <c r="AU289" s="208" t="s">
        <v>84</v>
      </c>
      <c r="AV289" s="14" t="s">
        <v>84</v>
      </c>
      <c r="AW289" s="14" t="s">
        <v>32</v>
      </c>
      <c r="AX289" s="14" t="s">
        <v>75</v>
      </c>
      <c r="AY289" s="208" t="s">
        <v>235</v>
      </c>
    </row>
    <row r="290" s="14" customFormat="1">
      <c r="A290" s="14"/>
      <c r="B290" s="207"/>
      <c r="C290" s="14"/>
      <c r="D290" s="195" t="s">
        <v>248</v>
      </c>
      <c r="E290" s="208" t="s">
        <v>1</v>
      </c>
      <c r="F290" s="209" t="s">
        <v>1250</v>
      </c>
      <c r="G290" s="14"/>
      <c r="H290" s="210">
        <v>-10.362</v>
      </c>
      <c r="I290" s="211"/>
      <c r="J290" s="14"/>
      <c r="K290" s="14"/>
      <c r="L290" s="207"/>
      <c r="M290" s="212"/>
      <c r="N290" s="213"/>
      <c r="O290" s="213"/>
      <c r="P290" s="213"/>
      <c r="Q290" s="213"/>
      <c r="R290" s="213"/>
      <c r="S290" s="213"/>
      <c r="T290" s="2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8" t="s">
        <v>248</v>
      </c>
      <c r="AU290" s="208" t="s">
        <v>84</v>
      </c>
      <c r="AV290" s="14" t="s">
        <v>84</v>
      </c>
      <c r="AW290" s="14" t="s">
        <v>32</v>
      </c>
      <c r="AX290" s="14" t="s">
        <v>75</v>
      </c>
      <c r="AY290" s="208" t="s">
        <v>235</v>
      </c>
    </row>
    <row r="291" s="13" customFormat="1">
      <c r="A291" s="13"/>
      <c r="B291" s="200"/>
      <c r="C291" s="13"/>
      <c r="D291" s="195" t="s">
        <v>248</v>
      </c>
      <c r="E291" s="201" t="s">
        <v>1</v>
      </c>
      <c r="F291" s="202" t="s">
        <v>939</v>
      </c>
      <c r="G291" s="13"/>
      <c r="H291" s="201" t="s">
        <v>1</v>
      </c>
      <c r="I291" s="203"/>
      <c r="J291" s="13"/>
      <c r="K291" s="13"/>
      <c r="L291" s="200"/>
      <c r="M291" s="204"/>
      <c r="N291" s="205"/>
      <c r="O291" s="205"/>
      <c r="P291" s="205"/>
      <c r="Q291" s="205"/>
      <c r="R291" s="205"/>
      <c r="S291" s="205"/>
      <c r="T291" s="206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01" t="s">
        <v>248</v>
      </c>
      <c r="AU291" s="201" t="s">
        <v>84</v>
      </c>
      <c r="AV291" s="13" t="s">
        <v>82</v>
      </c>
      <c r="AW291" s="13" t="s">
        <v>32</v>
      </c>
      <c r="AX291" s="13" t="s">
        <v>75</v>
      </c>
      <c r="AY291" s="201" t="s">
        <v>235</v>
      </c>
    </row>
    <row r="292" s="14" customFormat="1">
      <c r="A292" s="14"/>
      <c r="B292" s="207"/>
      <c r="C292" s="14"/>
      <c r="D292" s="195" t="s">
        <v>248</v>
      </c>
      <c r="E292" s="208" t="s">
        <v>1</v>
      </c>
      <c r="F292" s="209" t="s">
        <v>1251</v>
      </c>
      <c r="G292" s="14"/>
      <c r="H292" s="210">
        <v>26.552</v>
      </c>
      <c r="I292" s="211"/>
      <c r="J292" s="14"/>
      <c r="K292" s="14"/>
      <c r="L292" s="207"/>
      <c r="M292" s="212"/>
      <c r="N292" s="213"/>
      <c r="O292" s="213"/>
      <c r="P292" s="213"/>
      <c r="Q292" s="213"/>
      <c r="R292" s="213"/>
      <c r="S292" s="213"/>
      <c r="T292" s="2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8" t="s">
        <v>248</v>
      </c>
      <c r="AU292" s="208" t="s">
        <v>84</v>
      </c>
      <c r="AV292" s="14" t="s">
        <v>84</v>
      </c>
      <c r="AW292" s="14" t="s">
        <v>32</v>
      </c>
      <c r="AX292" s="14" t="s">
        <v>75</v>
      </c>
      <c r="AY292" s="208" t="s">
        <v>235</v>
      </c>
    </row>
    <row r="293" s="13" customFormat="1">
      <c r="A293" s="13"/>
      <c r="B293" s="200"/>
      <c r="C293" s="13"/>
      <c r="D293" s="195" t="s">
        <v>248</v>
      </c>
      <c r="E293" s="201" t="s">
        <v>1</v>
      </c>
      <c r="F293" s="202" t="s">
        <v>462</v>
      </c>
      <c r="G293" s="13"/>
      <c r="H293" s="201" t="s">
        <v>1</v>
      </c>
      <c r="I293" s="203"/>
      <c r="J293" s="13"/>
      <c r="K293" s="13"/>
      <c r="L293" s="200"/>
      <c r="M293" s="204"/>
      <c r="N293" s="205"/>
      <c r="O293" s="205"/>
      <c r="P293" s="205"/>
      <c r="Q293" s="205"/>
      <c r="R293" s="205"/>
      <c r="S293" s="205"/>
      <c r="T293" s="206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01" t="s">
        <v>248</v>
      </c>
      <c r="AU293" s="201" t="s">
        <v>84</v>
      </c>
      <c r="AV293" s="13" t="s">
        <v>82</v>
      </c>
      <c r="AW293" s="13" t="s">
        <v>32</v>
      </c>
      <c r="AX293" s="13" t="s">
        <v>75</v>
      </c>
      <c r="AY293" s="201" t="s">
        <v>235</v>
      </c>
    </row>
    <row r="294" s="14" customFormat="1">
      <c r="A294" s="14"/>
      <c r="B294" s="207"/>
      <c r="C294" s="14"/>
      <c r="D294" s="195" t="s">
        <v>248</v>
      </c>
      <c r="E294" s="208" t="s">
        <v>1</v>
      </c>
      <c r="F294" s="209" t="s">
        <v>1252</v>
      </c>
      <c r="G294" s="14"/>
      <c r="H294" s="210">
        <v>45</v>
      </c>
      <c r="I294" s="211"/>
      <c r="J294" s="14"/>
      <c r="K294" s="14"/>
      <c r="L294" s="207"/>
      <c r="M294" s="212"/>
      <c r="N294" s="213"/>
      <c r="O294" s="213"/>
      <c r="P294" s="213"/>
      <c r="Q294" s="213"/>
      <c r="R294" s="213"/>
      <c r="S294" s="213"/>
      <c r="T294" s="2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08" t="s">
        <v>248</v>
      </c>
      <c r="AU294" s="208" t="s">
        <v>84</v>
      </c>
      <c r="AV294" s="14" t="s">
        <v>84</v>
      </c>
      <c r="AW294" s="14" t="s">
        <v>32</v>
      </c>
      <c r="AX294" s="14" t="s">
        <v>75</v>
      </c>
      <c r="AY294" s="208" t="s">
        <v>235</v>
      </c>
    </row>
    <row r="295" s="15" customFormat="1">
      <c r="A295" s="15"/>
      <c r="B295" s="215"/>
      <c r="C295" s="15"/>
      <c r="D295" s="195" t="s">
        <v>248</v>
      </c>
      <c r="E295" s="216" t="s">
        <v>1</v>
      </c>
      <c r="F295" s="217" t="s">
        <v>253</v>
      </c>
      <c r="G295" s="15"/>
      <c r="H295" s="218">
        <v>482.36200000000002</v>
      </c>
      <c r="I295" s="219"/>
      <c r="J295" s="15"/>
      <c r="K295" s="15"/>
      <c r="L295" s="215"/>
      <c r="M295" s="220"/>
      <c r="N295" s="221"/>
      <c r="O295" s="221"/>
      <c r="P295" s="221"/>
      <c r="Q295" s="221"/>
      <c r="R295" s="221"/>
      <c r="S295" s="221"/>
      <c r="T295" s="222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16" t="s">
        <v>248</v>
      </c>
      <c r="AU295" s="216" t="s">
        <v>84</v>
      </c>
      <c r="AV295" s="15" t="s">
        <v>96</v>
      </c>
      <c r="AW295" s="15" t="s">
        <v>32</v>
      </c>
      <c r="AX295" s="15" t="s">
        <v>82</v>
      </c>
      <c r="AY295" s="216" t="s">
        <v>235</v>
      </c>
    </row>
    <row r="296" s="2" customFormat="1" ht="21.75" customHeight="1">
      <c r="A296" s="38"/>
      <c r="B296" s="181"/>
      <c r="C296" s="232" t="s">
        <v>435</v>
      </c>
      <c r="D296" s="232" t="s">
        <v>465</v>
      </c>
      <c r="E296" s="233" t="s">
        <v>466</v>
      </c>
      <c r="F296" s="234" t="s">
        <v>467</v>
      </c>
      <c r="G296" s="235" t="s">
        <v>438</v>
      </c>
      <c r="H296" s="236">
        <v>854.02200000000005</v>
      </c>
      <c r="I296" s="237"/>
      <c r="J296" s="238">
        <f>ROUND(I296*H296,2)</f>
        <v>0</v>
      </c>
      <c r="K296" s="234" t="s">
        <v>246</v>
      </c>
      <c r="L296" s="239"/>
      <c r="M296" s="240" t="s">
        <v>1</v>
      </c>
      <c r="N296" s="241" t="s">
        <v>40</v>
      </c>
      <c r="O296" s="77"/>
      <c r="P296" s="191">
        <f>O296*H296</f>
        <v>0</v>
      </c>
      <c r="Q296" s="191">
        <v>1</v>
      </c>
      <c r="R296" s="191">
        <f>Q296*H296</f>
        <v>854.02200000000005</v>
      </c>
      <c r="S296" s="191">
        <v>0</v>
      </c>
      <c r="T296" s="19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3" t="s">
        <v>291</v>
      </c>
      <c r="AT296" s="193" t="s">
        <v>465</v>
      </c>
      <c r="AU296" s="193" t="s">
        <v>84</v>
      </c>
      <c r="AY296" s="19" t="s">
        <v>235</v>
      </c>
      <c r="BE296" s="194">
        <f>IF(N296="základní",J296,0)</f>
        <v>0</v>
      </c>
      <c r="BF296" s="194">
        <f>IF(N296="snížená",J296,0)</f>
        <v>0</v>
      </c>
      <c r="BG296" s="194">
        <f>IF(N296="zákl. přenesená",J296,0)</f>
        <v>0</v>
      </c>
      <c r="BH296" s="194">
        <f>IF(N296="sníž. přenesená",J296,0)</f>
        <v>0</v>
      </c>
      <c r="BI296" s="194">
        <f>IF(N296="nulová",J296,0)</f>
        <v>0</v>
      </c>
      <c r="BJ296" s="19" t="s">
        <v>82</v>
      </c>
      <c r="BK296" s="194">
        <f>ROUND(I296*H296,2)</f>
        <v>0</v>
      </c>
      <c r="BL296" s="19" t="s">
        <v>96</v>
      </c>
      <c r="BM296" s="193" t="s">
        <v>468</v>
      </c>
    </row>
    <row r="297" s="2" customFormat="1">
      <c r="A297" s="38"/>
      <c r="B297" s="39"/>
      <c r="C297" s="38"/>
      <c r="D297" s="195" t="s">
        <v>242</v>
      </c>
      <c r="E297" s="38"/>
      <c r="F297" s="196" t="s">
        <v>467</v>
      </c>
      <c r="G297" s="38"/>
      <c r="H297" s="38"/>
      <c r="I297" s="197"/>
      <c r="J297" s="38"/>
      <c r="K297" s="38"/>
      <c r="L297" s="39"/>
      <c r="M297" s="198"/>
      <c r="N297" s="199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242</v>
      </c>
      <c r="AU297" s="19" t="s">
        <v>84</v>
      </c>
    </row>
    <row r="298" s="2" customFormat="1">
      <c r="A298" s="38"/>
      <c r="B298" s="39"/>
      <c r="C298" s="38"/>
      <c r="D298" s="195" t="s">
        <v>262</v>
      </c>
      <c r="E298" s="38"/>
      <c r="F298" s="223" t="s">
        <v>469</v>
      </c>
      <c r="G298" s="38"/>
      <c r="H298" s="38"/>
      <c r="I298" s="197"/>
      <c r="J298" s="38"/>
      <c r="K298" s="38"/>
      <c r="L298" s="39"/>
      <c r="M298" s="198"/>
      <c r="N298" s="199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262</v>
      </c>
      <c r="AU298" s="19" t="s">
        <v>84</v>
      </c>
    </row>
    <row r="299" s="13" customFormat="1">
      <c r="A299" s="13"/>
      <c r="B299" s="200"/>
      <c r="C299" s="13"/>
      <c r="D299" s="195" t="s">
        <v>248</v>
      </c>
      <c r="E299" s="201" t="s">
        <v>1</v>
      </c>
      <c r="F299" s="202" t="s">
        <v>470</v>
      </c>
      <c r="G299" s="13"/>
      <c r="H299" s="201" t="s">
        <v>1</v>
      </c>
      <c r="I299" s="203"/>
      <c r="J299" s="13"/>
      <c r="K299" s="13"/>
      <c r="L299" s="200"/>
      <c r="M299" s="204"/>
      <c r="N299" s="205"/>
      <c r="O299" s="205"/>
      <c r="P299" s="205"/>
      <c r="Q299" s="205"/>
      <c r="R299" s="205"/>
      <c r="S299" s="205"/>
      <c r="T299" s="206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1" t="s">
        <v>248</v>
      </c>
      <c r="AU299" s="201" t="s">
        <v>84</v>
      </c>
      <c r="AV299" s="13" t="s">
        <v>82</v>
      </c>
      <c r="AW299" s="13" t="s">
        <v>32</v>
      </c>
      <c r="AX299" s="13" t="s">
        <v>75</v>
      </c>
      <c r="AY299" s="201" t="s">
        <v>235</v>
      </c>
    </row>
    <row r="300" s="14" customFormat="1">
      <c r="A300" s="14"/>
      <c r="B300" s="207"/>
      <c r="C300" s="14"/>
      <c r="D300" s="195" t="s">
        <v>248</v>
      </c>
      <c r="E300" s="208" t="s">
        <v>1</v>
      </c>
      <c r="F300" s="209" t="s">
        <v>1253</v>
      </c>
      <c r="G300" s="14"/>
      <c r="H300" s="210">
        <v>482.36200000000002</v>
      </c>
      <c r="I300" s="211"/>
      <c r="J300" s="14"/>
      <c r="K300" s="14"/>
      <c r="L300" s="207"/>
      <c r="M300" s="212"/>
      <c r="N300" s="213"/>
      <c r="O300" s="213"/>
      <c r="P300" s="213"/>
      <c r="Q300" s="213"/>
      <c r="R300" s="213"/>
      <c r="S300" s="213"/>
      <c r="T300" s="2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8" t="s">
        <v>248</v>
      </c>
      <c r="AU300" s="208" t="s">
        <v>84</v>
      </c>
      <c r="AV300" s="14" t="s">
        <v>84</v>
      </c>
      <c r="AW300" s="14" t="s">
        <v>32</v>
      </c>
      <c r="AX300" s="14" t="s">
        <v>75</v>
      </c>
      <c r="AY300" s="208" t="s">
        <v>235</v>
      </c>
    </row>
    <row r="301" s="16" customFormat="1">
      <c r="A301" s="16"/>
      <c r="B301" s="224"/>
      <c r="C301" s="16"/>
      <c r="D301" s="195" t="s">
        <v>248</v>
      </c>
      <c r="E301" s="225" t="s">
        <v>1</v>
      </c>
      <c r="F301" s="226" t="s">
        <v>373</v>
      </c>
      <c r="G301" s="16"/>
      <c r="H301" s="227">
        <v>482.36200000000002</v>
      </c>
      <c r="I301" s="228"/>
      <c r="J301" s="16"/>
      <c r="K301" s="16"/>
      <c r="L301" s="224"/>
      <c r="M301" s="229"/>
      <c r="N301" s="230"/>
      <c r="O301" s="230"/>
      <c r="P301" s="230"/>
      <c r="Q301" s="230"/>
      <c r="R301" s="230"/>
      <c r="S301" s="230"/>
      <c r="T301" s="231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T301" s="225" t="s">
        <v>248</v>
      </c>
      <c r="AU301" s="225" t="s">
        <v>84</v>
      </c>
      <c r="AV301" s="16" t="s">
        <v>91</v>
      </c>
      <c r="AW301" s="16" t="s">
        <v>32</v>
      </c>
      <c r="AX301" s="16" t="s">
        <v>75</v>
      </c>
      <c r="AY301" s="225" t="s">
        <v>235</v>
      </c>
    </row>
    <row r="302" s="13" customFormat="1">
      <c r="A302" s="13"/>
      <c r="B302" s="200"/>
      <c r="C302" s="13"/>
      <c r="D302" s="195" t="s">
        <v>248</v>
      </c>
      <c r="E302" s="201" t="s">
        <v>1</v>
      </c>
      <c r="F302" s="202" t="s">
        <v>425</v>
      </c>
      <c r="G302" s="13"/>
      <c r="H302" s="201" t="s">
        <v>1</v>
      </c>
      <c r="I302" s="203"/>
      <c r="J302" s="13"/>
      <c r="K302" s="13"/>
      <c r="L302" s="200"/>
      <c r="M302" s="204"/>
      <c r="N302" s="205"/>
      <c r="O302" s="205"/>
      <c r="P302" s="205"/>
      <c r="Q302" s="205"/>
      <c r="R302" s="205"/>
      <c r="S302" s="205"/>
      <c r="T302" s="206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01" t="s">
        <v>248</v>
      </c>
      <c r="AU302" s="201" t="s">
        <v>84</v>
      </c>
      <c r="AV302" s="13" t="s">
        <v>82</v>
      </c>
      <c r="AW302" s="13" t="s">
        <v>32</v>
      </c>
      <c r="AX302" s="13" t="s">
        <v>75</v>
      </c>
      <c r="AY302" s="201" t="s">
        <v>235</v>
      </c>
    </row>
    <row r="303" s="14" customFormat="1">
      <c r="A303" s="14"/>
      <c r="B303" s="207"/>
      <c r="C303" s="14"/>
      <c r="D303" s="195" t="s">
        <v>248</v>
      </c>
      <c r="E303" s="208" t="s">
        <v>1</v>
      </c>
      <c r="F303" s="209" t="s">
        <v>1237</v>
      </c>
      <c r="G303" s="14"/>
      <c r="H303" s="210">
        <v>9.7189999999999994</v>
      </c>
      <c r="I303" s="211"/>
      <c r="J303" s="14"/>
      <c r="K303" s="14"/>
      <c r="L303" s="207"/>
      <c r="M303" s="212"/>
      <c r="N303" s="213"/>
      <c r="O303" s="213"/>
      <c r="P303" s="213"/>
      <c r="Q303" s="213"/>
      <c r="R303" s="213"/>
      <c r="S303" s="213"/>
      <c r="T303" s="2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08" t="s">
        <v>248</v>
      </c>
      <c r="AU303" s="208" t="s">
        <v>84</v>
      </c>
      <c r="AV303" s="14" t="s">
        <v>84</v>
      </c>
      <c r="AW303" s="14" t="s">
        <v>32</v>
      </c>
      <c r="AX303" s="14" t="s">
        <v>75</v>
      </c>
      <c r="AY303" s="208" t="s">
        <v>235</v>
      </c>
    </row>
    <row r="304" s="14" customFormat="1">
      <c r="A304" s="14"/>
      <c r="B304" s="207"/>
      <c r="C304" s="14"/>
      <c r="D304" s="195" t="s">
        <v>248</v>
      </c>
      <c r="E304" s="208" t="s">
        <v>1</v>
      </c>
      <c r="F304" s="209" t="s">
        <v>1213</v>
      </c>
      <c r="G304" s="14"/>
      <c r="H304" s="210">
        <v>50</v>
      </c>
      <c r="I304" s="211"/>
      <c r="J304" s="14"/>
      <c r="K304" s="14"/>
      <c r="L304" s="207"/>
      <c r="M304" s="212"/>
      <c r="N304" s="213"/>
      <c r="O304" s="213"/>
      <c r="P304" s="213"/>
      <c r="Q304" s="213"/>
      <c r="R304" s="213"/>
      <c r="S304" s="213"/>
      <c r="T304" s="2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08" t="s">
        <v>248</v>
      </c>
      <c r="AU304" s="208" t="s">
        <v>84</v>
      </c>
      <c r="AV304" s="14" t="s">
        <v>84</v>
      </c>
      <c r="AW304" s="14" t="s">
        <v>32</v>
      </c>
      <c r="AX304" s="14" t="s">
        <v>75</v>
      </c>
      <c r="AY304" s="208" t="s">
        <v>235</v>
      </c>
    </row>
    <row r="305" s="14" customFormat="1">
      <c r="A305" s="14"/>
      <c r="B305" s="207"/>
      <c r="C305" s="14"/>
      <c r="D305" s="195" t="s">
        <v>248</v>
      </c>
      <c r="E305" s="208" t="s">
        <v>1</v>
      </c>
      <c r="F305" s="209" t="s">
        <v>1238</v>
      </c>
      <c r="G305" s="14"/>
      <c r="H305" s="210">
        <v>-0.91400000000000003</v>
      </c>
      <c r="I305" s="211"/>
      <c r="J305" s="14"/>
      <c r="K305" s="14"/>
      <c r="L305" s="207"/>
      <c r="M305" s="212"/>
      <c r="N305" s="213"/>
      <c r="O305" s="213"/>
      <c r="P305" s="213"/>
      <c r="Q305" s="213"/>
      <c r="R305" s="213"/>
      <c r="S305" s="213"/>
      <c r="T305" s="2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8" t="s">
        <v>248</v>
      </c>
      <c r="AU305" s="208" t="s">
        <v>84</v>
      </c>
      <c r="AV305" s="14" t="s">
        <v>84</v>
      </c>
      <c r="AW305" s="14" t="s">
        <v>32</v>
      </c>
      <c r="AX305" s="14" t="s">
        <v>75</v>
      </c>
      <c r="AY305" s="208" t="s">
        <v>235</v>
      </c>
    </row>
    <row r="306" s="14" customFormat="1">
      <c r="A306" s="14"/>
      <c r="B306" s="207"/>
      <c r="C306" s="14"/>
      <c r="D306" s="195" t="s">
        <v>248</v>
      </c>
      <c r="E306" s="208" t="s">
        <v>1</v>
      </c>
      <c r="F306" s="209" t="s">
        <v>1239</v>
      </c>
      <c r="G306" s="14"/>
      <c r="H306" s="210">
        <v>-3.4540000000000002</v>
      </c>
      <c r="I306" s="211"/>
      <c r="J306" s="14"/>
      <c r="K306" s="14"/>
      <c r="L306" s="207"/>
      <c r="M306" s="212"/>
      <c r="N306" s="213"/>
      <c r="O306" s="213"/>
      <c r="P306" s="213"/>
      <c r="Q306" s="213"/>
      <c r="R306" s="213"/>
      <c r="S306" s="213"/>
      <c r="T306" s="2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08" t="s">
        <v>248</v>
      </c>
      <c r="AU306" s="208" t="s">
        <v>84</v>
      </c>
      <c r="AV306" s="14" t="s">
        <v>84</v>
      </c>
      <c r="AW306" s="14" t="s">
        <v>32</v>
      </c>
      <c r="AX306" s="14" t="s">
        <v>75</v>
      </c>
      <c r="AY306" s="208" t="s">
        <v>235</v>
      </c>
    </row>
    <row r="307" s="16" customFormat="1">
      <c r="A307" s="16"/>
      <c r="B307" s="224"/>
      <c r="C307" s="16"/>
      <c r="D307" s="195" t="s">
        <v>248</v>
      </c>
      <c r="E307" s="225" t="s">
        <v>1</v>
      </c>
      <c r="F307" s="226" t="s">
        <v>373</v>
      </c>
      <c r="G307" s="16"/>
      <c r="H307" s="227">
        <v>55.350999999999999</v>
      </c>
      <c r="I307" s="228"/>
      <c r="J307" s="16"/>
      <c r="K307" s="16"/>
      <c r="L307" s="224"/>
      <c r="M307" s="229"/>
      <c r="N307" s="230"/>
      <c r="O307" s="230"/>
      <c r="P307" s="230"/>
      <c r="Q307" s="230"/>
      <c r="R307" s="230"/>
      <c r="S307" s="230"/>
      <c r="T307" s="231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225" t="s">
        <v>248</v>
      </c>
      <c r="AU307" s="225" t="s">
        <v>84</v>
      </c>
      <c r="AV307" s="16" t="s">
        <v>91</v>
      </c>
      <c r="AW307" s="16" t="s">
        <v>32</v>
      </c>
      <c r="AX307" s="16" t="s">
        <v>75</v>
      </c>
      <c r="AY307" s="225" t="s">
        <v>235</v>
      </c>
    </row>
    <row r="308" s="14" customFormat="1">
      <c r="A308" s="14"/>
      <c r="B308" s="207"/>
      <c r="C308" s="14"/>
      <c r="D308" s="195" t="s">
        <v>248</v>
      </c>
      <c r="E308" s="208" t="s">
        <v>1</v>
      </c>
      <c r="F308" s="209" t="s">
        <v>1254</v>
      </c>
      <c r="G308" s="14"/>
      <c r="H308" s="210">
        <v>427.01100000000002</v>
      </c>
      <c r="I308" s="211"/>
      <c r="J308" s="14"/>
      <c r="K308" s="14"/>
      <c r="L308" s="207"/>
      <c r="M308" s="212"/>
      <c r="N308" s="213"/>
      <c r="O308" s="213"/>
      <c r="P308" s="213"/>
      <c r="Q308" s="213"/>
      <c r="R308" s="213"/>
      <c r="S308" s="213"/>
      <c r="T308" s="2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08" t="s">
        <v>248</v>
      </c>
      <c r="AU308" s="208" t="s">
        <v>84</v>
      </c>
      <c r="AV308" s="14" t="s">
        <v>84</v>
      </c>
      <c r="AW308" s="14" t="s">
        <v>32</v>
      </c>
      <c r="AX308" s="14" t="s">
        <v>82</v>
      </c>
      <c r="AY308" s="208" t="s">
        <v>235</v>
      </c>
    </row>
    <row r="309" s="14" customFormat="1">
      <c r="A309" s="14"/>
      <c r="B309" s="207"/>
      <c r="C309" s="14"/>
      <c r="D309" s="195" t="s">
        <v>248</v>
      </c>
      <c r="E309" s="14"/>
      <c r="F309" s="209" t="s">
        <v>1255</v>
      </c>
      <c r="G309" s="14"/>
      <c r="H309" s="210">
        <v>854.02200000000005</v>
      </c>
      <c r="I309" s="211"/>
      <c r="J309" s="14"/>
      <c r="K309" s="14"/>
      <c r="L309" s="207"/>
      <c r="M309" s="212"/>
      <c r="N309" s="213"/>
      <c r="O309" s="213"/>
      <c r="P309" s="213"/>
      <c r="Q309" s="213"/>
      <c r="R309" s="213"/>
      <c r="S309" s="213"/>
      <c r="T309" s="2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08" t="s">
        <v>248</v>
      </c>
      <c r="AU309" s="208" t="s">
        <v>84</v>
      </c>
      <c r="AV309" s="14" t="s">
        <v>84</v>
      </c>
      <c r="AW309" s="14" t="s">
        <v>3</v>
      </c>
      <c r="AX309" s="14" t="s">
        <v>82</v>
      </c>
      <c r="AY309" s="208" t="s">
        <v>235</v>
      </c>
    </row>
    <row r="310" s="2" customFormat="1" ht="24.15" customHeight="1">
      <c r="A310" s="38"/>
      <c r="B310" s="181"/>
      <c r="C310" s="182" t="s">
        <v>446</v>
      </c>
      <c r="D310" s="182" t="s">
        <v>237</v>
      </c>
      <c r="E310" s="183" t="s">
        <v>475</v>
      </c>
      <c r="F310" s="184" t="s">
        <v>476</v>
      </c>
      <c r="G310" s="185" t="s">
        <v>358</v>
      </c>
      <c r="H310" s="186">
        <v>28.440000000000001</v>
      </c>
      <c r="I310" s="187"/>
      <c r="J310" s="188">
        <f>ROUND(I310*H310,2)</f>
        <v>0</v>
      </c>
      <c r="K310" s="184" t="s">
        <v>246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96</v>
      </c>
      <c r="AT310" s="193" t="s">
        <v>237</v>
      </c>
      <c r="AU310" s="193" t="s">
        <v>84</v>
      </c>
      <c r="AY310" s="19" t="s">
        <v>235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96</v>
      </c>
      <c r="BM310" s="193" t="s">
        <v>477</v>
      </c>
    </row>
    <row r="311" s="2" customFormat="1">
      <c r="A311" s="38"/>
      <c r="B311" s="39"/>
      <c r="C311" s="38"/>
      <c r="D311" s="195" t="s">
        <v>242</v>
      </c>
      <c r="E311" s="38"/>
      <c r="F311" s="196" t="s">
        <v>478</v>
      </c>
      <c r="G311" s="38"/>
      <c r="H311" s="38"/>
      <c r="I311" s="197"/>
      <c r="J311" s="38"/>
      <c r="K311" s="38"/>
      <c r="L311" s="39"/>
      <c r="M311" s="198"/>
      <c r="N311" s="199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242</v>
      </c>
      <c r="AU311" s="19" t="s">
        <v>84</v>
      </c>
    </row>
    <row r="312" s="2" customFormat="1">
      <c r="A312" s="38"/>
      <c r="B312" s="39"/>
      <c r="C312" s="38"/>
      <c r="D312" s="195" t="s">
        <v>262</v>
      </c>
      <c r="E312" s="38"/>
      <c r="F312" s="223" t="s">
        <v>1183</v>
      </c>
      <c r="G312" s="38"/>
      <c r="H312" s="38"/>
      <c r="I312" s="197"/>
      <c r="J312" s="38"/>
      <c r="K312" s="38"/>
      <c r="L312" s="39"/>
      <c r="M312" s="198"/>
      <c r="N312" s="199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262</v>
      </c>
      <c r="AU312" s="19" t="s">
        <v>84</v>
      </c>
    </row>
    <row r="313" s="14" customFormat="1">
      <c r="A313" s="14"/>
      <c r="B313" s="207"/>
      <c r="C313" s="14"/>
      <c r="D313" s="195" t="s">
        <v>248</v>
      </c>
      <c r="E313" s="208" t="s">
        <v>1</v>
      </c>
      <c r="F313" s="209" t="s">
        <v>1256</v>
      </c>
      <c r="G313" s="14"/>
      <c r="H313" s="210">
        <v>28.440000000000001</v>
      </c>
      <c r="I313" s="211"/>
      <c r="J313" s="14"/>
      <c r="K313" s="14"/>
      <c r="L313" s="207"/>
      <c r="M313" s="212"/>
      <c r="N313" s="213"/>
      <c r="O313" s="213"/>
      <c r="P313" s="213"/>
      <c r="Q313" s="213"/>
      <c r="R313" s="213"/>
      <c r="S313" s="213"/>
      <c r="T313" s="2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08" t="s">
        <v>248</v>
      </c>
      <c r="AU313" s="208" t="s">
        <v>84</v>
      </c>
      <c r="AV313" s="14" t="s">
        <v>84</v>
      </c>
      <c r="AW313" s="14" t="s">
        <v>32</v>
      </c>
      <c r="AX313" s="14" t="s">
        <v>82</v>
      </c>
      <c r="AY313" s="208" t="s">
        <v>235</v>
      </c>
    </row>
    <row r="314" s="2" customFormat="1" ht="16.5" customHeight="1">
      <c r="A314" s="38"/>
      <c r="B314" s="181"/>
      <c r="C314" s="232" t="s">
        <v>464</v>
      </c>
      <c r="D314" s="232" t="s">
        <v>465</v>
      </c>
      <c r="E314" s="233" t="s">
        <v>482</v>
      </c>
      <c r="F314" s="234" t="s">
        <v>483</v>
      </c>
      <c r="G314" s="235" t="s">
        <v>438</v>
      </c>
      <c r="H314" s="236">
        <v>56.880000000000003</v>
      </c>
      <c r="I314" s="237"/>
      <c r="J314" s="238">
        <f>ROUND(I314*H314,2)</f>
        <v>0</v>
      </c>
      <c r="K314" s="234" t="s">
        <v>246</v>
      </c>
      <c r="L314" s="239"/>
      <c r="M314" s="240" t="s">
        <v>1</v>
      </c>
      <c r="N314" s="241" t="s">
        <v>40</v>
      </c>
      <c r="O314" s="77"/>
      <c r="P314" s="191">
        <f>O314*H314</f>
        <v>0</v>
      </c>
      <c r="Q314" s="191">
        <v>1</v>
      </c>
      <c r="R314" s="191">
        <f>Q314*H314</f>
        <v>56.880000000000003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291</v>
      </c>
      <c r="AT314" s="193" t="s">
        <v>465</v>
      </c>
      <c r="AU314" s="193" t="s">
        <v>84</v>
      </c>
      <c r="AY314" s="19" t="s">
        <v>235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96</v>
      </c>
      <c r="BM314" s="193" t="s">
        <v>484</v>
      </c>
    </row>
    <row r="315" s="2" customFormat="1">
      <c r="A315" s="38"/>
      <c r="B315" s="39"/>
      <c r="C315" s="38"/>
      <c r="D315" s="195" t="s">
        <v>242</v>
      </c>
      <c r="E315" s="38"/>
      <c r="F315" s="196" t="s">
        <v>483</v>
      </c>
      <c r="G315" s="38"/>
      <c r="H315" s="38"/>
      <c r="I315" s="197"/>
      <c r="J315" s="38"/>
      <c r="K315" s="38"/>
      <c r="L315" s="39"/>
      <c r="M315" s="198"/>
      <c r="N315" s="199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242</v>
      </c>
      <c r="AU315" s="19" t="s">
        <v>84</v>
      </c>
    </row>
    <row r="316" s="14" customFormat="1">
      <c r="A316" s="14"/>
      <c r="B316" s="207"/>
      <c r="C316" s="14"/>
      <c r="D316" s="195" t="s">
        <v>248</v>
      </c>
      <c r="E316" s="14"/>
      <c r="F316" s="209" t="s">
        <v>1257</v>
      </c>
      <c r="G316" s="14"/>
      <c r="H316" s="210">
        <v>56.880000000000003</v>
      </c>
      <c r="I316" s="211"/>
      <c r="J316" s="14"/>
      <c r="K316" s="14"/>
      <c r="L316" s="207"/>
      <c r="M316" s="212"/>
      <c r="N316" s="213"/>
      <c r="O316" s="213"/>
      <c r="P316" s="213"/>
      <c r="Q316" s="213"/>
      <c r="R316" s="213"/>
      <c r="S316" s="213"/>
      <c r="T316" s="2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8" t="s">
        <v>248</v>
      </c>
      <c r="AU316" s="208" t="s">
        <v>84</v>
      </c>
      <c r="AV316" s="14" t="s">
        <v>84</v>
      </c>
      <c r="AW316" s="14" t="s">
        <v>3</v>
      </c>
      <c r="AX316" s="14" t="s">
        <v>82</v>
      </c>
      <c r="AY316" s="208" t="s">
        <v>235</v>
      </c>
    </row>
    <row r="317" s="2" customFormat="1" ht="24.15" customHeight="1">
      <c r="A317" s="38"/>
      <c r="B317" s="181"/>
      <c r="C317" s="182" t="s">
        <v>474</v>
      </c>
      <c r="D317" s="182" t="s">
        <v>237</v>
      </c>
      <c r="E317" s="183" t="s">
        <v>487</v>
      </c>
      <c r="F317" s="184" t="s">
        <v>488</v>
      </c>
      <c r="G317" s="185" t="s">
        <v>240</v>
      </c>
      <c r="H317" s="186">
        <v>38.960000000000001</v>
      </c>
      <c r="I317" s="187"/>
      <c r="J317" s="188">
        <f>ROUND(I317*H317,2)</f>
        <v>0</v>
      </c>
      <c r="K317" s="184" t="s">
        <v>1</v>
      </c>
      <c r="L317" s="39"/>
      <c r="M317" s="189" t="s">
        <v>1</v>
      </c>
      <c r="N317" s="190" t="s">
        <v>40</v>
      </c>
      <c r="O317" s="77"/>
      <c r="P317" s="191">
        <f>O317*H317</f>
        <v>0</v>
      </c>
      <c r="Q317" s="191">
        <v>0</v>
      </c>
      <c r="R317" s="191">
        <f>Q317*H317</f>
        <v>0</v>
      </c>
      <c r="S317" s="191">
        <v>0</v>
      </c>
      <c r="T317" s="192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93" t="s">
        <v>96</v>
      </c>
      <c r="AT317" s="193" t="s">
        <v>237</v>
      </c>
      <c r="AU317" s="193" t="s">
        <v>84</v>
      </c>
      <c r="AY317" s="19" t="s">
        <v>235</v>
      </c>
      <c r="BE317" s="194">
        <f>IF(N317="základní",J317,0)</f>
        <v>0</v>
      </c>
      <c r="BF317" s="194">
        <f>IF(N317="snížená",J317,0)</f>
        <v>0</v>
      </c>
      <c r="BG317" s="194">
        <f>IF(N317="zákl. přenesená",J317,0)</f>
        <v>0</v>
      </c>
      <c r="BH317" s="194">
        <f>IF(N317="sníž. přenesená",J317,0)</f>
        <v>0</v>
      </c>
      <c r="BI317" s="194">
        <f>IF(N317="nulová",J317,0)</f>
        <v>0</v>
      </c>
      <c r="BJ317" s="19" t="s">
        <v>82</v>
      </c>
      <c r="BK317" s="194">
        <f>ROUND(I317*H317,2)</f>
        <v>0</v>
      </c>
      <c r="BL317" s="19" t="s">
        <v>96</v>
      </c>
      <c r="BM317" s="193" t="s">
        <v>489</v>
      </c>
    </row>
    <row r="318" s="2" customFormat="1">
      <c r="A318" s="38"/>
      <c r="B318" s="39"/>
      <c r="C318" s="38"/>
      <c r="D318" s="195" t="s">
        <v>242</v>
      </c>
      <c r="E318" s="38"/>
      <c r="F318" s="196" t="s">
        <v>488</v>
      </c>
      <c r="G318" s="38"/>
      <c r="H318" s="38"/>
      <c r="I318" s="197"/>
      <c r="J318" s="38"/>
      <c r="K318" s="38"/>
      <c r="L318" s="39"/>
      <c r="M318" s="198"/>
      <c r="N318" s="199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242</v>
      </c>
      <c r="AU318" s="19" t="s">
        <v>84</v>
      </c>
    </row>
    <row r="319" s="2" customFormat="1" ht="24.15" customHeight="1">
      <c r="A319" s="38"/>
      <c r="B319" s="181"/>
      <c r="C319" s="182" t="s">
        <v>481</v>
      </c>
      <c r="D319" s="182" t="s">
        <v>237</v>
      </c>
      <c r="E319" s="183" t="s">
        <v>491</v>
      </c>
      <c r="F319" s="184" t="s">
        <v>492</v>
      </c>
      <c r="G319" s="185" t="s">
        <v>240</v>
      </c>
      <c r="H319" s="186">
        <v>38.960000000000001</v>
      </c>
      <c r="I319" s="187"/>
      <c r="J319" s="188">
        <f>ROUND(I319*H319,2)</f>
        <v>0</v>
      </c>
      <c r="K319" s="184" t="s">
        <v>246</v>
      </c>
      <c r="L319" s="39"/>
      <c r="M319" s="189" t="s">
        <v>1</v>
      </c>
      <c r="N319" s="190" t="s">
        <v>40</v>
      </c>
      <c r="O319" s="77"/>
      <c r="P319" s="191">
        <f>O319*H319</f>
        <v>0</v>
      </c>
      <c r="Q319" s="191">
        <v>0</v>
      </c>
      <c r="R319" s="191">
        <f>Q319*H319</f>
        <v>0</v>
      </c>
      <c r="S319" s="191">
        <v>0</v>
      </c>
      <c r="T319" s="192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93" t="s">
        <v>96</v>
      </c>
      <c r="AT319" s="193" t="s">
        <v>237</v>
      </c>
      <c r="AU319" s="193" t="s">
        <v>84</v>
      </c>
      <c r="AY319" s="19" t="s">
        <v>235</v>
      </c>
      <c r="BE319" s="194">
        <f>IF(N319="základní",J319,0)</f>
        <v>0</v>
      </c>
      <c r="BF319" s="194">
        <f>IF(N319="snížená",J319,0)</f>
        <v>0</v>
      </c>
      <c r="BG319" s="194">
        <f>IF(N319="zákl. přenesená",J319,0)</f>
        <v>0</v>
      </c>
      <c r="BH319" s="194">
        <f>IF(N319="sníž. přenesená",J319,0)</f>
        <v>0</v>
      </c>
      <c r="BI319" s="194">
        <f>IF(N319="nulová",J319,0)</f>
        <v>0</v>
      </c>
      <c r="BJ319" s="19" t="s">
        <v>82</v>
      </c>
      <c r="BK319" s="194">
        <f>ROUND(I319*H319,2)</f>
        <v>0</v>
      </c>
      <c r="BL319" s="19" t="s">
        <v>96</v>
      </c>
      <c r="BM319" s="193" t="s">
        <v>493</v>
      </c>
    </row>
    <row r="320" s="2" customFormat="1">
      <c r="A320" s="38"/>
      <c r="B320" s="39"/>
      <c r="C320" s="38"/>
      <c r="D320" s="195" t="s">
        <v>242</v>
      </c>
      <c r="E320" s="38"/>
      <c r="F320" s="196" t="s">
        <v>494</v>
      </c>
      <c r="G320" s="38"/>
      <c r="H320" s="38"/>
      <c r="I320" s="197"/>
      <c r="J320" s="38"/>
      <c r="K320" s="38"/>
      <c r="L320" s="39"/>
      <c r="M320" s="198"/>
      <c r="N320" s="199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242</v>
      </c>
      <c r="AU320" s="19" t="s">
        <v>84</v>
      </c>
    </row>
    <row r="321" s="2" customFormat="1">
      <c r="A321" s="38"/>
      <c r="B321" s="39"/>
      <c r="C321" s="38"/>
      <c r="D321" s="195" t="s">
        <v>262</v>
      </c>
      <c r="E321" s="38"/>
      <c r="F321" s="223" t="s">
        <v>1183</v>
      </c>
      <c r="G321" s="38"/>
      <c r="H321" s="38"/>
      <c r="I321" s="197"/>
      <c r="J321" s="38"/>
      <c r="K321" s="38"/>
      <c r="L321" s="39"/>
      <c r="M321" s="198"/>
      <c r="N321" s="199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262</v>
      </c>
      <c r="AU321" s="19" t="s">
        <v>84</v>
      </c>
    </row>
    <row r="322" s="13" customFormat="1">
      <c r="A322" s="13"/>
      <c r="B322" s="200"/>
      <c r="C322" s="13"/>
      <c r="D322" s="195" t="s">
        <v>248</v>
      </c>
      <c r="E322" s="201" t="s">
        <v>1</v>
      </c>
      <c r="F322" s="202" t="s">
        <v>1199</v>
      </c>
      <c r="G322" s="13"/>
      <c r="H322" s="201" t="s">
        <v>1</v>
      </c>
      <c r="I322" s="203"/>
      <c r="J322" s="13"/>
      <c r="K322" s="13"/>
      <c r="L322" s="200"/>
      <c r="M322" s="204"/>
      <c r="N322" s="205"/>
      <c r="O322" s="205"/>
      <c r="P322" s="205"/>
      <c r="Q322" s="205"/>
      <c r="R322" s="205"/>
      <c r="S322" s="205"/>
      <c r="T322" s="206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01" t="s">
        <v>248</v>
      </c>
      <c r="AU322" s="201" t="s">
        <v>84</v>
      </c>
      <c r="AV322" s="13" t="s">
        <v>82</v>
      </c>
      <c r="AW322" s="13" t="s">
        <v>32</v>
      </c>
      <c r="AX322" s="13" t="s">
        <v>75</v>
      </c>
      <c r="AY322" s="201" t="s">
        <v>235</v>
      </c>
    </row>
    <row r="323" s="14" customFormat="1">
      <c r="A323" s="14"/>
      <c r="B323" s="207"/>
      <c r="C323" s="14"/>
      <c r="D323" s="195" t="s">
        <v>248</v>
      </c>
      <c r="E323" s="208" t="s">
        <v>1</v>
      </c>
      <c r="F323" s="209" t="s">
        <v>1200</v>
      </c>
      <c r="G323" s="14"/>
      <c r="H323" s="210">
        <v>18.960000000000001</v>
      </c>
      <c r="I323" s="211"/>
      <c r="J323" s="14"/>
      <c r="K323" s="14"/>
      <c r="L323" s="207"/>
      <c r="M323" s="212"/>
      <c r="N323" s="213"/>
      <c r="O323" s="213"/>
      <c r="P323" s="213"/>
      <c r="Q323" s="213"/>
      <c r="R323" s="213"/>
      <c r="S323" s="213"/>
      <c r="T323" s="2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08" t="s">
        <v>248</v>
      </c>
      <c r="AU323" s="208" t="s">
        <v>84</v>
      </c>
      <c r="AV323" s="14" t="s">
        <v>84</v>
      </c>
      <c r="AW323" s="14" t="s">
        <v>32</v>
      </c>
      <c r="AX323" s="14" t="s">
        <v>75</v>
      </c>
      <c r="AY323" s="208" t="s">
        <v>235</v>
      </c>
    </row>
    <row r="324" s="14" customFormat="1">
      <c r="A324" s="14"/>
      <c r="B324" s="207"/>
      <c r="C324" s="14"/>
      <c r="D324" s="195" t="s">
        <v>248</v>
      </c>
      <c r="E324" s="208" t="s">
        <v>1</v>
      </c>
      <c r="F324" s="209" t="s">
        <v>1201</v>
      </c>
      <c r="G324" s="14"/>
      <c r="H324" s="210">
        <v>20</v>
      </c>
      <c r="I324" s="211"/>
      <c r="J324" s="14"/>
      <c r="K324" s="14"/>
      <c r="L324" s="207"/>
      <c r="M324" s="212"/>
      <c r="N324" s="213"/>
      <c r="O324" s="213"/>
      <c r="P324" s="213"/>
      <c r="Q324" s="213"/>
      <c r="R324" s="213"/>
      <c r="S324" s="213"/>
      <c r="T324" s="2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8" t="s">
        <v>248</v>
      </c>
      <c r="AU324" s="208" t="s">
        <v>84</v>
      </c>
      <c r="AV324" s="14" t="s">
        <v>84</v>
      </c>
      <c r="AW324" s="14" t="s">
        <v>32</v>
      </c>
      <c r="AX324" s="14" t="s">
        <v>75</v>
      </c>
      <c r="AY324" s="208" t="s">
        <v>235</v>
      </c>
    </row>
    <row r="325" s="15" customFormat="1">
      <c r="A325" s="15"/>
      <c r="B325" s="215"/>
      <c r="C325" s="15"/>
      <c r="D325" s="195" t="s">
        <v>248</v>
      </c>
      <c r="E325" s="216" t="s">
        <v>1</v>
      </c>
      <c r="F325" s="217" t="s">
        <v>253</v>
      </c>
      <c r="G325" s="15"/>
      <c r="H325" s="218">
        <v>38.960000000000001</v>
      </c>
      <c r="I325" s="219"/>
      <c r="J325" s="15"/>
      <c r="K325" s="15"/>
      <c r="L325" s="215"/>
      <c r="M325" s="220"/>
      <c r="N325" s="221"/>
      <c r="O325" s="221"/>
      <c r="P325" s="221"/>
      <c r="Q325" s="221"/>
      <c r="R325" s="221"/>
      <c r="S325" s="221"/>
      <c r="T325" s="222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16" t="s">
        <v>248</v>
      </c>
      <c r="AU325" s="216" t="s">
        <v>84</v>
      </c>
      <c r="AV325" s="15" t="s">
        <v>96</v>
      </c>
      <c r="AW325" s="15" t="s">
        <v>32</v>
      </c>
      <c r="AX325" s="15" t="s">
        <v>82</v>
      </c>
      <c r="AY325" s="216" t="s">
        <v>235</v>
      </c>
    </row>
    <row r="326" s="2" customFormat="1" ht="33" customHeight="1">
      <c r="A326" s="38"/>
      <c r="B326" s="181"/>
      <c r="C326" s="182" t="s">
        <v>486</v>
      </c>
      <c r="D326" s="182" t="s">
        <v>237</v>
      </c>
      <c r="E326" s="183" t="s">
        <v>496</v>
      </c>
      <c r="F326" s="184" t="s">
        <v>497</v>
      </c>
      <c r="G326" s="185" t="s">
        <v>438</v>
      </c>
      <c r="H326" s="186">
        <v>910.90200000000004</v>
      </c>
      <c r="I326" s="187"/>
      <c r="J326" s="188">
        <f>ROUND(I326*H326,2)</f>
        <v>0</v>
      </c>
      <c r="K326" s="184" t="s">
        <v>246</v>
      </c>
      <c r="L326" s="39"/>
      <c r="M326" s="189" t="s">
        <v>1</v>
      </c>
      <c r="N326" s="190" t="s">
        <v>40</v>
      </c>
      <c r="O326" s="77"/>
      <c r="P326" s="191">
        <f>O326*H326</f>
        <v>0</v>
      </c>
      <c r="Q326" s="191">
        <v>0</v>
      </c>
      <c r="R326" s="191">
        <f>Q326*H326</f>
        <v>0</v>
      </c>
      <c r="S326" s="191">
        <v>0</v>
      </c>
      <c r="T326" s="19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3" t="s">
        <v>96</v>
      </c>
      <c r="AT326" s="193" t="s">
        <v>237</v>
      </c>
      <c r="AU326" s="193" t="s">
        <v>84</v>
      </c>
      <c r="AY326" s="19" t="s">
        <v>235</v>
      </c>
      <c r="BE326" s="194">
        <f>IF(N326="základní",J326,0)</f>
        <v>0</v>
      </c>
      <c r="BF326" s="194">
        <f>IF(N326="snížená",J326,0)</f>
        <v>0</v>
      </c>
      <c r="BG326" s="194">
        <f>IF(N326="zákl. přenesená",J326,0)</f>
        <v>0</v>
      </c>
      <c r="BH326" s="194">
        <f>IF(N326="sníž. přenesená",J326,0)</f>
        <v>0</v>
      </c>
      <c r="BI326" s="194">
        <f>IF(N326="nulová",J326,0)</f>
        <v>0</v>
      </c>
      <c r="BJ326" s="19" t="s">
        <v>82</v>
      </c>
      <c r="BK326" s="194">
        <f>ROUND(I326*H326,2)</f>
        <v>0</v>
      </c>
      <c r="BL326" s="19" t="s">
        <v>96</v>
      </c>
      <c r="BM326" s="193" t="s">
        <v>498</v>
      </c>
    </row>
    <row r="327" s="2" customFormat="1">
      <c r="A327" s="38"/>
      <c r="B327" s="39"/>
      <c r="C327" s="38"/>
      <c r="D327" s="195" t="s">
        <v>242</v>
      </c>
      <c r="E327" s="38"/>
      <c r="F327" s="196" t="s">
        <v>499</v>
      </c>
      <c r="G327" s="38"/>
      <c r="H327" s="38"/>
      <c r="I327" s="197"/>
      <c r="J327" s="38"/>
      <c r="K327" s="38"/>
      <c r="L327" s="39"/>
      <c r="M327" s="198"/>
      <c r="N327" s="199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242</v>
      </c>
      <c r="AU327" s="19" t="s">
        <v>84</v>
      </c>
    </row>
    <row r="328" s="14" customFormat="1">
      <c r="A328" s="14"/>
      <c r="B328" s="207"/>
      <c r="C328" s="14"/>
      <c r="D328" s="195" t="s">
        <v>248</v>
      </c>
      <c r="E328" s="208" t="s">
        <v>1</v>
      </c>
      <c r="F328" s="209" t="s">
        <v>1258</v>
      </c>
      <c r="G328" s="14"/>
      <c r="H328" s="210">
        <v>910.90200000000004</v>
      </c>
      <c r="I328" s="211"/>
      <c r="J328" s="14"/>
      <c r="K328" s="14"/>
      <c r="L328" s="207"/>
      <c r="M328" s="212"/>
      <c r="N328" s="213"/>
      <c r="O328" s="213"/>
      <c r="P328" s="213"/>
      <c r="Q328" s="213"/>
      <c r="R328" s="213"/>
      <c r="S328" s="213"/>
      <c r="T328" s="2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8" t="s">
        <v>248</v>
      </c>
      <c r="AU328" s="208" t="s">
        <v>84</v>
      </c>
      <c r="AV328" s="14" t="s">
        <v>84</v>
      </c>
      <c r="AW328" s="14" t="s">
        <v>32</v>
      </c>
      <c r="AX328" s="14" t="s">
        <v>82</v>
      </c>
      <c r="AY328" s="208" t="s">
        <v>235</v>
      </c>
    </row>
    <row r="329" s="12" customFormat="1" ht="22.8" customHeight="1">
      <c r="A329" s="12"/>
      <c r="B329" s="168"/>
      <c r="C329" s="12"/>
      <c r="D329" s="169" t="s">
        <v>74</v>
      </c>
      <c r="E329" s="179" t="s">
        <v>84</v>
      </c>
      <c r="F329" s="179" t="s">
        <v>501</v>
      </c>
      <c r="G329" s="12"/>
      <c r="H329" s="12"/>
      <c r="I329" s="171"/>
      <c r="J329" s="180">
        <f>BK329</f>
        <v>0</v>
      </c>
      <c r="K329" s="12"/>
      <c r="L329" s="168"/>
      <c r="M329" s="173"/>
      <c r="N329" s="174"/>
      <c r="O329" s="174"/>
      <c r="P329" s="175">
        <f>SUM(P330:P381)</f>
        <v>0</v>
      </c>
      <c r="Q329" s="174"/>
      <c r="R329" s="175">
        <f>SUM(R330:R381)</f>
        <v>173.60780399999999</v>
      </c>
      <c r="S329" s="174"/>
      <c r="T329" s="176">
        <f>SUM(T330:T381)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169" t="s">
        <v>82</v>
      </c>
      <c r="AT329" s="177" t="s">
        <v>74</v>
      </c>
      <c r="AU329" s="177" t="s">
        <v>82</v>
      </c>
      <c r="AY329" s="169" t="s">
        <v>235</v>
      </c>
      <c r="BK329" s="178">
        <f>SUM(BK330:BK381)</f>
        <v>0</v>
      </c>
    </row>
    <row r="330" s="2" customFormat="1" ht="44.25" customHeight="1">
      <c r="A330" s="38"/>
      <c r="B330" s="181"/>
      <c r="C330" s="182" t="s">
        <v>490</v>
      </c>
      <c r="D330" s="182" t="s">
        <v>237</v>
      </c>
      <c r="E330" s="183" t="s">
        <v>503</v>
      </c>
      <c r="F330" s="184" t="s">
        <v>504</v>
      </c>
      <c r="G330" s="185" t="s">
        <v>323</v>
      </c>
      <c r="H330" s="186">
        <v>63.200000000000003</v>
      </c>
      <c r="I330" s="187"/>
      <c r="J330" s="188">
        <f>ROUND(I330*H330,2)</f>
        <v>0</v>
      </c>
      <c r="K330" s="184" t="s">
        <v>246</v>
      </c>
      <c r="L330" s="39"/>
      <c r="M330" s="189" t="s">
        <v>1</v>
      </c>
      <c r="N330" s="190" t="s">
        <v>40</v>
      </c>
      <c r="O330" s="77"/>
      <c r="P330" s="191">
        <f>O330*H330</f>
        <v>0</v>
      </c>
      <c r="Q330" s="191">
        <v>0.20469000000000001</v>
      </c>
      <c r="R330" s="191">
        <f>Q330*H330</f>
        <v>12.936408000000002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96</v>
      </c>
      <c r="AT330" s="193" t="s">
        <v>237</v>
      </c>
      <c r="AU330" s="193" t="s">
        <v>84</v>
      </c>
      <c r="AY330" s="19" t="s">
        <v>235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96</v>
      </c>
      <c r="BM330" s="193" t="s">
        <v>505</v>
      </c>
    </row>
    <row r="331" s="2" customFormat="1">
      <c r="A331" s="38"/>
      <c r="B331" s="39"/>
      <c r="C331" s="38"/>
      <c r="D331" s="195" t="s">
        <v>242</v>
      </c>
      <c r="E331" s="38"/>
      <c r="F331" s="196" t="s">
        <v>506</v>
      </c>
      <c r="G331" s="38"/>
      <c r="H331" s="38"/>
      <c r="I331" s="197"/>
      <c r="J331" s="38"/>
      <c r="K331" s="38"/>
      <c r="L331" s="39"/>
      <c r="M331" s="198"/>
      <c r="N331" s="199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242</v>
      </c>
      <c r="AU331" s="19" t="s">
        <v>84</v>
      </c>
    </row>
    <row r="332" s="2" customFormat="1">
      <c r="A332" s="38"/>
      <c r="B332" s="39"/>
      <c r="C332" s="38"/>
      <c r="D332" s="195" t="s">
        <v>262</v>
      </c>
      <c r="E332" s="38"/>
      <c r="F332" s="223" t="s">
        <v>1183</v>
      </c>
      <c r="G332" s="38"/>
      <c r="H332" s="38"/>
      <c r="I332" s="197"/>
      <c r="J332" s="38"/>
      <c r="K332" s="38"/>
      <c r="L332" s="39"/>
      <c r="M332" s="198"/>
      <c r="N332" s="199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262</v>
      </c>
      <c r="AU332" s="19" t="s">
        <v>84</v>
      </c>
    </row>
    <row r="333" s="13" customFormat="1">
      <c r="A333" s="13"/>
      <c r="B333" s="200"/>
      <c r="C333" s="13"/>
      <c r="D333" s="195" t="s">
        <v>248</v>
      </c>
      <c r="E333" s="201" t="s">
        <v>1</v>
      </c>
      <c r="F333" s="202" t="s">
        <v>1259</v>
      </c>
      <c r="G333" s="13"/>
      <c r="H333" s="201" t="s">
        <v>1</v>
      </c>
      <c r="I333" s="203"/>
      <c r="J333" s="13"/>
      <c r="K333" s="13"/>
      <c r="L333" s="200"/>
      <c r="M333" s="204"/>
      <c r="N333" s="205"/>
      <c r="O333" s="205"/>
      <c r="P333" s="205"/>
      <c r="Q333" s="205"/>
      <c r="R333" s="205"/>
      <c r="S333" s="205"/>
      <c r="T333" s="206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01" t="s">
        <v>248</v>
      </c>
      <c r="AU333" s="201" t="s">
        <v>84</v>
      </c>
      <c r="AV333" s="13" t="s">
        <v>82</v>
      </c>
      <c r="AW333" s="13" t="s">
        <v>32</v>
      </c>
      <c r="AX333" s="13" t="s">
        <v>75</v>
      </c>
      <c r="AY333" s="201" t="s">
        <v>235</v>
      </c>
    </row>
    <row r="334" s="14" customFormat="1">
      <c r="A334" s="14"/>
      <c r="B334" s="207"/>
      <c r="C334" s="14"/>
      <c r="D334" s="195" t="s">
        <v>248</v>
      </c>
      <c r="E334" s="208" t="s">
        <v>1</v>
      </c>
      <c r="F334" s="209" t="s">
        <v>1260</v>
      </c>
      <c r="G334" s="14"/>
      <c r="H334" s="210">
        <v>63.200000000000003</v>
      </c>
      <c r="I334" s="211"/>
      <c r="J334" s="14"/>
      <c r="K334" s="14"/>
      <c r="L334" s="207"/>
      <c r="M334" s="212"/>
      <c r="N334" s="213"/>
      <c r="O334" s="213"/>
      <c r="P334" s="213"/>
      <c r="Q334" s="213"/>
      <c r="R334" s="213"/>
      <c r="S334" s="213"/>
      <c r="T334" s="2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08" t="s">
        <v>248</v>
      </c>
      <c r="AU334" s="208" t="s">
        <v>84</v>
      </c>
      <c r="AV334" s="14" t="s">
        <v>84</v>
      </c>
      <c r="AW334" s="14" t="s">
        <v>32</v>
      </c>
      <c r="AX334" s="14" t="s">
        <v>82</v>
      </c>
      <c r="AY334" s="208" t="s">
        <v>235</v>
      </c>
    </row>
    <row r="335" s="2" customFormat="1" ht="21.75" customHeight="1">
      <c r="A335" s="38"/>
      <c r="B335" s="181"/>
      <c r="C335" s="182" t="s">
        <v>495</v>
      </c>
      <c r="D335" s="182" t="s">
        <v>237</v>
      </c>
      <c r="E335" s="183" t="s">
        <v>943</v>
      </c>
      <c r="F335" s="184" t="s">
        <v>944</v>
      </c>
      <c r="G335" s="185" t="s">
        <v>358</v>
      </c>
      <c r="H335" s="186">
        <v>9</v>
      </c>
      <c r="I335" s="187"/>
      <c r="J335" s="188">
        <f>ROUND(I335*H335,2)</f>
        <v>0</v>
      </c>
      <c r="K335" s="184" t="s">
        <v>246</v>
      </c>
      <c r="L335" s="39"/>
      <c r="M335" s="189" t="s">
        <v>1</v>
      </c>
      <c r="N335" s="190" t="s">
        <v>40</v>
      </c>
      <c r="O335" s="77"/>
      <c r="P335" s="191">
        <f>O335*H335</f>
        <v>0</v>
      </c>
      <c r="Q335" s="191">
        <v>2.2563399999999998</v>
      </c>
      <c r="R335" s="191">
        <f>Q335*H335</f>
        <v>20.30706</v>
      </c>
      <c r="S335" s="191">
        <v>0</v>
      </c>
      <c r="T335" s="192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93" t="s">
        <v>96</v>
      </c>
      <c r="AT335" s="193" t="s">
        <v>237</v>
      </c>
      <c r="AU335" s="193" t="s">
        <v>84</v>
      </c>
      <c r="AY335" s="19" t="s">
        <v>235</v>
      </c>
      <c r="BE335" s="194">
        <f>IF(N335="základní",J335,0)</f>
        <v>0</v>
      </c>
      <c r="BF335" s="194">
        <f>IF(N335="snížená",J335,0)</f>
        <v>0</v>
      </c>
      <c r="BG335" s="194">
        <f>IF(N335="zákl. přenesená",J335,0)</f>
        <v>0</v>
      </c>
      <c r="BH335" s="194">
        <f>IF(N335="sníž. přenesená",J335,0)</f>
        <v>0</v>
      </c>
      <c r="BI335" s="194">
        <f>IF(N335="nulová",J335,0)</f>
        <v>0</v>
      </c>
      <c r="BJ335" s="19" t="s">
        <v>82</v>
      </c>
      <c r="BK335" s="194">
        <f>ROUND(I335*H335,2)</f>
        <v>0</v>
      </c>
      <c r="BL335" s="19" t="s">
        <v>96</v>
      </c>
      <c r="BM335" s="193" t="s">
        <v>1261</v>
      </c>
    </row>
    <row r="336" s="2" customFormat="1">
      <c r="A336" s="38"/>
      <c r="B336" s="39"/>
      <c r="C336" s="38"/>
      <c r="D336" s="195" t="s">
        <v>242</v>
      </c>
      <c r="E336" s="38"/>
      <c r="F336" s="196" t="s">
        <v>946</v>
      </c>
      <c r="G336" s="38"/>
      <c r="H336" s="38"/>
      <c r="I336" s="197"/>
      <c r="J336" s="38"/>
      <c r="K336" s="38"/>
      <c r="L336" s="39"/>
      <c r="M336" s="198"/>
      <c r="N336" s="199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242</v>
      </c>
      <c r="AU336" s="19" t="s">
        <v>84</v>
      </c>
    </row>
    <row r="337" s="2" customFormat="1">
      <c r="A337" s="38"/>
      <c r="B337" s="39"/>
      <c r="C337" s="38"/>
      <c r="D337" s="195" t="s">
        <v>262</v>
      </c>
      <c r="E337" s="38"/>
      <c r="F337" s="223" t="s">
        <v>1183</v>
      </c>
      <c r="G337" s="38"/>
      <c r="H337" s="38"/>
      <c r="I337" s="197"/>
      <c r="J337" s="38"/>
      <c r="K337" s="38"/>
      <c r="L337" s="39"/>
      <c r="M337" s="198"/>
      <c r="N337" s="199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262</v>
      </c>
      <c r="AU337" s="19" t="s">
        <v>84</v>
      </c>
    </row>
    <row r="338" s="13" customFormat="1">
      <c r="A338" s="13"/>
      <c r="B338" s="200"/>
      <c r="C338" s="13"/>
      <c r="D338" s="195" t="s">
        <v>248</v>
      </c>
      <c r="E338" s="201" t="s">
        <v>1</v>
      </c>
      <c r="F338" s="202" t="s">
        <v>888</v>
      </c>
      <c r="G338" s="13"/>
      <c r="H338" s="201" t="s">
        <v>1</v>
      </c>
      <c r="I338" s="203"/>
      <c r="J338" s="13"/>
      <c r="K338" s="13"/>
      <c r="L338" s="200"/>
      <c r="M338" s="204"/>
      <c r="N338" s="205"/>
      <c r="O338" s="205"/>
      <c r="P338" s="205"/>
      <c r="Q338" s="205"/>
      <c r="R338" s="205"/>
      <c r="S338" s="205"/>
      <c r="T338" s="206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01" t="s">
        <v>248</v>
      </c>
      <c r="AU338" s="201" t="s">
        <v>84</v>
      </c>
      <c r="AV338" s="13" t="s">
        <v>82</v>
      </c>
      <c r="AW338" s="13" t="s">
        <v>32</v>
      </c>
      <c r="AX338" s="13" t="s">
        <v>75</v>
      </c>
      <c r="AY338" s="201" t="s">
        <v>235</v>
      </c>
    </row>
    <row r="339" s="14" customFormat="1">
      <c r="A339" s="14"/>
      <c r="B339" s="207"/>
      <c r="C339" s="14"/>
      <c r="D339" s="195" t="s">
        <v>248</v>
      </c>
      <c r="E339" s="208" t="s">
        <v>1</v>
      </c>
      <c r="F339" s="209" t="s">
        <v>1262</v>
      </c>
      <c r="G339" s="14"/>
      <c r="H339" s="210">
        <v>9</v>
      </c>
      <c r="I339" s="211"/>
      <c r="J339" s="14"/>
      <c r="K339" s="14"/>
      <c r="L339" s="207"/>
      <c r="M339" s="212"/>
      <c r="N339" s="213"/>
      <c r="O339" s="213"/>
      <c r="P339" s="213"/>
      <c r="Q339" s="213"/>
      <c r="R339" s="213"/>
      <c r="S339" s="213"/>
      <c r="T339" s="2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08" t="s">
        <v>248</v>
      </c>
      <c r="AU339" s="208" t="s">
        <v>84</v>
      </c>
      <c r="AV339" s="14" t="s">
        <v>84</v>
      </c>
      <c r="AW339" s="14" t="s">
        <v>32</v>
      </c>
      <c r="AX339" s="14" t="s">
        <v>82</v>
      </c>
      <c r="AY339" s="208" t="s">
        <v>235</v>
      </c>
    </row>
    <row r="340" s="2" customFormat="1" ht="24.15" customHeight="1">
      <c r="A340" s="38"/>
      <c r="B340" s="181"/>
      <c r="C340" s="182" t="s">
        <v>502</v>
      </c>
      <c r="D340" s="182" t="s">
        <v>237</v>
      </c>
      <c r="E340" s="183" t="s">
        <v>948</v>
      </c>
      <c r="F340" s="184" t="s">
        <v>949</v>
      </c>
      <c r="G340" s="185" t="s">
        <v>358</v>
      </c>
      <c r="H340" s="186">
        <v>30</v>
      </c>
      <c r="I340" s="187"/>
      <c r="J340" s="188">
        <f>ROUND(I340*H340,2)</f>
        <v>0</v>
      </c>
      <c r="K340" s="184" t="s">
        <v>246</v>
      </c>
      <c r="L340" s="39"/>
      <c r="M340" s="189" t="s">
        <v>1</v>
      </c>
      <c r="N340" s="190" t="s">
        <v>40</v>
      </c>
      <c r="O340" s="77"/>
      <c r="P340" s="191">
        <f>O340*H340</f>
        <v>0</v>
      </c>
      <c r="Q340" s="191">
        <v>2.2563399999999998</v>
      </c>
      <c r="R340" s="191">
        <f>Q340*H340</f>
        <v>67.69019999999999</v>
      </c>
      <c r="S340" s="191">
        <v>0</v>
      </c>
      <c r="T340" s="19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3" t="s">
        <v>96</v>
      </c>
      <c r="AT340" s="193" t="s">
        <v>237</v>
      </c>
      <c r="AU340" s="193" t="s">
        <v>84</v>
      </c>
      <c r="AY340" s="19" t="s">
        <v>235</v>
      </c>
      <c r="BE340" s="194">
        <f>IF(N340="základní",J340,0)</f>
        <v>0</v>
      </c>
      <c r="BF340" s="194">
        <f>IF(N340="snížená",J340,0)</f>
        <v>0</v>
      </c>
      <c r="BG340" s="194">
        <f>IF(N340="zákl. přenesená",J340,0)</f>
        <v>0</v>
      </c>
      <c r="BH340" s="194">
        <f>IF(N340="sníž. přenesená",J340,0)</f>
        <v>0</v>
      </c>
      <c r="BI340" s="194">
        <f>IF(N340="nulová",J340,0)</f>
        <v>0</v>
      </c>
      <c r="BJ340" s="19" t="s">
        <v>82</v>
      </c>
      <c r="BK340" s="194">
        <f>ROUND(I340*H340,2)</f>
        <v>0</v>
      </c>
      <c r="BL340" s="19" t="s">
        <v>96</v>
      </c>
      <c r="BM340" s="193" t="s">
        <v>1263</v>
      </c>
    </row>
    <row r="341" s="2" customFormat="1">
      <c r="A341" s="38"/>
      <c r="B341" s="39"/>
      <c r="C341" s="38"/>
      <c r="D341" s="195" t="s">
        <v>242</v>
      </c>
      <c r="E341" s="38"/>
      <c r="F341" s="196" t="s">
        <v>951</v>
      </c>
      <c r="G341" s="38"/>
      <c r="H341" s="38"/>
      <c r="I341" s="197"/>
      <c r="J341" s="38"/>
      <c r="K341" s="38"/>
      <c r="L341" s="39"/>
      <c r="M341" s="198"/>
      <c r="N341" s="199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242</v>
      </c>
      <c r="AU341" s="19" t="s">
        <v>84</v>
      </c>
    </row>
    <row r="342" s="2" customFormat="1">
      <c r="A342" s="38"/>
      <c r="B342" s="39"/>
      <c r="C342" s="38"/>
      <c r="D342" s="195" t="s">
        <v>262</v>
      </c>
      <c r="E342" s="38"/>
      <c r="F342" s="223" t="s">
        <v>1183</v>
      </c>
      <c r="G342" s="38"/>
      <c r="H342" s="38"/>
      <c r="I342" s="197"/>
      <c r="J342" s="38"/>
      <c r="K342" s="38"/>
      <c r="L342" s="39"/>
      <c r="M342" s="198"/>
      <c r="N342" s="199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262</v>
      </c>
      <c r="AU342" s="19" t="s">
        <v>84</v>
      </c>
    </row>
    <row r="343" s="13" customFormat="1">
      <c r="A343" s="13"/>
      <c r="B343" s="200"/>
      <c r="C343" s="13"/>
      <c r="D343" s="195" t="s">
        <v>248</v>
      </c>
      <c r="E343" s="201" t="s">
        <v>1</v>
      </c>
      <c r="F343" s="202" t="s">
        <v>888</v>
      </c>
      <c r="G343" s="13"/>
      <c r="H343" s="201" t="s">
        <v>1</v>
      </c>
      <c r="I343" s="203"/>
      <c r="J343" s="13"/>
      <c r="K343" s="13"/>
      <c r="L343" s="200"/>
      <c r="M343" s="204"/>
      <c r="N343" s="205"/>
      <c r="O343" s="205"/>
      <c r="P343" s="205"/>
      <c r="Q343" s="205"/>
      <c r="R343" s="205"/>
      <c r="S343" s="205"/>
      <c r="T343" s="206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01" t="s">
        <v>248</v>
      </c>
      <c r="AU343" s="201" t="s">
        <v>84</v>
      </c>
      <c r="AV343" s="13" t="s">
        <v>82</v>
      </c>
      <c r="AW343" s="13" t="s">
        <v>32</v>
      </c>
      <c r="AX343" s="13" t="s">
        <v>75</v>
      </c>
      <c r="AY343" s="201" t="s">
        <v>235</v>
      </c>
    </row>
    <row r="344" s="14" customFormat="1">
      <c r="A344" s="14"/>
      <c r="B344" s="207"/>
      <c r="C344" s="14"/>
      <c r="D344" s="195" t="s">
        <v>248</v>
      </c>
      <c r="E344" s="208" t="s">
        <v>1</v>
      </c>
      <c r="F344" s="209" t="s">
        <v>1264</v>
      </c>
      <c r="G344" s="14"/>
      <c r="H344" s="210">
        <v>6.2400000000000002</v>
      </c>
      <c r="I344" s="211"/>
      <c r="J344" s="14"/>
      <c r="K344" s="14"/>
      <c r="L344" s="207"/>
      <c r="M344" s="212"/>
      <c r="N344" s="213"/>
      <c r="O344" s="213"/>
      <c r="P344" s="213"/>
      <c r="Q344" s="213"/>
      <c r="R344" s="213"/>
      <c r="S344" s="213"/>
      <c r="T344" s="2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8" t="s">
        <v>248</v>
      </c>
      <c r="AU344" s="208" t="s">
        <v>84</v>
      </c>
      <c r="AV344" s="14" t="s">
        <v>84</v>
      </c>
      <c r="AW344" s="14" t="s">
        <v>32</v>
      </c>
      <c r="AX344" s="14" t="s">
        <v>75</v>
      </c>
      <c r="AY344" s="208" t="s">
        <v>235</v>
      </c>
    </row>
    <row r="345" s="14" customFormat="1">
      <c r="A345" s="14"/>
      <c r="B345" s="207"/>
      <c r="C345" s="14"/>
      <c r="D345" s="195" t="s">
        <v>248</v>
      </c>
      <c r="E345" s="208" t="s">
        <v>1</v>
      </c>
      <c r="F345" s="209" t="s">
        <v>1265</v>
      </c>
      <c r="G345" s="14"/>
      <c r="H345" s="210">
        <v>-0.54000000000000004</v>
      </c>
      <c r="I345" s="211"/>
      <c r="J345" s="14"/>
      <c r="K345" s="14"/>
      <c r="L345" s="207"/>
      <c r="M345" s="212"/>
      <c r="N345" s="213"/>
      <c r="O345" s="213"/>
      <c r="P345" s="213"/>
      <c r="Q345" s="213"/>
      <c r="R345" s="213"/>
      <c r="S345" s="213"/>
      <c r="T345" s="2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08" t="s">
        <v>248</v>
      </c>
      <c r="AU345" s="208" t="s">
        <v>84</v>
      </c>
      <c r="AV345" s="14" t="s">
        <v>84</v>
      </c>
      <c r="AW345" s="14" t="s">
        <v>32</v>
      </c>
      <c r="AX345" s="14" t="s">
        <v>75</v>
      </c>
      <c r="AY345" s="208" t="s">
        <v>235</v>
      </c>
    </row>
    <row r="346" s="14" customFormat="1">
      <c r="A346" s="14"/>
      <c r="B346" s="207"/>
      <c r="C346" s="14"/>
      <c r="D346" s="195" t="s">
        <v>248</v>
      </c>
      <c r="E346" s="208" t="s">
        <v>1</v>
      </c>
      <c r="F346" s="209" t="s">
        <v>1266</v>
      </c>
      <c r="G346" s="14"/>
      <c r="H346" s="210">
        <v>-2.7000000000000002</v>
      </c>
      <c r="I346" s="211"/>
      <c r="J346" s="14"/>
      <c r="K346" s="14"/>
      <c r="L346" s="207"/>
      <c r="M346" s="212"/>
      <c r="N346" s="213"/>
      <c r="O346" s="213"/>
      <c r="P346" s="213"/>
      <c r="Q346" s="213"/>
      <c r="R346" s="213"/>
      <c r="S346" s="213"/>
      <c r="T346" s="2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8" t="s">
        <v>248</v>
      </c>
      <c r="AU346" s="208" t="s">
        <v>84</v>
      </c>
      <c r="AV346" s="14" t="s">
        <v>84</v>
      </c>
      <c r="AW346" s="14" t="s">
        <v>32</v>
      </c>
      <c r="AX346" s="14" t="s">
        <v>75</v>
      </c>
      <c r="AY346" s="208" t="s">
        <v>235</v>
      </c>
    </row>
    <row r="347" s="16" customFormat="1">
      <c r="A347" s="16"/>
      <c r="B347" s="224"/>
      <c r="C347" s="16"/>
      <c r="D347" s="195" t="s">
        <v>248</v>
      </c>
      <c r="E347" s="225" t="s">
        <v>1</v>
      </c>
      <c r="F347" s="226" t="s">
        <v>1267</v>
      </c>
      <c r="G347" s="16"/>
      <c r="H347" s="227">
        <v>3</v>
      </c>
      <c r="I347" s="228"/>
      <c r="J347" s="16"/>
      <c r="K347" s="16"/>
      <c r="L347" s="224"/>
      <c r="M347" s="229"/>
      <c r="N347" s="230"/>
      <c r="O347" s="230"/>
      <c r="P347" s="230"/>
      <c r="Q347" s="230"/>
      <c r="R347" s="230"/>
      <c r="S347" s="230"/>
      <c r="T347" s="231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T347" s="225" t="s">
        <v>248</v>
      </c>
      <c r="AU347" s="225" t="s">
        <v>84</v>
      </c>
      <c r="AV347" s="16" t="s">
        <v>91</v>
      </c>
      <c r="AW347" s="16" t="s">
        <v>32</v>
      </c>
      <c r="AX347" s="16" t="s">
        <v>75</v>
      </c>
      <c r="AY347" s="225" t="s">
        <v>235</v>
      </c>
    </row>
    <row r="348" s="14" customFormat="1">
      <c r="A348" s="14"/>
      <c r="B348" s="207"/>
      <c r="C348" s="14"/>
      <c r="D348" s="195" t="s">
        <v>248</v>
      </c>
      <c r="E348" s="208" t="s">
        <v>1</v>
      </c>
      <c r="F348" s="209" t="s">
        <v>1268</v>
      </c>
      <c r="G348" s="14"/>
      <c r="H348" s="210">
        <v>30</v>
      </c>
      <c r="I348" s="211"/>
      <c r="J348" s="14"/>
      <c r="K348" s="14"/>
      <c r="L348" s="207"/>
      <c r="M348" s="212"/>
      <c r="N348" s="213"/>
      <c r="O348" s="213"/>
      <c r="P348" s="213"/>
      <c r="Q348" s="213"/>
      <c r="R348" s="213"/>
      <c r="S348" s="213"/>
      <c r="T348" s="2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8" t="s">
        <v>248</v>
      </c>
      <c r="AU348" s="208" t="s">
        <v>84</v>
      </c>
      <c r="AV348" s="14" t="s">
        <v>84</v>
      </c>
      <c r="AW348" s="14" t="s">
        <v>32</v>
      </c>
      <c r="AX348" s="14" t="s">
        <v>82</v>
      </c>
      <c r="AY348" s="208" t="s">
        <v>235</v>
      </c>
    </row>
    <row r="349" s="2" customFormat="1" ht="24.15" customHeight="1">
      <c r="A349" s="38"/>
      <c r="B349" s="181"/>
      <c r="C349" s="182" t="s">
        <v>509</v>
      </c>
      <c r="D349" s="182" t="s">
        <v>237</v>
      </c>
      <c r="E349" s="183" t="s">
        <v>953</v>
      </c>
      <c r="F349" s="184" t="s">
        <v>954</v>
      </c>
      <c r="G349" s="185" t="s">
        <v>240</v>
      </c>
      <c r="H349" s="186">
        <v>62.399999999999999</v>
      </c>
      <c r="I349" s="187"/>
      <c r="J349" s="188">
        <f>ROUND(I349*H349,2)</f>
        <v>0</v>
      </c>
      <c r="K349" s="184" t="s">
        <v>246</v>
      </c>
      <c r="L349" s="39"/>
      <c r="M349" s="189" t="s">
        <v>1</v>
      </c>
      <c r="N349" s="190" t="s">
        <v>40</v>
      </c>
      <c r="O349" s="77"/>
      <c r="P349" s="191">
        <f>O349*H349</f>
        <v>0</v>
      </c>
      <c r="Q349" s="191">
        <v>0.0026900000000000001</v>
      </c>
      <c r="R349" s="191">
        <f>Q349*H349</f>
        <v>0.16785600000000001</v>
      </c>
      <c r="S349" s="191">
        <v>0</v>
      </c>
      <c r="T349" s="192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93" t="s">
        <v>96</v>
      </c>
      <c r="AT349" s="193" t="s">
        <v>237</v>
      </c>
      <c r="AU349" s="193" t="s">
        <v>84</v>
      </c>
      <c r="AY349" s="19" t="s">
        <v>235</v>
      </c>
      <c r="BE349" s="194">
        <f>IF(N349="základní",J349,0)</f>
        <v>0</v>
      </c>
      <c r="BF349" s="194">
        <f>IF(N349="snížená",J349,0)</f>
        <v>0</v>
      </c>
      <c r="BG349" s="194">
        <f>IF(N349="zákl. přenesená",J349,0)</f>
        <v>0</v>
      </c>
      <c r="BH349" s="194">
        <f>IF(N349="sníž. přenesená",J349,0)</f>
        <v>0</v>
      </c>
      <c r="BI349" s="194">
        <f>IF(N349="nulová",J349,0)</f>
        <v>0</v>
      </c>
      <c r="BJ349" s="19" t="s">
        <v>82</v>
      </c>
      <c r="BK349" s="194">
        <f>ROUND(I349*H349,2)</f>
        <v>0</v>
      </c>
      <c r="BL349" s="19" t="s">
        <v>96</v>
      </c>
      <c r="BM349" s="193" t="s">
        <v>1269</v>
      </c>
    </row>
    <row r="350" s="2" customFormat="1">
      <c r="A350" s="38"/>
      <c r="B350" s="39"/>
      <c r="C350" s="38"/>
      <c r="D350" s="195" t="s">
        <v>242</v>
      </c>
      <c r="E350" s="38"/>
      <c r="F350" s="196" t="s">
        <v>956</v>
      </c>
      <c r="G350" s="38"/>
      <c r="H350" s="38"/>
      <c r="I350" s="197"/>
      <c r="J350" s="38"/>
      <c r="K350" s="38"/>
      <c r="L350" s="39"/>
      <c r="M350" s="198"/>
      <c r="N350" s="199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242</v>
      </c>
      <c r="AU350" s="19" t="s">
        <v>84</v>
      </c>
    </row>
    <row r="351" s="2" customFormat="1">
      <c r="A351" s="38"/>
      <c r="B351" s="39"/>
      <c r="C351" s="38"/>
      <c r="D351" s="195" t="s">
        <v>262</v>
      </c>
      <c r="E351" s="38"/>
      <c r="F351" s="223" t="s">
        <v>1183</v>
      </c>
      <c r="G351" s="38"/>
      <c r="H351" s="38"/>
      <c r="I351" s="197"/>
      <c r="J351" s="38"/>
      <c r="K351" s="38"/>
      <c r="L351" s="39"/>
      <c r="M351" s="198"/>
      <c r="N351" s="199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262</v>
      </c>
      <c r="AU351" s="19" t="s">
        <v>84</v>
      </c>
    </row>
    <row r="352" s="13" customFormat="1">
      <c r="A352" s="13"/>
      <c r="B352" s="200"/>
      <c r="C352" s="13"/>
      <c r="D352" s="195" t="s">
        <v>248</v>
      </c>
      <c r="E352" s="201" t="s">
        <v>1</v>
      </c>
      <c r="F352" s="202" t="s">
        <v>888</v>
      </c>
      <c r="G352" s="13"/>
      <c r="H352" s="201" t="s">
        <v>1</v>
      </c>
      <c r="I352" s="203"/>
      <c r="J352" s="13"/>
      <c r="K352" s="13"/>
      <c r="L352" s="200"/>
      <c r="M352" s="204"/>
      <c r="N352" s="205"/>
      <c r="O352" s="205"/>
      <c r="P352" s="205"/>
      <c r="Q352" s="205"/>
      <c r="R352" s="205"/>
      <c r="S352" s="205"/>
      <c r="T352" s="206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01" t="s">
        <v>248</v>
      </c>
      <c r="AU352" s="201" t="s">
        <v>84</v>
      </c>
      <c r="AV352" s="13" t="s">
        <v>82</v>
      </c>
      <c r="AW352" s="13" t="s">
        <v>32</v>
      </c>
      <c r="AX352" s="13" t="s">
        <v>75</v>
      </c>
      <c r="AY352" s="201" t="s">
        <v>235</v>
      </c>
    </row>
    <row r="353" s="14" customFormat="1">
      <c r="A353" s="14"/>
      <c r="B353" s="207"/>
      <c r="C353" s="14"/>
      <c r="D353" s="195" t="s">
        <v>248</v>
      </c>
      <c r="E353" s="208" t="s">
        <v>1</v>
      </c>
      <c r="F353" s="209" t="s">
        <v>1270</v>
      </c>
      <c r="G353" s="14"/>
      <c r="H353" s="210">
        <v>62.399999999999999</v>
      </c>
      <c r="I353" s="211"/>
      <c r="J353" s="14"/>
      <c r="K353" s="14"/>
      <c r="L353" s="207"/>
      <c r="M353" s="212"/>
      <c r="N353" s="213"/>
      <c r="O353" s="213"/>
      <c r="P353" s="213"/>
      <c r="Q353" s="213"/>
      <c r="R353" s="213"/>
      <c r="S353" s="213"/>
      <c r="T353" s="2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08" t="s">
        <v>248</v>
      </c>
      <c r="AU353" s="208" t="s">
        <v>84</v>
      </c>
      <c r="AV353" s="14" t="s">
        <v>84</v>
      </c>
      <c r="AW353" s="14" t="s">
        <v>32</v>
      </c>
      <c r="AX353" s="14" t="s">
        <v>82</v>
      </c>
      <c r="AY353" s="208" t="s">
        <v>235</v>
      </c>
    </row>
    <row r="354" s="2" customFormat="1" ht="16.5" customHeight="1">
      <c r="A354" s="38"/>
      <c r="B354" s="181"/>
      <c r="C354" s="182" t="s">
        <v>516</v>
      </c>
      <c r="D354" s="182" t="s">
        <v>237</v>
      </c>
      <c r="E354" s="183" t="s">
        <v>958</v>
      </c>
      <c r="F354" s="184" t="s">
        <v>959</v>
      </c>
      <c r="G354" s="185" t="s">
        <v>240</v>
      </c>
      <c r="H354" s="186">
        <v>62.399999999999999</v>
      </c>
      <c r="I354" s="187"/>
      <c r="J354" s="188">
        <f>ROUND(I354*H354,2)</f>
        <v>0</v>
      </c>
      <c r="K354" s="184" t="s">
        <v>246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96</v>
      </c>
      <c r="AT354" s="193" t="s">
        <v>237</v>
      </c>
      <c r="AU354" s="193" t="s">
        <v>84</v>
      </c>
      <c r="AY354" s="19" t="s">
        <v>235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96</v>
      </c>
      <c r="BM354" s="193" t="s">
        <v>1271</v>
      </c>
    </row>
    <row r="355" s="2" customFormat="1">
      <c r="A355" s="38"/>
      <c r="B355" s="39"/>
      <c r="C355" s="38"/>
      <c r="D355" s="195" t="s">
        <v>242</v>
      </c>
      <c r="E355" s="38"/>
      <c r="F355" s="196" t="s">
        <v>961</v>
      </c>
      <c r="G355" s="38"/>
      <c r="H355" s="38"/>
      <c r="I355" s="197"/>
      <c r="J355" s="38"/>
      <c r="K355" s="38"/>
      <c r="L355" s="39"/>
      <c r="M355" s="198"/>
      <c r="N355" s="199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242</v>
      </c>
      <c r="AU355" s="19" t="s">
        <v>84</v>
      </c>
    </row>
    <row r="356" s="2" customFormat="1" ht="16.5" customHeight="1">
      <c r="A356" s="38"/>
      <c r="B356" s="181"/>
      <c r="C356" s="182" t="s">
        <v>524</v>
      </c>
      <c r="D356" s="182" t="s">
        <v>237</v>
      </c>
      <c r="E356" s="183" t="s">
        <v>976</v>
      </c>
      <c r="F356" s="184" t="s">
        <v>977</v>
      </c>
      <c r="G356" s="185" t="s">
        <v>294</v>
      </c>
      <c r="H356" s="186">
        <v>40</v>
      </c>
      <c r="I356" s="187"/>
      <c r="J356" s="188">
        <f>ROUND(I356*H356,2)</f>
        <v>0</v>
      </c>
      <c r="K356" s="184" t="s">
        <v>246</v>
      </c>
      <c r="L356" s="39"/>
      <c r="M356" s="189" t="s">
        <v>1</v>
      </c>
      <c r="N356" s="190" t="s">
        <v>40</v>
      </c>
      <c r="O356" s="77"/>
      <c r="P356" s="191">
        <f>O356*H356</f>
        <v>0</v>
      </c>
      <c r="Q356" s="191">
        <v>0</v>
      </c>
      <c r="R356" s="191">
        <f>Q356*H356</f>
        <v>0</v>
      </c>
      <c r="S356" s="191">
        <v>0</v>
      </c>
      <c r="T356" s="192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3" t="s">
        <v>96</v>
      </c>
      <c r="AT356" s="193" t="s">
        <v>237</v>
      </c>
      <c r="AU356" s="193" t="s">
        <v>84</v>
      </c>
      <c r="AY356" s="19" t="s">
        <v>235</v>
      </c>
      <c r="BE356" s="194">
        <f>IF(N356="základní",J356,0)</f>
        <v>0</v>
      </c>
      <c r="BF356" s="194">
        <f>IF(N356="snížená",J356,0)</f>
        <v>0</v>
      </c>
      <c r="BG356" s="194">
        <f>IF(N356="zákl. přenesená",J356,0)</f>
        <v>0</v>
      </c>
      <c r="BH356" s="194">
        <f>IF(N356="sníž. přenesená",J356,0)</f>
        <v>0</v>
      </c>
      <c r="BI356" s="194">
        <f>IF(N356="nulová",J356,0)</f>
        <v>0</v>
      </c>
      <c r="BJ356" s="19" t="s">
        <v>82</v>
      </c>
      <c r="BK356" s="194">
        <f>ROUND(I356*H356,2)</f>
        <v>0</v>
      </c>
      <c r="BL356" s="19" t="s">
        <v>96</v>
      </c>
      <c r="BM356" s="193" t="s">
        <v>1272</v>
      </c>
    </row>
    <row r="357" s="2" customFormat="1">
      <c r="A357" s="38"/>
      <c r="B357" s="39"/>
      <c r="C357" s="38"/>
      <c r="D357" s="195" t="s">
        <v>242</v>
      </c>
      <c r="E357" s="38"/>
      <c r="F357" s="196" t="s">
        <v>977</v>
      </c>
      <c r="G357" s="38"/>
      <c r="H357" s="38"/>
      <c r="I357" s="197"/>
      <c r="J357" s="38"/>
      <c r="K357" s="38"/>
      <c r="L357" s="39"/>
      <c r="M357" s="198"/>
      <c r="N357" s="199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242</v>
      </c>
      <c r="AU357" s="19" t="s">
        <v>84</v>
      </c>
    </row>
    <row r="358" s="14" customFormat="1">
      <c r="A358" s="14"/>
      <c r="B358" s="207"/>
      <c r="C358" s="14"/>
      <c r="D358" s="195" t="s">
        <v>248</v>
      </c>
      <c r="E358" s="208" t="s">
        <v>1</v>
      </c>
      <c r="F358" s="209" t="s">
        <v>1273</v>
      </c>
      <c r="G358" s="14"/>
      <c r="H358" s="210">
        <v>40</v>
      </c>
      <c r="I358" s="211"/>
      <c r="J358" s="14"/>
      <c r="K358" s="14"/>
      <c r="L358" s="207"/>
      <c r="M358" s="212"/>
      <c r="N358" s="213"/>
      <c r="O358" s="213"/>
      <c r="P358" s="213"/>
      <c r="Q358" s="213"/>
      <c r="R358" s="213"/>
      <c r="S358" s="213"/>
      <c r="T358" s="2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08" t="s">
        <v>248</v>
      </c>
      <c r="AU358" s="208" t="s">
        <v>84</v>
      </c>
      <c r="AV358" s="14" t="s">
        <v>84</v>
      </c>
      <c r="AW358" s="14" t="s">
        <v>32</v>
      </c>
      <c r="AX358" s="14" t="s">
        <v>82</v>
      </c>
      <c r="AY358" s="208" t="s">
        <v>235</v>
      </c>
    </row>
    <row r="359" s="2" customFormat="1" ht="24.15" customHeight="1">
      <c r="A359" s="38"/>
      <c r="B359" s="181"/>
      <c r="C359" s="182" t="s">
        <v>531</v>
      </c>
      <c r="D359" s="182" t="s">
        <v>237</v>
      </c>
      <c r="E359" s="183" t="s">
        <v>962</v>
      </c>
      <c r="F359" s="184" t="s">
        <v>963</v>
      </c>
      <c r="G359" s="185" t="s">
        <v>294</v>
      </c>
      <c r="H359" s="186">
        <v>20</v>
      </c>
      <c r="I359" s="187"/>
      <c r="J359" s="188">
        <f>ROUND(I359*H359,2)</f>
        <v>0</v>
      </c>
      <c r="K359" s="184" t="s">
        <v>1</v>
      </c>
      <c r="L359" s="39"/>
      <c r="M359" s="189" t="s">
        <v>1</v>
      </c>
      <c r="N359" s="190" t="s">
        <v>40</v>
      </c>
      <c r="O359" s="77"/>
      <c r="P359" s="191">
        <f>O359*H359</f>
        <v>0</v>
      </c>
      <c r="Q359" s="191">
        <v>0.108</v>
      </c>
      <c r="R359" s="191">
        <f>Q359*H359</f>
        <v>2.1600000000000001</v>
      </c>
      <c r="S359" s="191">
        <v>0</v>
      </c>
      <c r="T359" s="192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93" t="s">
        <v>96</v>
      </c>
      <c r="AT359" s="193" t="s">
        <v>237</v>
      </c>
      <c r="AU359" s="193" t="s">
        <v>84</v>
      </c>
      <c r="AY359" s="19" t="s">
        <v>235</v>
      </c>
      <c r="BE359" s="194">
        <f>IF(N359="základní",J359,0)</f>
        <v>0</v>
      </c>
      <c r="BF359" s="194">
        <f>IF(N359="snížená",J359,0)</f>
        <v>0</v>
      </c>
      <c r="BG359" s="194">
        <f>IF(N359="zákl. přenesená",J359,0)</f>
        <v>0</v>
      </c>
      <c r="BH359" s="194">
        <f>IF(N359="sníž. přenesená",J359,0)</f>
        <v>0</v>
      </c>
      <c r="BI359" s="194">
        <f>IF(N359="nulová",J359,0)</f>
        <v>0</v>
      </c>
      <c r="BJ359" s="19" t="s">
        <v>82</v>
      </c>
      <c r="BK359" s="194">
        <f>ROUND(I359*H359,2)</f>
        <v>0</v>
      </c>
      <c r="BL359" s="19" t="s">
        <v>96</v>
      </c>
      <c r="BM359" s="193" t="s">
        <v>1274</v>
      </c>
    </row>
    <row r="360" s="2" customFormat="1">
      <c r="A360" s="38"/>
      <c r="B360" s="39"/>
      <c r="C360" s="38"/>
      <c r="D360" s="195" t="s">
        <v>242</v>
      </c>
      <c r="E360" s="38"/>
      <c r="F360" s="196" t="s">
        <v>963</v>
      </c>
      <c r="G360" s="38"/>
      <c r="H360" s="38"/>
      <c r="I360" s="197"/>
      <c r="J360" s="38"/>
      <c r="K360" s="38"/>
      <c r="L360" s="39"/>
      <c r="M360" s="198"/>
      <c r="N360" s="199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242</v>
      </c>
      <c r="AU360" s="19" t="s">
        <v>84</v>
      </c>
    </row>
    <row r="361" s="2" customFormat="1">
      <c r="A361" s="38"/>
      <c r="B361" s="39"/>
      <c r="C361" s="38"/>
      <c r="D361" s="195" t="s">
        <v>262</v>
      </c>
      <c r="E361" s="38"/>
      <c r="F361" s="223" t="s">
        <v>1183</v>
      </c>
      <c r="G361" s="38"/>
      <c r="H361" s="38"/>
      <c r="I361" s="197"/>
      <c r="J361" s="38"/>
      <c r="K361" s="38"/>
      <c r="L361" s="39"/>
      <c r="M361" s="198"/>
      <c r="N361" s="199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262</v>
      </c>
      <c r="AU361" s="19" t="s">
        <v>84</v>
      </c>
    </row>
    <row r="362" s="13" customFormat="1">
      <c r="A362" s="13"/>
      <c r="B362" s="200"/>
      <c r="C362" s="13"/>
      <c r="D362" s="195" t="s">
        <v>248</v>
      </c>
      <c r="E362" s="201" t="s">
        <v>1</v>
      </c>
      <c r="F362" s="202" t="s">
        <v>965</v>
      </c>
      <c r="G362" s="13"/>
      <c r="H362" s="201" t="s">
        <v>1</v>
      </c>
      <c r="I362" s="203"/>
      <c r="J362" s="13"/>
      <c r="K362" s="13"/>
      <c r="L362" s="200"/>
      <c r="M362" s="204"/>
      <c r="N362" s="205"/>
      <c r="O362" s="205"/>
      <c r="P362" s="205"/>
      <c r="Q362" s="205"/>
      <c r="R362" s="205"/>
      <c r="S362" s="205"/>
      <c r="T362" s="206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01" t="s">
        <v>248</v>
      </c>
      <c r="AU362" s="201" t="s">
        <v>84</v>
      </c>
      <c r="AV362" s="13" t="s">
        <v>82</v>
      </c>
      <c r="AW362" s="13" t="s">
        <v>32</v>
      </c>
      <c r="AX362" s="13" t="s">
        <v>75</v>
      </c>
      <c r="AY362" s="201" t="s">
        <v>235</v>
      </c>
    </row>
    <row r="363" s="14" customFormat="1">
      <c r="A363" s="14"/>
      <c r="B363" s="207"/>
      <c r="C363" s="14"/>
      <c r="D363" s="195" t="s">
        <v>248</v>
      </c>
      <c r="E363" s="208" t="s">
        <v>1</v>
      </c>
      <c r="F363" s="209" t="s">
        <v>1275</v>
      </c>
      <c r="G363" s="14"/>
      <c r="H363" s="210">
        <v>20</v>
      </c>
      <c r="I363" s="211"/>
      <c r="J363" s="14"/>
      <c r="K363" s="14"/>
      <c r="L363" s="207"/>
      <c r="M363" s="212"/>
      <c r="N363" s="213"/>
      <c r="O363" s="213"/>
      <c r="P363" s="213"/>
      <c r="Q363" s="213"/>
      <c r="R363" s="213"/>
      <c r="S363" s="213"/>
      <c r="T363" s="2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08" t="s">
        <v>248</v>
      </c>
      <c r="AU363" s="208" t="s">
        <v>84</v>
      </c>
      <c r="AV363" s="14" t="s">
        <v>84</v>
      </c>
      <c r="AW363" s="14" t="s">
        <v>32</v>
      </c>
      <c r="AX363" s="14" t="s">
        <v>82</v>
      </c>
      <c r="AY363" s="208" t="s">
        <v>235</v>
      </c>
    </row>
    <row r="364" s="2" customFormat="1" ht="16.5" customHeight="1">
      <c r="A364" s="38"/>
      <c r="B364" s="181"/>
      <c r="C364" s="232" t="s">
        <v>535</v>
      </c>
      <c r="D364" s="232" t="s">
        <v>465</v>
      </c>
      <c r="E364" s="233" t="s">
        <v>966</v>
      </c>
      <c r="F364" s="234" t="s">
        <v>967</v>
      </c>
      <c r="G364" s="235" t="s">
        <v>527</v>
      </c>
      <c r="H364" s="236">
        <v>20</v>
      </c>
      <c r="I364" s="237"/>
      <c r="J364" s="238">
        <f>ROUND(I364*H364,2)</f>
        <v>0</v>
      </c>
      <c r="K364" s="234" t="s">
        <v>246</v>
      </c>
      <c r="L364" s="239"/>
      <c r="M364" s="240" t="s">
        <v>1</v>
      </c>
      <c r="N364" s="241" t="s">
        <v>40</v>
      </c>
      <c r="O364" s="77"/>
      <c r="P364" s="191">
        <f>O364*H364</f>
        <v>0</v>
      </c>
      <c r="Q364" s="191">
        <v>1.1200000000000001</v>
      </c>
      <c r="R364" s="191">
        <f>Q364*H364</f>
        <v>22.400000000000002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291</v>
      </c>
      <c r="AT364" s="193" t="s">
        <v>465</v>
      </c>
      <c r="AU364" s="193" t="s">
        <v>84</v>
      </c>
      <c r="AY364" s="19" t="s">
        <v>235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96</v>
      </c>
      <c r="BM364" s="193" t="s">
        <v>1276</v>
      </c>
    </row>
    <row r="365" s="2" customFormat="1">
      <c r="A365" s="38"/>
      <c r="B365" s="39"/>
      <c r="C365" s="38"/>
      <c r="D365" s="195" t="s">
        <v>242</v>
      </c>
      <c r="E365" s="38"/>
      <c r="F365" s="196" t="s">
        <v>967</v>
      </c>
      <c r="G365" s="38"/>
      <c r="H365" s="38"/>
      <c r="I365" s="197"/>
      <c r="J365" s="38"/>
      <c r="K365" s="38"/>
      <c r="L365" s="39"/>
      <c r="M365" s="198"/>
      <c r="N365" s="199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242</v>
      </c>
      <c r="AU365" s="19" t="s">
        <v>84</v>
      </c>
    </row>
    <row r="366" s="2" customFormat="1" ht="24.15" customHeight="1">
      <c r="A366" s="38"/>
      <c r="B366" s="181"/>
      <c r="C366" s="182" t="s">
        <v>539</v>
      </c>
      <c r="D366" s="182" t="s">
        <v>237</v>
      </c>
      <c r="E366" s="183" t="s">
        <v>969</v>
      </c>
      <c r="F366" s="184" t="s">
        <v>970</v>
      </c>
      <c r="G366" s="185" t="s">
        <v>294</v>
      </c>
      <c r="H366" s="186">
        <v>20</v>
      </c>
      <c r="I366" s="187"/>
      <c r="J366" s="188">
        <f>ROUND(I366*H366,2)</f>
        <v>0</v>
      </c>
      <c r="K366" s="184" t="s">
        <v>1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0.108</v>
      </c>
      <c r="R366" s="191">
        <f>Q366*H366</f>
        <v>2.1600000000000001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96</v>
      </c>
      <c r="AT366" s="193" t="s">
        <v>237</v>
      </c>
      <c r="AU366" s="193" t="s">
        <v>84</v>
      </c>
      <c r="AY366" s="19" t="s">
        <v>235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96</v>
      </c>
      <c r="BM366" s="193" t="s">
        <v>1277</v>
      </c>
    </row>
    <row r="367" s="2" customFormat="1">
      <c r="A367" s="38"/>
      <c r="B367" s="39"/>
      <c r="C367" s="38"/>
      <c r="D367" s="195" t="s">
        <v>242</v>
      </c>
      <c r="E367" s="38"/>
      <c r="F367" s="196" t="s">
        <v>970</v>
      </c>
      <c r="G367" s="38"/>
      <c r="H367" s="38"/>
      <c r="I367" s="197"/>
      <c r="J367" s="38"/>
      <c r="K367" s="38"/>
      <c r="L367" s="39"/>
      <c r="M367" s="198"/>
      <c r="N367" s="199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242</v>
      </c>
      <c r="AU367" s="19" t="s">
        <v>84</v>
      </c>
    </row>
    <row r="368" s="2" customFormat="1">
      <c r="A368" s="38"/>
      <c r="B368" s="39"/>
      <c r="C368" s="38"/>
      <c r="D368" s="195" t="s">
        <v>262</v>
      </c>
      <c r="E368" s="38"/>
      <c r="F368" s="223" t="s">
        <v>1183</v>
      </c>
      <c r="G368" s="38"/>
      <c r="H368" s="38"/>
      <c r="I368" s="197"/>
      <c r="J368" s="38"/>
      <c r="K368" s="38"/>
      <c r="L368" s="39"/>
      <c r="M368" s="198"/>
      <c r="N368" s="199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262</v>
      </c>
      <c r="AU368" s="19" t="s">
        <v>84</v>
      </c>
    </row>
    <row r="369" s="13" customFormat="1">
      <c r="A369" s="13"/>
      <c r="B369" s="200"/>
      <c r="C369" s="13"/>
      <c r="D369" s="195" t="s">
        <v>248</v>
      </c>
      <c r="E369" s="201" t="s">
        <v>1</v>
      </c>
      <c r="F369" s="202" t="s">
        <v>972</v>
      </c>
      <c r="G369" s="13"/>
      <c r="H369" s="201" t="s">
        <v>1</v>
      </c>
      <c r="I369" s="203"/>
      <c r="J369" s="13"/>
      <c r="K369" s="13"/>
      <c r="L369" s="200"/>
      <c r="M369" s="204"/>
      <c r="N369" s="205"/>
      <c r="O369" s="205"/>
      <c r="P369" s="205"/>
      <c r="Q369" s="205"/>
      <c r="R369" s="205"/>
      <c r="S369" s="205"/>
      <c r="T369" s="206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01" t="s">
        <v>248</v>
      </c>
      <c r="AU369" s="201" t="s">
        <v>84</v>
      </c>
      <c r="AV369" s="13" t="s">
        <v>82</v>
      </c>
      <c r="AW369" s="13" t="s">
        <v>32</v>
      </c>
      <c r="AX369" s="13" t="s">
        <v>75</v>
      </c>
      <c r="AY369" s="201" t="s">
        <v>235</v>
      </c>
    </row>
    <row r="370" s="14" customFormat="1">
      <c r="A370" s="14"/>
      <c r="B370" s="207"/>
      <c r="C370" s="14"/>
      <c r="D370" s="195" t="s">
        <v>248</v>
      </c>
      <c r="E370" s="208" t="s">
        <v>1</v>
      </c>
      <c r="F370" s="209" t="s">
        <v>1275</v>
      </c>
      <c r="G370" s="14"/>
      <c r="H370" s="210">
        <v>20</v>
      </c>
      <c r="I370" s="211"/>
      <c r="J370" s="14"/>
      <c r="K370" s="14"/>
      <c r="L370" s="207"/>
      <c r="M370" s="212"/>
      <c r="N370" s="213"/>
      <c r="O370" s="213"/>
      <c r="P370" s="213"/>
      <c r="Q370" s="213"/>
      <c r="R370" s="213"/>
      <c r="S370" s="213"/>
      <c r="T370" s="2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8" t="s">
        <v>248</v>
      </c>
      <c r="AU370" s="208" t="s">
        <v>84</v>
      </c>
      <c r="AV370" s="14" t="s">
        <v>84</v>
      </c>
      <c r="AW370" s="14" t="s">
        <v>32</v>
      </c>
      <c r="AX370" s="14" t="s">
        <v>82</v>
      </c>
      <c r="AY370" s="208" t="s">
        <v>235</v>
      </c>
    </row>
    <row r="371" s="2" customFormat="1" ht="16.5" customHeight="1">
      <c r="A371" s="38"/>
      <c r="B371" s="181"/>
      <c r="C371" s="232" t="s">
        <v>543</v>
      </c>
      <c r="D371" s="232" t="s">
        <v>465</v>
      </c>
      <c r="E371" s="233" t="s">
        <v>973</v>
      </c>
      <c r="F371" s="234" t="s">
        <v>974</v>
      </c>
      <c r="G371" s="235" t="s">
        <v>527</v>
      </c>
      <c r="H371" s="236">
        <v>20</v>
      </c>
      <c r="I371" s="237"/>
      <c r="J371" s="238">
        <f>ROUND(I371*H371,2)</f>
        <v>0</v>
      </c>
      <c r="K371" s="234" t="s">
        <v>246</v>
      </c>
      <c r="L371" s="239"/>
      <c r="M371" s="240" t="s">
        <v>1</v>
      </c>
      <c r="N371" s="241" t="s">
        <v>40</v>
      </c>
      <c r="O371" s="77"/>
      <c r="P371" s="191">
        <f>O371*H371</f>
        <v>0</v>
      </c>
      <c r="Q371" s="191">
        <v>0.75</v>
      </c>
      <c r="R371" s="191">
        <f>Q371*H371</f>
        <v>15</v>
      </c>
      <c r="S371" s="191">
        <v>0</v>
      </c>
      <c r="T371" s="192">
        <f>S371*H371</f>
        <v>0</v>
      </c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R371" s="193" t="s">
        <v>291</v>
      </c>
      <c r="AT371" s="193" t="s">
        <v>465</v>
      </c>
      <c r="AU371" s="193" t="s">
        <v>84</v>
      </c>
      <c r="AY371" s="19" t="s">
        <v>235</v>
      </c>
      <c r="BE371" s="194">
        <f>IF(N371="základní",J371,0)</f>
        <v>0</v>
      </c>
      <c r="BF371" s="194">
        <f>IF(N371="snížená",J371,0)</f>
        <v>0</v>
      </c>
      <c r="BG371" s="194">
        <f>IF(N371="zákl. přenesená",J371,0)</f>
        <v>0</v>
      </c>
      <c r="BH371" s="194">
        <f>IF(N371="sníž. přenesená",J371,0)</f>
        <v>0</v>
      </c>
      <c r="BI371" s="194">
        <f>IF(N371="nulová",J371,0)</f>
        <v>0</v>
      </c>
      <c r="BJ371" s="19" t="s">
        <v>82</v>
      </c>
      <c r="BK371" s="194">
        <f>ROUND(I371*H371,2)</f>
        <v>0</v>
      </c>
      <c r="BL371" s="19" t="s">
        <v>96</v>
      </c>
      <c r="BM371" s="193" t="s">
        <v>1278</v>
      </c>
    </row>
    <row r="372" s="2" customFormat="1">
      <c r="A372" s="38"/>
      <c r="B372" s="39"/>
      <c r="C372" s="38"/>
      <c r="D372" s="195" t="s">
        <v>242</v>
      </c>
      <c r="E372" s="38"/>
      <c r="F372" s="196" t="s">
        <v>974</v>
      </c>
      <c r="G372" s="38"/>
      <c r="H372" s="38"/>
      <c r="I372" s="197"/>
      <c r="J372" s="38"/>
      <c r="K372" s="38"/>
      <c r="L372" s="39"/>
      <c r="M372" s="198"/>
      <c r="N372" s="199"/>
      <c r="O372" s="77"/>
      <c r="P372" s="77"/>
      <c r="Q372" s="77"/>
      <c r="R372" s="77"/>
      <c r="S372" s="77"/>
      <c r="T372" s="7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19" t="s">
        <v>242</v>
      </c>
      <c r="AU372" s="19" t="s">
        <v>84</v>
      </c>
    </row>
    <row r="373" s="2" customFormat="1" ht="24.15" customHeight="1">
      <c r="A373" s="38"/>
      <c r="B373" s="181"/>
      <c r="C373" s="182" t="s">
        <v>547</v>
      </c>
      <c r="D373" s="182" t="s">
        <v>237</v>
      </c>
      <c r="E373" s="183" t="s">
        <v>980</v>
      </c>
      <c r="F373" s="184" t="s">
        <v>981</v>
      </c>
      <c r="G373" s="185" t="s">
        <v>438</v>
      </c>
      <c r="H373" s="186">
        <v>28</v>
      </c>
      <c r="I373" s="187"/>
      <c r="J373" s="188">
        <f>ROUND(I373*H373,2)</f>
        <v>0</v>
      </c>
      <c r="K373" s="184" t="s">
        <v>246</v>
      </c>
      <c r="L373" s="39"/>
      <c r="M373" s="189" t="s">
        <v>1</v>
      </c>
      <c r="N373" s="190" t="s">
        <v>40</v>
      </c>
      <c r="O373" s="77"/>
      <c r="P373" s="191">
        <f>O373*H373</f>
        <v>0</v>
      </c>
      <c r="Q373" s="191">
        <v>0.099510000000000001</v>
      </c>
      <c r="R373" s="191">
        <f>Q373*H373</f>
        <v>2.7862800000000001</v>
      </c>
      <c r="S373" s="191">
        <v>0</v>
      </c>
      <c r="T373" s="192">
        <f>S373*H373</f>
        <v>0</v>
      </c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R373" s="193" t="s">
        <v>96</v>
      </c>
      <c r="AT373" s="193" t="s">
        <v>237</v>
      </c>
      <c r="AU373" s="193" t="s">
        <v>84</v>
      </c>
      <c r="AY373" s="19" t="s">
        <v>235</v>
      </c>
      <c r="BE373" s="194">
        <f>IF(N373="základní",J373,0)</f>
        <v>0</v>
      </c>
      <c r="BF373" s="194">
        <f>IF(N373="snížená",J373,0)</f>
        <v>0</v>
      </c>
      <c r="BG373" s="194">
        <f>IF(N373="zákl. přenesená",J373,0)</f>
        <v>0</v>
      </c>
      <c r="BH373" s="194">
        <f>IF(N373="sníž. přenesená",J373,0)</f>
        <v>0</v>
      </c>
      <c r="BI373" s="194">
        <f>IF(N373="nulová",J373,0)</f>
        <v>0</v>
      </c>
      <c r="BJ373" s="19" t="s">
        <v>82</v>
      </c>
      <c r="BK373" s="194">
        <f>ROUND(I373*H373,2)</f>
        <v>0</v>
      </c>
      <c r="BL373" s="19" t="s">
        <v>96</v>
      </c>
      <c r="BM373" s="193" t="s">
        <v>1279</v>
      </c>
    </row>
    <row r="374" s="2" customFormat="1">
      <c r="A374" s="38"/>
      <c r="B374" s="39"/>
      <c r="C374" s="38"/>
      <c r="D374" s="195" t="s">
        <v>242</v>
      </c>
      <c r="E374" s="38"/>
      <c r="F374" s="196" t="s">
        <v>983</v>
      </c>
      <c r="G374" s="38"/>
      <c r="H374" s="38"/>
      <c r="I374" s="197"/>
      <c r="J374" s="38"/>
      <c r="K374" s="38"/>
      <c r="L374" s="39"/>
      <c r="M374" s="198"/>
      <c r="N374" s="199"/>
      <c r="O374" s="77"/>
      <c r="P374" s="77"/>
      <c r="Q374" s="77"/>
      <c r="R374" s="77"/>
      <c r="S374" s="77"/>
      <c r="T374" s="7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T374" s="19" t="s">
        <v>242</v>
      </c>
      <c r="AU374" s="19" t="s">
        <v>84</v>
      </c>
    </row>
    <row r="375" s="2" customFormat="1">
      <c r="A375" s="38"/>
      <c r="B375" s="39"/>
      <c r="C375" s="38"/>
      <c r="D375" s="195" t="s">
        <v>262</v>
      </c>
      <c r="E375" s="38"/>
      <c r="F375" s="223" t="s">
        <v>1183</v>
      </c>
      <c r="G375" s="38"/>
      <c r="H375" s="38"/>
      <c r="I375" s="197"/>
      <c r="J375" s="38"/>
      <c r="K375" s="38"/>
      <c r="L375" s="39"/>
      <c r="M375" s="198"/>
      <c r="N375" s="199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262</v>
      </c>
      <c r="AU375" s="19" t="s">
        <v>84</v>
      </c>
    </row>
    <row r="376" s="13" customFormat="1">
      <c r="A376" s="13"/>
      <c r="B376" s="200"/>
      <c r="C376" s="13"/>
      <c r="D376" s="195" t="s">
        <v>248</v>
      </c>
      <c r="E376" s="201" t="s">
        <v>1</v>
      </c>
      <c r="F376" s="202" t="s">
        <v>888</v>
      </c>
      <c r="G376" s="13"/>
      <c r="H376" s="201" t="s">
        <v>1</v>
      </c>
      <c r="I376" s="203"/>
      <c r="J376" s="13"/>
      <c r="K376" s="13"/>
      <c r="L376" s="200"/>
      <c r="M376" s="204"/>
      <c r="N376" s="205"/>
      <c r="O376" s="205"/>
      <c r="P376" s="205"/>
      <c r="Q376" s="205"/>
      <c r="R376" s="205"/>
      <c r="S376" s="205"/>
      <c r="T376" s="206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01" t="s">
        <v>248</v>
      </c>
      <c r="AU376" s="201" t="s">
        <v>84</v>
      </c>
      <c r="AV376" s="13" t="s">
        <v>82</v>
      </c>
      <c r="AW376" s="13" t="s">
        <v>32</v>
      </c>
      <c r="AX376" s="13" t="s">
        <v>75</v>
      </c>
      <c r="AY376" s="201" t="s">
        <v>235</v>
      </c>
    </row>
    <row r="377" s="14" customFormat="1">
      <c r="A377" s="14"/>
      <c r="B377" s="207"/>
      <c r="C377" s="14"/>
      <c r="D377" s="195" t="s">
        <v>248</v>
      </c>
      <c r="E377" s="208" t="s">
        <v>1</v>
      </c>
      <c r="F377" s="209" t="s">
        <v>1280</v>
      </c>
      <c r="G377" s="14"/>
      <c r="H377" s="210">
        <v>28</v>
      </c>
      <c r="I377" s="211"/>
      <c r="J377" s="14"/>
      <c r="K377" s="14"/>
      <c r="L377" s="207"/>
      <c r="M377" s="212"/>
      <c r="N377" s="213"/>
      <c r="O377" s="213"/>
      <c r="P377" s="213"/>
      <c r="Q377" s="213"/>
      <c r="R377" s="213"/>
      <c r="S377" s="213"/>
      <c r="T377" s="2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8" t="s">
        <v>248</v>
      </c>
      <c r="AU377" s="208" t="s">
        <v>84</v>
      </c>
      <c r="AV377" s="14" t="s">
        <v>84</v>
      </c>
      <c r="AW377" s="14" t="s">
        <v>32</v>
      </c>
      <c r="AX377" s="14" t="s">
        <v>82</v>
      </c>
      <c r="AY377" s="208" t="s">
        <v>235</v>
      </c>
    </row>
    <row r="378" s="2" customFormat="1" ht="16.5" customHeight="1">
      <c r="A378" s="38"/>
      <c r="B378" s="181"/>
      <c r="C378" s="232" t="s">
        <v>552</v>
      </c>
      <c r="D378" s="232" t="s">
        <v>465</v>
      </c>
      <c r="E378" s="233" t="s">
        <v>985</v>
      </c>
      <c r="F378" s="234" t="s">
        <v>986</v>
      </c>
      <c r="G378" s="235" t="s">
        <v>438</v>
      </c>
      <c r="H378" s="236">
        <v>28</v>
      </c>
      <c r="I378" s="237"/>
      <c r="J378" s="238">
        <f>ROUND(I378*H378,2)</f>
        <v>0</v>
      </c>
      <c r="K378" s="234" t="s">
        <v>246</v>
      </c>
      <c r="L378" s="239"/>
      <c r="M378" s="240" t="s">
        <v>1</v>
      </c>
      <c r="N378" s="241" t="s">
        <v>40</v>
      </c>
      <c r="O378" s="77"/>
      <c r="P378" s="191">
        <f>O378*H378</f>
        <v>0</v>
      </c>
      <c r="Q378" s="191">
        <v>1</v>
      </c>
      <c r="R378" s="191">
        <f>Q378*H378</f>
        <v>28</v>
      </c>
      <c r="S378" s="191">
        <v>0</v>
      </c>
      <c r="T378" s="192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3" t="s">
        <v>291</v>
      </c>
      <c r="AT378" s="193" t="s">
        <v>465</v>
      </c>
      <c r="AU378" s="193" t="s">
        <v>84</v>
      </c>
      <c r="AY378" s="19" t="s">
        <v>235</v>
      </c>
      <c r="BE378" s="194">
        <f>IF(N378="základní",J378,0)</f>
        <v>0</v>
      </c>
      <c r="BF378" s="194">
        <f>IF(N378="snížená",J378,0)</f>
        <v>0</v>
      </c>
      <c r="BG378" s="194">
        <f>IF(N378="zákl. přenesená",J378,0)</f>
        <v>0</v>
      </c>
      <c r="BH378" s="194">
        <f>IF(N378="sníž. přenesená",J378,0)</f>
        <v>0</v>
      </c>
      <c r="BI378" s="194">
        <f>IF(N378="nulová",J378,0)</f>
        <v>0</v>
      </c>
      <c r="BJ378" s="19" t="s">
        <v>82</v>
      </c>
      <c r="BK378" s="194">
        <f>ROUND(I378*H378,2)</f>
        <v>0</v>
      </c>
      <c r="BL378" s="19" t="s">
        <v>96</v>
      </c>
      <c r="BM378" s="193" t="s">
        <v>1281</v>
      </c>
    </row>
    <row r="379" s="2" customFormat="1">
      <c r="A379" s="38"/>
      <c r="B379" s="39"/>
      <c r="C379" s="38"/>
      <c r="D379" s="195" t="s">
        <v>242</v>
      </c>
      <c r="E379" s="38"/>
      <c r="F379" s="196" t="s">
        <v>986</v>
      </c>
      <c r="G379" s="38"/>
      <c r="H379" s="38"/>
      <c r="I379" s="197"/>
      <c r="J379" s="38"/>
      <c r="K379" s="38"/>
      <c r="L379" s="39"/>
      <c r="M379" s="198"/>
      <c r="N379" s="199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242</v>
      </c>
      <c r="AU379" s="19" t="s">
        <v>84</v>
      </c>
    </row>
    <row r="380" s="2" customFormat="1" ht="24.15" customHeight="1">
      <c r="A380" s="38"/>
      <c r="B380" s="181"/>
      <c r="C380" s="182" t="s">
        <v>556</v>
      </c>
      <c r="D380" s="182" t="s">
        <v>237</v>
      </c>
      <c r="E380" s="183" t="s">
        <v>988</v>
      </c>
      <c r="F380" s="184" t="s">
        <v>989</v>
      </c>
      <c r="G380" s="185" t="s">
        <v>438</v>
      </c>
      <c r="H380" s="186">
        <v>28</v>
      </c>
      <c r="I380" s="187"/>
      <c r="J380" s="188">
        <f>ROUND(I380*H380,2)</f>
        <v>0</v>
      </c>
      <c r="K380" s="184" t="s">
        <v>246</v>
      </c>
      <c r="L380" s="39"/>
      <c r="M380" s="189" t="s">
        <v>1</v>
      </c>
      <c r="N380" s="190" t="s">
        <v>40</v>
      </c>
      <c r="O380" s="77"/>
      <c r="P380" s="191">
        <f>O380*H380</f>
        <v>0</v>
      </c>
      <c r="Q380" s="191">
        <v>0</v>
      </c>
      <c r="R380" s="191">
        <f>Q380*H380</f>
        <v>0</v>
      </c>
      <c r="S380" s="191">
        <v>0</v>
      </c>
      <c r="T380" s="192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3" t="s">
        <v>96</v>
      </c>
      <c r="AT380" s="193" t="s">
        <v>237</v>
      </c>
      <c r="AU380" s="193" t="s">
        <v>84</v>
      </c>
      <c r="AY380" s="19" t="s">
        <v>235</v>
      </c>
      <c r="BE380" s="194">
        <f>IF(N380="základní",J380,0)</f>
        <v>0</v>
      </c>
      <c r="BF380" s="194">
        <f>IF(N380="snížená",J380,0)</f>
        <v>0</v>
      </c>
      <c r="BG380" s="194">
        <f>IF(N380="zákl. přenesená",J380,0)</f>
        <v>0</v>
      </c>
      <c r="BH380" s="194">
        <f>IF(N380="sníž. přenesená",J380,0)</f>
        <v>0</v>
      </c>
      <c r="BI380" s="194">
        <f>IF(N380="nulová",J380,0)</f>
        <v>0</v>
      </c>
      <c r="BJ380" s="19" t="s">
        <v>82</v>
      </c>
      <c r="BK380" s="194">
        <f>ROUND(I380*H380,2)</f>
        <v>0</v>
      </c>
      <c r="BL380" s="19" t="s">
        <v>96</v>
      </c>
      <c r="BM380" s="193" t="s">
        <v>1282</v>
      </c>
    </row>
    <row r="381" s="2" customFormat="1">
      <c r="A381" s="38"/>
      <c r="B381" s="39"/>
      <c r="C381" s="38"/>
      <c r="D381" s="195" t="s">
        <v>242</v>
      </c>
      <c r="E381" s="38"/>
      <c r="F381" s="196" t="s">
        <v>991</v>
      </c>
      <c r="G381" s="38"/>
      <c r="H381" s="38"/>
      <c r="I381" s="197"/>
      <c r="J381" s="38"/>
      <c r="K381" s="38"/>
      <c r="L381" s="39"/>
      <c r="M381" s="198"/>
      <c r="N381" s="199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242</v>
      </c>
      <c r="AU381" s="19" t="s">
        <v>84</v>
      </c>
    </row>
    <row r="382" s="12" customFormat="1" ht="22.8" customHeight="1">
      <c r="A382" s="12"/>
      <c r="B382" s="168"/>
      <c r="C382" s="12"/>
      <c r="D382" s="169" t="s">
        <v>74</v>
      </c>
      <c r="E382" s="179" t="s">
        <v>96</v>
      </c>
      <c r="F382" s="179" t="s">
        <v>508</v>
      </c>
      <c r="G382" s="12"/>
      <c r="H382" s="12"/>
      <c r="I382" s="171"/>
      <c r="J382" s="180">
        <f>BK382</f>
        <v>0</v>
      </c>
      <c r="K382" s="12"/>
      <c r="L382" s="168"/>
      <c r="M382" s="173"/>
      <c r="N382" s="174"/>
      <c r="O382" s="174"/>
      <c r="P382" s="175">
        <f>SUM(P383:P402)</f>
        <v>0</v>
      </c>
      <c r="Q382" s="174"/>
      <c r="R382" s="175">
        <f>SUM(R383:R402)</f>
        <v>0</v>
      </c>
      <c r="S382" s="174"/>
      <c r="T382" s="176">
        <f>SUM(T383:T402)</f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169" t="s">
        <v>82</v>
      </c>
      <c r="AT382" s="177" t="s">
        <v>74</v>
      </c>
      <c r="AU382" s="177" t="s">
        <v>82</v>
      </c>
      <c r="AY382" s="169" t="s">
        <v>235</v>
      </c>
      <c r="BK382" s="178">
        <f>SUM(BK383:BK402)</f>
        <v>0</v>
      </c>
    </row>
    <row r="383" s="2" customFormat="1" ht="21.75" customHeight="1">
      <c r="A383" s="38"/>
      <c r="B383" s="181"/>
      <c r="C383" s="182" t="s">
        <v>563</v>
      </c>
      <c r="D383" s="182" t="s">
        <v>237</v>
      </c>
      <c r="E383" s="183" t="s">
        <v>510</v>
      </c>
      <c r="F383" s="184" t="s">
        <v>511</v>
      </c>
      <c r="G383" s="185" t="s">
        <v>358</v>
      </c>
      <c r="H383" s="186">
        <v>6.3200000000000003</v>
      </c>
      <c r="I383" s="187"/>
      <c r="J383" s="188">
        <f>ROUND(I383*H383,2)</f>
        <v>0</v>
      </c>
      <c r="K383" s="184" t="s">
        <v>246</v>
      </c>
      <c r="L383" s="39"/>
      <c r="M383" s="189" t="s">
        <v>1</v>
      </c>
      <c r="N383" s="190" t="s">
        <v>40</v>
      </c>
      <c r="O383" s="77"/>
      <c r="P383" s="191">
        <f>O383*H383</f>
        <v>0</v>
      </c>
      <c r="Q383" s="191">
        <v>0</v>
      </c>
      <c r="R383" s="191">
        <f>Q383*H383</f>
        <v>0</v>
      </c>
      <c r="S383" s="191">
        <v>0</v>
      </c>
      <c r="T383" s="192">
        <f>S383*H383</f>
        <v>0</v>
      </c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193" t="s">
        <v>96</v>
      </c>
      <c r="AT383" s="193" t="s">
        <v>237</v>
      </c>
      <c r="AU383" s="193" t="s">
        <v>84</v>
      </c>
      <c r="AY383" s="19" t="s">
        <v>235</v>
      </c>
      <c r="BE383" s="194">
        <f>IF(N383="základní",J383,0)</f>
        <v>0</v>
      </c>
      <c r="BF383" s="194">
        <f>IF(N383="snížená",J383,0)</f>
        <v>0</v>
      </c>
      <c r="BG383" s="194">
        <f>IF(N383="zákl. přenesená",J383,0)</f>
        <v>0</v>
      </c>
      <c r="BH383" s="194">
        <f>IF(N383="sníž. přenesená",J383,0)</f>
        <v>0</v>
      </c>
      <c r="BI383" s="194">
        <f>IF(N383="nulová",J383,0)</f>
        <v>0</v>
      </c>
      <c r="BJ383" s="19" t="s">
        <v>82</v>
      </c>
      <c r="BK383" s="194">
        <f>ROUND(I383*H383,2)</f>
        <v>0</v>
      </c>
      <c r="BL383" s="19" t="s">
        <v>96</v>
      </c>
      <c r="BM383" s="193" t="s">
        <v>512</v>
      </c>
    </row>
    <row r="384" s="2" customFormat="1">
      <c r="A384" s="38"/>
      <c r="B384" s="39"/>
      <c r="C384" s="38"/>
      <c r="D384" s="195" t="s">
        <v>242</v>
      </c>
      <c r="E384" s="38"/>
      <c r="F384" s="196" t="s">
        <v>513</v>
      </c>
      <c r="G384" s="38"/>
      <c r="H384" s="38"/>
      <c r="I384" s="197"/>
      <c r="J384" s="38"/>
      <c r="K384" s="38"/>
      <c r="L384" s="39"/>
      <c r="M384" s="198"/>
      <c r="N384" s="199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242</v>
      </c>
      <c r="AU384" s="19" t="s">
        <v>84</v>
      </c>
    </row>
    <row r="385" s="2" customFormat="1">
      <c r="A385" s="38"/>
      <c r="B385" s="39"/>
      <c r="C385" s="38"/>
      <c r="D385" s="195" t="s">
        <v>262</v>
      </c>
      <c r="E385" s="38"/>
      <c r="F385" s="223" t="s">
        <v>1183</v>
      </c>
      <c r="G385" s="38"/>
      <c r="H385" s="38"/>
      <c r="I385" s="197"/>
      <c r="J385" s="38"/>
      <c r="K385" s="38"/>
      <c r="L385" s="39"/>
      <c r="M385" s="198"/>
      <c r="N385" s="199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262</v>
      </c>
      <c r="AU385" s="19" t="s">
        <v>84</v>
      </c>
    </row>
    <row r="386" s="14" customFormat="1">
      <c r="A386" s="14"/>
      <c r="B386" s="207"/>
      <c r="C386" s="14"/>
      <c r="D386" s="195" t="s">
        <v>248</v>
      </c>
      <c r="E386" s="208" t="s">
        <v>1</v>
      </c>
      <c r="F386" s="209" t="s">
        <v>1283</v>
      </c>
      <c r="G386" s="14"/>
      <c r="H386" s="210">
        <v>6.3200000000000003</v>
      </c>
      <c r="I386" s="211"/>
      <c r="J386" s="14"/>
      <c r="K386" s="14"/>
      <c r="L386" s="207"/>
      <c r="M386" s="212"/>
      <c r="N386" s="213"/>
      <c r="O386" s="213"/>
      <c r="P386" s="213"/>
      <c r="Q386" s="213"/>
      <c r="R386" s="213"/>
      <c r="S386" s="213"/>
      <c r="T386" s="2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8" t="s">
        <v>248</v>
      </c>
      <c r="AU386" s="208" t="s">
        <v>84</v>
      </c>
      <c r="AV386" s="14" t="s">
        <v>84</v>
      </c>
      <c r="AW386" s="14" t="s">
        <v>32</v>
      </c>
      <c r="AX386" s="14" t="s">
        <v>82</v>
      </c>
      <c r="AY386" s="208" t="s">
        <v>235</v>
      </c>
    </row>
    <row r="387" s="2" customFormat="1" ht="16.5" customHeight="1">
      <c r="A387" s="38"/>
      <c r="B387" s="181"/>
      <c r="C387" s="182" t="s">
        <v>568</v>
      </c>
      <c r="D387" s="182" t="s">
        <v>237</v>
      </c>
      <c r="E387" s="183" t="s">
        <v>517</v>
      </c>
      <c r="F387" s="184" t="s">
        <v>518</v>
      </c>
      <c r="G387" s="185" t="s">
        <v>358</v>
      </c>
      <c r="H387" s="186">
        <v>4.1500000000000004</v>
      </c>
      <c r="I387" s="187"/>
      <c r="J387" s="188">
        <f>ROUND(I387*H387,2)</f>
        <v>0</v>
      </c>
      <c r="K387" s="184" t="s">
        <v>1</v>
      </c>
      <c r="L387" s="39"/>
      <c r="M387" s="189" t="s">
        <v>1</v>
      </c>
      <c r="N387" s="190" t="s">
        <v>40</v>
      </c>
      <c r="O387" s="77"/>
      <c r="P387" s="191">
        <f>O387*H387</f>
        <v>0</v>
      </c>
      <c r="Q387" s="191">
        <v>0</v>
      </c>
      <c r="R387" s="191">
        <f>Q387*H387</f>
        <v>0</v>
      </c>
      <c r="S387" s="191">
        <v>0</v>
      </c>
      <c r="T387" s="192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93" t="s">
        <v>96</v>
      </c>
      <c r="AT387" s="193" t="s">
        <v>237</v>
      </c>
      <c r="AU387" s="193" t="s">
        <v>84</v>
      </c>
      <c r="AY387" s="19" t="s">
        <v>235</v>
      </c>
      <c r="BE387" s="194">
        <f>IF(N387="základní",J387,0)</f>
        <v>0</v>
      </c>
      <c r="BF387" s="194">
        <f>IF(N387="snížená",J387,0)</f>
        <v>0</v>
      </c>
      <c r="BG387" s="194">
        <f>IF(N387="zákl. přenesená",J387,0)</f>
        <v>0</v>
      </c>
      <c r="BH387" s="194">
        <f>IF(N387="sníž. přenesená",J387,0)</f>
        <v>0</v>
      </c>
      <c r="BI387" s="194">
        <f>IF(N387="nulová",J387,0)</f>
        <v>0</v>
      </c>
      <c r="BJ387" s="19" t="s">
        <v>82</v>
      </c>
      <c r="BK387" s="194">
        <f>ROUND(I387*H387,2)</f>
        <v>0</v>
      </c>
      <c r="BL387" s="19" t="s">
        <v>96</v>
      </c>
      <c r="BM387" s="193" t="s">
        <v>519</v>
      </c>
    </row>
    <row r="388" s="2" customFormat="1">
      <c r="A388" s="38"/>
      <c r="B388" s="39"/>
      <c r="C388" s="38"/>
      <c r="D388" s="195" t="s">
        <v>242</v>
      </c>
      <c r="E388" s="38"/>
      <c r="F388" s="196" t="s">
        <v>513</v>
      </c>
      <c r="G388" s="38"/>
      <c r="H388" s="38"/>
      <c r="I388" s="197"/>
      <c r="J388" s="38"/>
      <c r="K388" s="38"/>
      <c r="L388" s="39"/>
      <c r="M388" s="198"/>
      <c r="N388" s="199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242</v>
      </c>
      <c r="AU388" s="19" t="s">
        <v>84</v>
      </c>
    </row>
    <row r="389" s="2" customFormat="1">
      <c r="A389" s="38"/>
      <c r="B389" s="39"/>
      <c r="C389" s="38"/>
      <c r="D389" s="195" t="s">
        <v>262</v>
      </c>
      <c r="E389" s="38"/>
      <c r="F389" s="223" t="s">
        <v>1183</v>
      </c>
      <c r="G389" s="38"/>
      <c r="H389" s="38"/>
      <c r="I389" s="197"/>
      <c r="J389" s="38"/>
      <c r="K389" s="38"/>
      <c r="L389" s="39"/>
      <c r="M389" s="198"/>
      <c r="N389" s="199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262</v>
      </c>
      <c r="AU389" s="19" t="s">
        <v>84</v>
      </c>
    </row>
    <row r="390" s="13" customFormat="1">
      <c r="A390" s="13"/>
      <c r="B390" s="200"/>
      <c r="C390" s="13"/>
      <c r="D390" s="195" t="s">
        <v>248</v>
      </c>
      <c r="E390" s="201" t="s">
        <v>1</v>
      </c>
      <c r="F390" s="202" t="s">
        <v>1284</v>
      </c>
      <c r="G390" s="13"/>
      <c r="H390" s="201" t="s">
        <v>1</v>
      </c>
      <c r="I390" s="203"/>
      <c r="J390" s="13"/>
      <c r="K390" s="13"/>
      <c r="L390" s="200"/>
      <c r="M390" s="204"/>
      <c r="N390" s="205"/>
      <c r="O390" s="205"/>
      <c r="P390" s="205"/>
      <c r="Q390" s="205"/>
      <c r="R390" s="205"/>
      <c r="S390" s="205"/>
      <c r="T390" s="206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01" t="s">
        <v>248</v>
      </c>
      <c r="AU390" s="201" t="s">
        <v>84</v>
      </c>
      <c r="AV390" s="13" t="s">
        <v>82</v>
      </c>
      <c r="AW390" s="13" t="s">
        <v>32</v>
      </c>
      <c r="AX390" s="13" t="s">
        <v>75</v>
      </c>
      <c r="AY390" s="201" t="s">
        <v>235</v>
      </c>
    </row>
    <row r="391" s="14" customFormat="1">
      <c r="A391" s="14"/>
      <c r="B391" s="207"/>
      <c r="C391" s="14"/>
      <c r="D391" s="195" t="s">
        <v>248</v>
      </c>
      <c r="E391" s="208" t="s">
        <v>1</v>
      </c>
      <c r="F391" s="209" t="s">
        <v>1285</v>
      </c>
      <c r="G391" s="14"/>
      <c r="H391" s="210">
        <v>2.7999999999999998</v>
      </c>
      <c r="I391" s="211"/>
      <c r="J391" s="14"/>
      <c r="K391" s="14"/>
      <c r="L391" s="207"/>
      <c r="M391" s="212"/>
      <c r="N391" s="213"/>
      <c r="O391" s="213"/>
      <c r="P391" s="213"/>
      <c r="Q391" s="213"/>
      <c r="R391" s="213"/>
      <c r="S391" s="213"/>
      <c r="T391" s="2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08" t="s">
        <v>248</v>
      </c>
      <c r="AU391" s="208" t="s">
        <v>84</v>
      </c>
      <c r="AV391" s="14" t="s">
        <v>84</v>
      </c>
      <c r="AW391" s="14" t="s">
        <v>32</v>
      </c>
      <c r="AX391" s="14" t="s">
        <v>75</v>
      </c>
      <c r="AY391" s="208" t="s">
        <v>235</v>
      </c>
    </row>
    <row r="392" s="13" customFormat="1">
      <c r="A392" s="13"/>
      <c r="B392" s="200"/>
      <c r="C392" s="13"/>
      <c r="D392" s="195" t="s">
        <v>248</v>
      </c>
      <c r="E392" s="201" t="s">
        <v>1</v>
      </c>
      <c r="F392" s="202" t="s">
        <v>522</v>
      </c>
      <c r="G392" s="13"/>
      <c r="H392" s="201" t="s">
        <v>1</v>
      </c>
      <c r="I392" s="203"/>
      <c r="J392" s="13"/>
      <c r="K392" s="13"/>
      <c r="L392" s="200"/>
      <c r="M392" s="204"/>
      <c r="N392" s="205"/>
      <c r="O392" s="205"/>
      <c r="P392" s="205"/>
      <c r="Q392" s="205"/>
      <c r="R392" s="205"/>
      <c r="S392" s="205"/>
      <c r="T392" s="206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01" t="s">
        <v>248</v>
      </c>
      <c r="AU392" s="201" t="s">
        <v>84</v>
      </c>
      <c r="AV392" s="13" t="s">
        <v>82</v>
      </c>
      <c r="AW392" s="13" t="s">
        <v>32</v>
      </c>
      <c r="AX392" s="13" t="s">
        <v>75</v>
      </c>
      <c r="AY392" s="201" t="s">
        <v>235</v>
      </c>
    </row>
    <row r="393" s="14" customFormat="1">
      <c r="A393" s="14"/>
      <c r="B393" s="207"/>
      <c r="C393" s="14"/>
      <c r="D393" s="195" t="s">
        <v>248</v>
      </c>
      <c r="E393" s="208" t="s">
        <v>1</v>
      </c>
      <c r="F393" s="209" t="s">
        <v>1286</v>
      </c>
      <c r="G393" s="14"/>
      <c r="H393" s="210">
        <v>1.3500000000000001</v>
      </c>
      <c r="I393" s="211"/>
      <c r="J393" s="14"/>
      <c r="K393" s="14"/>
      <c r="L393" s="207"/>
      <c r="M393" s="212"/>
      <c r="N393" s="213"/>
      <c r="O393" s="213"/>
      <c r="P393" s="213"/>
      <c r="Q393" s="213"/>
      <c r="R393" s="213"/>
      <c r="S393" s="213"/>
      <c r="T393" s="2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08" t="s">
        <v>248</v>
      </c>
      <c r="AU393" s="208" t="s">
        <v>84</v>
      </c>
      <c r="AV393" s="14" t="s">
        <v>84</v>
      </c>
      <c r="AW393" s="14" t="s">
        <v>32</v>
      </c>
      <c r="AX393" s="14" t="s">
        <v>75</v>
      </c>
      <c r="AY393" s="208" t="s">
        <v>235</v>
      </c>
    </row>
    <row r="394" s="15" customFormat="1">
      <c r="A394" s="15"/>
      <c r="B394" s="215"/>
      <c r="C394" s="15"/>
      <c r="D394" s="195" t="s">
        <v>248</v>
      </c>
      <c r="E394" s="216" t="s">
        <v>1</v>
      </c>
      <c r="F394" s="217" t="s">
        <v>253</v>
      </c>
      <c r="G394" s="15"/>
      <c r="H394" s="218">
        <v>4.1500000000000004</v>
      </c>
      <c r="I394" s="219"/>
      <c r="J394" s="15"/>
      <c r="K394" s="15"/>
      <c r="L394" s="215"/>
      <c r="M394" s="220"/>
      <c r="N394" s="221"/>
      <c r="O394" s="221"/>
      <c r="P394" s="221"/>
      <c r="Q394" s="221"/>
      <c r="R394" s="221"/>
      <c r="S394" s="221"/>
      <c r="T394" s="222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16" t="s">
        <v>248</v>
      </c>
      <c r="AU394" s="216" t="s">
        <v>84</v>
      </c>
      <c r="AV394" s="15" t="s">
        <v>96</v>
      </c>
      <c r="AW394" s="15" t="s">
        <v>32</v>
      </c>
      <c r="AX394" s="15" t="s">
        <v>82</v>
      </c>
      <c r="AY394" s="216" t="s">
        <v>235</v>
      </c>
    </row>
    <row r="395" s="2" customFormat="1" ht="24.15" customHeight="1">
      <c r="A395" s="38"/>
      <c r="B395" s="181"/>
      <c r="C395" s="182" t="s">
        <v>573</v>
      </c>
      <c r="D395" s="182" t="s">
        <v>237</v>
      </c>
      <c r="E395" s="183" t="s">
        <v>557</v>
      </c>
      <c r="F395" s="184" t="s">
        <v>558</v>
      </c>
      <c r="G395" s="185" t="s">
        <v>358</v>
      </c>
      <c r="H395" s="186">
        <v>3.5259999999999998</v>
      </c>
      <c r="I395" s="187"/>
      <c r="J395" s="188">
        <f>ROUND(I395*H395,2)</f>
        <v>0</v>
      </c>
      <c r="K395" s="184" t="s">
        <v>246</v>
      </c>
      <c r="L395" s="39"/>
      <c r="M395" s="189" t="s">
        <v>1</v>
      </c>
      <c r="N395" s="190" t="s">
        <v>40</v>
      </c>
      <c r="O395" s="77"/>
      <c r="P395" s="191">
        <f>O395*H395</f>
        <v>0</v>
      </c>
      <c r="Q395" s="191">
        <v>0</v>
      </c>
      <c r="R395" s="191">
        <f>Q395*H395</f>
        <v>0</v>
      </c>
      <c r="S395" s="191">
        <v>0</v>
      </c>
      <c r="T395" s="192">
        <f>S395*H395</f>
        <v>0</v>
      </c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R395" s="193" t="s">
        <v>96</v>
      </c>
      <c r="AT395" s="193" t="s">
        <v>237</v>
      </c>
      <c r="AU395" s="193" t="s">
        <v>84</v>
      </c>
      <c r="AY395" s="19" t="s">
        <v>235</v>
      </c>
      <c r="BE395" s="194">
        <f>IF(N395="základní",J395,0)</f>
        <v>0</v>
      </c>
      <c r="BF395" s="194">
        <f>IF(N395="snížená",J395,0)</f>
        <v>0</v>
      </c>
      <c r="BG395" s="194">
        <f>IF(N395="zákl. přenesená",J395,0)</f>
        <v>0</v>
      </c>
      <c r="BH395" s="194">
        <f>IF(N395="sníž. přenesená",J395,0)</f>
        <v>0</v>
      </c>
      <c r="BI395" s="194">
        <f>IF(N395="nulová",J395,0)</f>
        <v>0</v>
      </c>
      <c r="BJ395" s="19" t="s">
        <v>82</v>
      </c>
      <c r="BK395" s="194">
        <f>ROUND(I395*H395,2)</f>
        <v>0</v>
      </c>
      <c r="BL395" s="19" t="s">
        <v>96</v>
      </c>
      <c r="BM395" s="193" t="s">
        <v>559</v>
      </c>
    </row>
    <row r="396" s="2" customFormat="1">
      <c r="A396" s="38"/>
      <c r="B396" s="39"/>
      <c r="C396" s="38"/>
      <c r="D396" s="195" t="s">
        <v>242</v>
      </c>
      <c r="E396" s="38"/>
      <c r="F396" s="196" t="s">
        <v>560</v>
      </c>
      <c r="G396" s="38"/>
      <c r="H396" s="38"/>
      <c r="I396" s="197"/>
      <c r="J396" s="38"/>
      <c r="K396" s="38"/>
      <c r="L396" s="39"/>
      <c r="M396" s="198"/>
      <c r="N396" s="199"/>
      <c r="O396" s="77"/>
      <c r="P396" s="77"/>
      <c r="Q396" s="77"/>
      <c r="R396" s="77"/>
      <c r="S396" s="77"/>
      <c r="T396" s="7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T396" s="19" t="s">
        <v>242</v>
      </c>
      <c r="AU396" s="19" t="s">
        <v>84</v>
      </c>
    </row>
    <row r="397" s="2" customFormat="1">
      <c r="A397" s="38"/>
      <c r="B397" s="39"/>
      <c r="C397" s="38"/>
      <c r="D397" s="195" t="s">
        <v>262</v>
      </c>
      <c r="E397" s="38"/>
      <c r="F397" s="223" t="s">
        <v>1183</v>
      </c>
      <c r="G397" s="38"/>
      <c r="H397" s="38"/>
      <c r="I397" s="197"/>
      <c r="J397" s="38"/>
      <c r="K397" s="38"/>
      <c r="L397" s="39"/>
      <c r="M397" s="198"/>
      <c r="N397" s="199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262</v>
      </c>
      <c r="AU397" s="19" t="s">
        <v>84</v>
      </c>
    </row>
    <row r="398" s="13" customFormat="1">
      <c r="A398" s="13"/>
      <c r="B398" s="200"/>
      <c r="C398" s="13"/>
      <c r="D398" s="195" t="s">
        <v>248</v>
      </c>
      <c r="E398" s="201" t="s">
        <v>1</v>
      </c>
      <c r="F398" s="202" t="s">
        <v>1284</v>
      </c>
      <c r="G398" s="13"/>
      <c r="H398" s="201" t="s">
        <v>1</v>
      </c>
      <c r="I398" s="203"/>
      <c r="J398" s="13"/>
      <c r="K398" s="13"/>
      <c r="L398" s="200"/>
      <c r="M398" s="204"/>
      <c r="N398" s="205"/>
      <c r="O398" s="205"/>
      <c r="P398" s="205"/>
      <c r="Q398" s="205"/>
      <c r="R398" s="205"/>
      <c r="S398" s="205"/>
      <c r="T398" s="206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01" t="s">
        <v>248</v>
      </c>
      <c r="AU398" s="201" t="s">
        <v>84</v>
      </c>
      <c r="AV398" s="13" t="s">
        <v>82</v>
      </c>
      <c r="AW398" s="13" t="s">
        <v>32</v>
      </c>
      <c r="AX398" s="13" t="s">
        <v>75</v>
      </c>
      <c r="AY398" s="201" t="s">
        <v>235</v>
      </c>
    </row>
    <row r="399" s="14" customFormat="1">
      <c r="A399" s="14"/>
      <c r="B399" s="207"/>
      <c r="C399" s="14"/>
      <c r="D399" s="195" t="s">
        <v>248</v>
      </c>
      <c r="E399" s="208" t="s">
        <v>1</v>
      </c>
      <c r="F399" s="209" t="s">
        <v>1285</v>
      </c>
      <c r="G399" s="14"/>
      <c r="H399" s="210">
        <v>2.7999999999999998</v>
      </c>
      <c r="I399" s="211"/>
      <c r="J399" s="14"/>
      <c r="K399" s="14"/>
      <c r="L399" s="207"/>
      <c r="M399" s="212"/>
      <c r="N399" s="213"/>
      <c r="O399" s="213"/>
      <c r="P399" s="213"/>
      <c r="Q399" s="213"/>
      <c r="R399" s="213"/>
      <c r="S399" s="213"/>
      <c r="T399" s="2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8" t="s">
        <v>248</v>
      </c>
      <c r="AU399" s="208" t="s">
        <v>84</v>
      </c>
      <c r="AV399" s="14" t="s">
        <v>84</v>
      </c>
      <c r="AW399" s="14" t="s">
        <v>32</v>
      </c>
      <c r="AX399" s="14" t="s">
        <v>75</v>
      </c>
      <c r="AY399" s="208" t="s">
        <v>235</v>
      </c>
    </row>
    <row r="400" s="13" customFormat="1">
      <c r="A400" s="13"/>
      <c r="B400" s="200"/>
      <c r="C400" s="13"/>
      <c r="D400" s="195" t="s">
        <v>248</v>
      </c>
      <c r="E400" s="201" t="s">
        <v>1</v>
      </c>
      <c r="F400" s="202" t="s">
        <v>522</v>
      </c>
      <c r="G400" s="13"/>
      <c r="H400" s="201" t="s">
        <v>1</v>
      </c>
      <c r="I400" s="203"/>
      <c r="J400" s="13"/>
      <c r="K400" s="13"/>
      <c r="L400" s="200"/>
      <c r="M400" s="204"/>
      <c r="N400" s="205"/>
      <c r="O400" s="205"/>
      <c r="P400" s="205"/>
      <c r="Q400" s="205"/>
      <c r="R400" s="205"/>
      <c r="S400" s="205"/>
      <c r="T400" s="206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01" t="s">
        <v>248</v>
      </c>
      <c r="AU400" s="201" t="s">
        <v>84</v>
      </c>
      <c r="AV400" s="13" t="s">
        <v>82</v>
      </c>
      <c r="AW400" s="13" t="s">
        <v>32</v>
      </c>
      <c r="AX400" s="13" t="s">
        <v>75</v>
      </c>
      <c r="AY400" s="201" t="s">
        <v>235</v>
      </c>
    </row>
    <row r="401" s="14" customFormat="1">
      <c r="A401" s="14"/>
      <c r="B401" s="207"/>
      <c r="C401" s="14"/>
      <c r="D401" s="195" t="s">
        <v>248</v>
      </c>
      <c r="E401" s="208" t="s">
        <v>1</v>
      </c>
      <c r="F401" s="209" t="s">
        <v>1287</v>
      </c>
      <c r="G401" s="14"/>
      <c r="H401" s="210">
        <v>0.72599999999999998</v>
      </c>
      <c r="I401" s="211"/>
      <c r="J401" s="14"/>
      <c r="K401" s="14"/>
      <c r="L401" s="207"/>
      <c r="M401" s="212"/>
      <c r="N401" s="213"/>
      <c r="O401" s="213"/>
      <c r="P401" s="213"/>
      <c r="Q401" s="213"/>
      <c r="R401" s="213"/>
      <c r="S401" s="213"/>
      <c r="T401" s="2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08" t="s">
        <v>248</v>
      </c>
      <c r="AU401" s="208" t="s">
        <v>84</v>
      </c>
      <c r="AV401" s="14" t="s">
        <v>84</v>
      </c>
      <c r="AW401" s="14" t="s">
        <v>32</v>
      </c>
      <c r="AX401" s="14" t="s">
        <v>75</v>
      </c>
      <c r="AY401" s="208" t="s">
        <v>235</v>
      </c>
    </row>
    <row r="402" s="15" customFormat="1">
      <c r="A402" s="15"/>
      <c r="B402" s="215"/>
      <c r="C402" s="15"/>
      <c r="D402" s="195" t="s">
        <v>248</v>
      </c>
      <c r="E402" s="216" t="s">
        <v>1</v>
      </c>
      <c r="F402" s="217" t="s">
        <v>253</v>
      </c>
      <c r="G402" s="15"/>
      <c r="H402" s="218">
        <v>3.5259999999999998</v>
      </c>
      <c r="I402" s="219"/>
      <c r="J402" s="15"/>
      <c r="K402" s="15"/>
      <c r="L402" s="215"/>
      <c r="M402" s="220"/>
      <c r="N402" s="221"/>
      <c r="O402" s="221"/>
      <c r="P402" s="221"/>
      <c r="Q402" s="221"/>
      <c r="R402" s="221"/>
      <c r="S402" s="221"/>
      <c r="T402" s="222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16" t="s">
        <v>248</v>
      </c>
      <c r="AU402" s="216" t="s">
        <v>84</v>
      </c>
      <c r="AV402" s="15" t="s">
        <v>96</v>
      </c>
      <c r="AW402" s="15" t="s">
        <v>32</v>
      </c>
      <c r="AX402" s="15" t="s">
        <v>82</v>
      </c>
      <c r="AY402" s="216" t="s">
        <v>235</v>
      </c>
    </row>
    <row r="403" s="12" customFormat="1" ht="22.8" customHeight="1">
      <c r="A403" s="12"/>
      <c r="B403" s="168"/>
      <c r="C403" s="12"/>
      <c r="D403" s="169" t="s">
        <v>74</v>
      </c>
      <c r="E403" s="179" t="s">
        <v>269</v>
      </c>
      <c r="F403" s="179" t="s">
        <v>562</v>
      </c>
      <c r="G403" s="12"/>
      <c r="H403" s="12"/>
      <c r="I403" s="171"/>
      <c r="J403" s="180">
        <f>BK403</f>
        <v>0</v>
      </c>
      <c r="K403" s="12"/>
      <c r="L403" s="168"/>
      <c r="M403" s="173"/>
      <c r="N403" s="174"/>
      <c r="O403" s="174"/>
      <c r="P403" s="175">
        <f>SUM(P404:P430)</f>
        <v>0</v>
      </c>
      <c r="Q403" s="174"/>
      <c r="R403" s="175">
        <f>SUM(R404:R430)</f>
        <v>0</v>
      </c>
      <c r="S403" s="174"/>
      <c r="T403" s="176">
        <f>SUM(T404:T430)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169" t="s">
        <v>82</v>
      </c>
      <c r="AT403" s="177" t="s">
        <v>74</v>
      </c>
      <c r="AU403" s="177" t="s">
        <v>82</v>
      </c>
      <c r="AY403" s="169" t="s">
        <v>235</v>
      </c>
      <c r="BK403" s="178">
        <f>SUM(BK404:BK430)</f>
        <v>0</v>
      </c>
    </row>
    <row r="404" s="2" customFormat="1" ht="16.5" customHeight="1">
      <c r="A404" s="38"/>
      <c r="B404" s="181"/>
      <c r="C404" s="182" t="s">
        <v>578</v>
      </c>
      <c r="D404" s="182" t="s">
        <v>237</v>
      </c>
      <c r="E404" s="183" t="s">
        <v>1288</v>
      </c>
      <c r="F404" s="184" t="s">
        <v>1289</v>
      </c>
      <c r="G404" s="185" t="s">
        <v>240</v>
      </c>
      <c r="H404" s="186">
        <v>12</v>
      </c>
      <c r="I404" s="187"/>
      <c r="J404" s="188">
        <f>ROUND(I404*H404,2)</f>
        <v>0</v>
      </c>
      <c r="K404" s="184" t="s">
        <v>246</v>
      </c>
      <c r="L404" s="39"/>
      <c r="M404" s="189" t="s">
        <v>1</v>
      </c>
      <c r="N404" s="190" t="s">
        <v>40</v>
      </c>
      <c r="O404" s="77"/>
      <c r="P404" s="191">
        <f>O404*H404</f>
        <v>0</v>
      </c>
      <c r="Q404" s="191">
        <v>0</v>
      </c>
      <c r="R404" s="191">
        <f>Q404*H404</f>
        <v>0</v>
      </c>
      <c r="S404" s="191">
        <v>0</v>
      </c>
      <c r="T404" s="19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3" t="s">
        <v>96</v>
      </c>
      <c r="AT404" s="193" t="s">
        <v>237</v>
      </c>
      <c r="AU404" s="193" t="s">
        <v>84</v>
      </c>
      <c r="AY404" s="19" t="s">
        <v>235</v>
      </c>
      <c r="BE404" s="194">
        <f>IF(N404="základní",J404,0)</f>
        <v>0</v>
      </c>
      <c r="BF404" s="194">
        <f>IF(N404="snížená",J404,0)</f>
        <v>0</v>
      </c>
      <c r="BG404" s="194">
        <f>IF(N404="zákl. přenesená",J404,0)</f>
        <v>0</v>
      </c>
      <c r="BH404" s="194">
        <f>IF(N404="sníž. přenesená",J404,0)</f>
        <v>0</v>
      </c>
      <c r="BI404" s="194">
        <f>IF(N404="nulová",J404,0)</f>
        <v>0</v>
      </c>
      <c r="BJ404" s="19" t="s">
        <v>82</v>
      </c>
      <c r="BK404" s="194">
        <f>ROUND(I404*H404,2)</f>
        <v>0</v>
      </c>
      <c r="BL404" s="19" t="s">
        <v>96</v>
      </c>
      <c r="BM404" s="193" t="s">
        <v>1290</v>
      </c>
    </row>
    <row r="405" s="2" customFormat="1">
      <c r="A405" s="38"/>
      <c r="B405" s="39"/>
      <c r="C405" s="38"/>
      <c r="D405" s="195" t="s">
        <v>242</v>
      </c>
      <c r="E405" s="38"/>
      <c r="F405" s="196" t="s">
        <v>1291</v>
      </c>
      <c r="G405" s="38"/>
      <c r="H405" s="38"/>
      <c r="I405" s="197"/>
      <c r="J405" s="38"/>
      <c r="K405" s="38"/>
      <c r="L405" s="39"/>
      <c r="M405" s="198"/>
      <c r="N405" s="199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242</v>
      </c>
      <c r="AU405" s="19" t="s">
        <v>84</v>
      </c>
    </row>
    <row r="406" s="2" customFormat="1">
      <c r="A406" s="38"/>
      <c r="B406" s="39"/>
      <c r="C406" s="38"/>
      <c r="D406" s="195" t="s">
        <v>262</v>
      </c>
      <c r="E406" s="38"/>
      <c r="F406" s="223" t="s">
        <v>1183</v>
      </c>
      <c r="G406" s="38"/>
      <c r="H406" s="38"/>
      <c r="I406" s="197"/>
      <c r="J406" s="38"/>
      <c r="K406" s="38"/>
      <c r="L406" s="39"/>
      <c r="M406" s="198"/>
      <c r="N406" s="199"/>
      <c r="O406" s="77"/>
      <c r="P406" s="77"/>
      <c r="Q406" s="77"/>
      <c r="R406" s="77"/>
      <c r="S406" s="77"/>
      <c r="T406" s="7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T406" s="19" t="s">
        <v>262</v>
      </c>
      <c r="AU406" s="19" t="s">
        <v>84</v>
      </c>
    </row>
    <row r="407" s="13" customFormat="1">
      <c r="A407" s="13"/>
      <c r="B407" s="200"/>
      <c r="C407" s="13"/>
      <c r="D407" s="195" t="s">
        <v>248</v>
      </c>
      <c r="E407" s="201" t="s">
        <v>1</v>
      </c>
      <c r="F407" s="202" t="s">
        <v>1292</v>
      </c>
      <c r="G407" s="13"/>
      <c r="H407" s="201" t="s">
        <v>1</v>
      </c>
      <c r="I407" s="203"/>
      <c r="J407" s="13"/>
      <c r="K407" s="13"/>
      <c r="L407" s="200"/>
      <c r="M407" s="204"/>
      <c r="N407" s="205"/>
      <c r="O407" s="205"/>
      <c r="P407" s="205"/>
      <c r="Q407" s="205"/>
      <c r="R407" s="205"/>
      <c r="S407" s="205"/>
      <c r="T407" s="206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01" t="s">
        <v>248</v>
      </c>
      <c r="AU407" s="201" t="s">
        <v>84</v>
      </c>
      <c r="AV407" s="13" t="s">
        <v>82</v>
      </c>
      <c r="AW407" s="13" t="s">
        <v>32</v>
      </c>
      <c r="AX407" s="13" t="s">
        <v>75</v>
      </c>
      <c r="AY407" s="201" t="s">
        <v>235</v>
      </c>
    </row>
    <row r="408" s="14" customFormat="1">
      <c r="A408" s="14"/>
      <c r="B408" s="207"/>
      <c r="C408" s="14"/>
      <c r="D408" s="195" t="s">
        <v>248</v>
      </c>
      <c r="E408" s="208" t="s">
        <v>1</v>
      </c>
      <c r="F408" s="209" t="s">
        <v>314</v>
      </c>
      <c r="G408" s="14"/>
      <c r="H408" s="210">
        <v>12</v>
      </c>
      <c r="I408" s="211"/>
      <c r="J408" s="14"/>
      <c r="K408" s="14"/>
      <c r="L408" s="207"/>
      <c r="M408" s="212"/>
      <c r="N408" s="213"/>
      <c r="O408" s="213"/>
      <c r="P408" s="213"/>
      <c r="Q408" s="213"/>
      <c r="R408" s="213"/>
      <c r="S408" s="213"/>
      <c r="T408" s="2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8" t="s">
        <v>248</v>
      </c>
      <c r="AU408" s="208" t="s">
        <v>84</v>
      </c>
      <c r="AV408" s="14" t="s">
        <v>84</v>
      </c>
      <c r="AW408" s="14" t="s">
        <v>32</v>
      </c>
      <c r="AX408" s="14" t="s">
        <v>82</v>
      </c>
      <c r="AY408" s="208" t="s">
        <v>235</v>
      </c>
    </row>
    <row r="409" s="2" customFormat="1" ht="24.15" customHeight="1">
      <c r="A409" s="38"/>
      <c r="B409" s="181"/>
      <c r="C409" s="182" t="s">
        <v>584</v>
      </c>
      <c r="D409" s="182" t="s">
        <v>237</v>
      </c>
      <c r="E409" s="183" t="s">
        <v>564</v>
      </c>
      <c r="F409" s="184" t="s">
        <v>565</v>
      </c>
      <c r="G409" s="185" t="s">
        <v>240</v>
      </c>
      <c r="H409" s="186">
        <v>90</v>
      </c>
      <c r="I409" s="187"/>
      <c r="J409" s="188">
        <f>ROUND(I409*H409,2)</f>
        <v>0</v>
      </c>
      <c r="K409" s="184" t="s">
        <v>246</v>
      </c>
      <c r="L409" s="39"/>
      <c r="M409" s="189" t="s">
        <v>1</v>
      </c>
      <c r="N409" s="190" t="s">
        <v>40</v>
      </c>
      <c r="O409" s="77"/>
      <c r="P409" s="191">
        <f>O409*H409</f>
        <v>0</v>
      </c>
      <c r="Q409" s="191">
        <v>0</v>
      </c>
      <c r="R409" s="191">
        <f>Q409*H409</f>
        <v>0</v>
      </c>
      <c r="S409" s="191">
        <v>0</v>
      </c>
      <c r="T409" s="192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93" t="s">
        <v>96</v>
      </c>
      <c r="AT409" s="193" t="s">
        <v>237</v>
      </c>
      <c r="AU409" s="193" t="s">
        <v>84</v>
      </c>
      <c r="AY409" s="19" t="s">
        <v>235</v>
      </c>
      <c r="BE409" s="194">
        <f>IF(N409="základní",J409,0)</f>
        <v>0</v>
      </c>
      <c r="BF409" s="194">
        <f>IF(N409="snížená",J409,0)</f>
        <v>0</v>
      </c>
      <c r="BG409" s="194">
        <f>IF(N409="zákl. přenesená",J409,0)</f>
        <v>0</v>
      </c>
      <c r="BH409" s="194">
        <f>IF(N409="sníž. přenesená",J409,0)</f>
        <v>0</v>
      </c>
      <c r="BI409" s="194">
        <f>IF(N409="nulová",J409,0)</f>
        <v>0</v>
      </c>
      <c r="BJ409" s="19" t="s">
        <v>82</v>
      </c>
      <c r="BK409" s="194">
        <f>ROUND(I409*H409,2)</f>
        <v>0</v>
      </c>
      <c r="BL409" s="19" t="s">
        <v>96</v>
      </c>
      <c r="BM409" s="193" t="s">
        <v>1293</v>
      </c>
    </row>
    <row r="410" s="2" customFormat="1">
      <c r="A410" s="38"/>
      <c r="B410" s="39"/>
      <c r="C410" s="38"/>
      <c r="D410" s="195" t="s">
        <v>242</v>
      </c>
      <c r="E410" s="38"/>
      <c r="F410" s="196" t="s">
        <v>567</v>
      </c>
      <c r="G410" s="38"/>
      <c r="H410" s="38"/>
      <c r="I410" s="197"/>
      <c r="J410" s="38"/>
      <c r="K410" s="38"/>
      <c r="L410" s="39"/>
      <c r="M410" s="198"/>
      <c r="N410" s="199"/>
      <c r="O410" s="77"/>
      <c r="P410" s="77"/>
      <c r="Q410" s="77"/>
      <c r="R410" s="77"/>
      <c r="S410" s="77"/>
      <c r="T410" s="7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19" t="s">
        <v>242</v>
      </c>
      <c r="AU410" s="19" t="s">
        <v>84</v>
      </c>
    </row>
    <row r="411" s="2" customFormat="1" ht="21.75" customHeight="1">
      <c r="A411" s="38"/>
      <c r="B411" s="181"/>
      <c r="C411" s="182" t="s">
        <v>589</v>
      </c>
      <c r="D411" s="182" t="s">
        <v>237</v>
      </c>
      <c r="E411" s="183" t="s">
        <v>569</v>
      </c>
      <c r="F411" s="184" t="s">
        <v>570</v>
      </c>
      <c r="G411" s="185" t="s">
        <v>240</v>
      </c>
      <c r="H411" s="186">
        <v>90</v>
      </c>
      <c r="I411" s="187"/>
      <c r="J411" s="188">
        <f>ROUND(I411*H411,2)</f>
        <v>0</v>
      </c>
      <c r="K411" s="184" t="s">
        <v>1</v>
      </c>
      <c r="L411" s="39"/>
      <c r="M411" s="189" t="s">
        <v>1</v>
      </c>
      <c r="N411" s="190" t="s">
        <v>40</v>
      </c>
      <c r="O411" s="77"/>
      <c r="P411" s="191">
        <f>O411*H411</f>
        <v>0</v>
      </c>
      <c r="Q411" s="191">
        <v>0</v>
      </c>
      <c r="R411" s="191">
        <f>Q411*H411</f>
        <v>0</v>
      </c>
      <c r="S411" s="191">
        <v>0</v>
      </c>
      <c r="T411" s="192">
        <f>S411*H411</f>
        <v>0</v>
      </c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R411" s="193" t="s">
        <v>96</v>
      </c>
      <c r="AT411" s="193" t="s">
        <v>237</v>
      </c>
      <c r="AU411" s="193" t="s">
        <v>84</v>
      </c>
      <c r="AY411" s="19" t="s">
        <v>235</v>
      </c>
      <c r="BE411" s="194">
        <f>IF(N411="základní",J411,0)</f>
        <v>0</v>
      </c>
      <c r="BF411" s="194">
        <f>IF(N411="snížená",J411,0)</f>
        <v>0</v>
      </c>
      <c r="BG411" s="194">
        <f>IF(N411="zákl. přenesená",J411,0)</f>
        <v>0</v>
      </c>
      <c r="BH411" s="194">
        <f>IF(N411="sníž. přenesená",J411,0)</f>
        <v>0</v>
      </c>
      <c r="BI411" s="194">
        <f>IF(N411="nulová",J411,0)</f>
        <v>0</v>
      </c>
      <c r="BJ411" s="19" t="s">
        <v>82</v>
      </c>
      <c r="BK411" s="194">
        <f>ROUND(I411*H411,2)</f>
        <v>0</v>
      </c>
      <c r="BL411" s="19" t="s">
        <v>96</v>
      </c>
      <c r="BM411" s="193" t="s">
        <v>1294</v>
      </c>
    </row>
    <row r="412" s="2" customFormat="1">
      <c r="A412" s="38"/>
      <c r="B412" s="39"/>
      <c r="C412" s="38"/>
      <c r="D412" s="195" t="s">
        <v>242</v>
      </c>
      <c r="E412" s="38"/>
      <c r="F412" s="196" t="s">
        <v>572</v>
      </c>
      <c r="G412" s="38"/>
      <c r="H412" s="38"/>
      <c r="I412" s="197"/>
      <c r="J412" s="38"/>
      <c r="K412" s="38"/>
      <c r="L412" s="39"/>
      <c r="M412" s="198"/>
      <c r="N412" s="199"/>
      <c r="O412" s="77"/>
      <c r="P412" s="77"/>
      <c r="Q412" s="77"/>
      <c r="R412" s="77"/>
      <c r="S412" s="77"/>
      <c r="T412" s="7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T412" s="19" t="s">
        <v>242</v>
      </c>
      <c r="AU412" s="19" t="s">
        <v>84</v>
      </c>
    </row>
    <row r="413" s="2" customFormat="1" ht="24.15" customHeight="1">
      <c r="A413" s="38"/>
      <c r="B413" s="181"/>
      <c r="C413" s="182" t="s">
        <v>594</v>
      </c>
      <c r="D413" s="182" t="s">
        <v>237</v>
      </c>
      <c r="E413" s="183" t="s">
        <v>574</v>
      </c>
      <c r="F413" s="184" t="s">
        <v>575</v>
      </c>
      <c r="G413" s="185" t="s">
        <v>240</v>
      </c>
      <c r="H413" s="186">
        <v>90</v>
      </c>
      <c r="I413" s="187"/>
      <c r="J413" s="188">
        <f>ROUND(I413*H413,2)</f>
        <v>0</v>
      </c>
      <c r="K413" s="184" t="s">
        <v>1</v>
      </c>
      <c r="L413" s="39"/>
      <c r="M413" s="189" t="s">
        <v>1</v>
      </c>
      <c r="N413" s="190" t="s">
        <v>40</v>
      </c>
      <c r="O413" s="77"/>
      <c r="P413" s="191">
        <f>O413*H413</f>
        <v>0</v>
      </c>
      <c r="Q413" s="191">
        <v>0</v>
      </c>
      <c r="R413" s="191">
        <f>Q413*H413</f>
        <v>0</v>
      </c>
      <c r="S413" s="191">
        <v>0</v>
      </c>
      <c r="T413" s="192">
        <f>S413*H413</f>
        <v>0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193" t="s">
        <v>96</v>
      </c>
      <c r="AT413" s="193" t="s">
        <v>237</v>
      </c>
      <c r="AU413" s="193" t="s">
        <v>84</v>
      </c>
      <c r="AY413" s="19" t="s">
        <v>235</v>
      </c>
      <c r="BE413" s="194">
        <f>IF(N413="základní",J413,0)</f>
        <v>0</v>
      </c>
      <c r="BF413" s="194">
        <f>IF(N413="snížená",J413,0)</f>
        <v>0</v>
      </c>
      <c r="BG413" s="194">
        <f>IF(N413="zákl. přenesená",J413,0)</f>
        <v>0</v>
      </c>
      <c r="BH413" s="194">
        <f>IF(N413="sníž. přenesená",J413,0)</f>
        <v>0</v>
      </c>
      <c r="BI413" s="194">
        <f>IF(N413="nulová",J413,0)</f>
        <v>0</v>
      </c>
      <c r="BJ413" s="19" t="s">
        <v>82</v>
      </c>
      <c r="BK413" s="194">
        <f>ROUND(I413*H413,2)</f>
        <v>0</v>
      </c>
      <c r="BL413" s="19" t="s">
        <v>96</v>
      </c>
      <c r="BM413" s="193" t="s">
        <v>1295</v>
      </c>
    </row>
    <row r="414" s="2" customFormat="1">
      <c r="A414" s="38"/>
      <c r="B414" s="39"/>
      <c r="C414" s="38"/>
      <c r="D414" s="195" t="s">
        <v>242</v>
      </c>
      <c r="E414" s="38"/>
      <c r="F414" s="196" t="s">
        <v>577</v>
      </c>
      <c r="G414" s="38"/>
      <c r="H414" s="38"/>
      <c r="I414" s="197"/>
      <c r="J414" s="38"/>
      <c r="K414" s="38"/>
      <c r="L414" s="39"/>
      <c r="M414" s="198"/>
      <c r="N414" s="199"/>
      <c r="O414" s="77"/>
      <c r="P414" s="77"/>
      <c r="Q414" s="77"/>
      <c r="R414" s="77"/>
      <c r="S414" s="77"/>
      <c r="T414" s="7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T414" s="19" t="s">
        <v>242</v>
      </c>
      <c r="AU414" s="19" t="s">
        <v>84</v>
      </c>
    </row>
    <row r="415" s="2" customFormat="1" ht="33" customHeight="1">
      <c r="A415" s="38"/>
      <c r="B415" s="181"/>
      <c r="C415" s="182" t="s">
        <v>597</v>
      </c>
      <c r="D415" s="182" t="s">
        <v>237</v>
      </c>
      <c r="E415" s="183" t="s">
        <v>579</v>
      </c>
      <c r="F415" s="184" t="s">
        <v>580</v>
      </c>
      <c r="G415" s="185" t="s">
        <v>240</v>
      </c>
      <c r="H415" s="186">
        <v>90</v>
      </c>
      <c r="I415" s="187"/>
      <c r="J415" s="188">
        <f>ROUND(I415*H415,2)</f>
        <v>0</v>
      </c>
      <c r="K415" s="184" t="s">
        <v>246</v>
      </c>
      <c r="L415" s="39"/>
      <c r="M415" s="189" t="s">
        <v>1</v>
      </c>
      <c r="N415" s="190" t="s">
        <v>40</v>
      </c>
      <c r="O415" s="77"/>
      <c r="P415" s="191">
        <f>O415*H415</f>
        <v>0</v>
      </c>
      <c r="Q415" s="191">
        <v>0</v>
      </c>
      <c r="R415" s="191">
        <f>Q415*H415</f>
        <v>0</v>
      </c>
      <c r="S415" s="191">
        <v>0</v>
      </c>
      <c r="T415" s="192">
        <f>S415*H415</f>
        <v>0</v>
      </c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R415" s="193" t="s">
        <v>96</v>
      </c>
      <c r="AT415" s="193" t="s">
        <v>237</v>
      </c>
      <c r="AU415" s="193" t="s">
        <v>84</v>
      </c>
      <c r="AY415" s="19" t="s">
        <v>235</v>
      </c>
      <c r="BE415" s="194">
        <f>IF(N415="základní",J415,0)</f>
        <v>0</v>
      </c>
      <c r="BF415" s="194">
        <f>IF(N415="snížená",J415,0)</f>
        <v>0</v>
      </c>
      <c r="BG415" s="194">
        <f>IF(N415="zákl. přenesená",J415,0)</f>
        <v>0</v>
      </c>
      <c r="BH415" s="194">
        <f>IF(N415="sníž. přenesená",J415,0)</f>
        <v>0</v>
      </c>
      <c r="BI415" s="194">
        <f>IF(N415="nulová",J415,0)</f>
        <v>0</v>
      </c>
      <c r="BJ415" s="19" t="s">
        <v>82</v>
      </c>
      <c r="BK415" s="194">
        <f>ROUND(I415*H415,2)</f>
        <v>0</v>
      </c>
      <c r="BL415" s="19" t="s">
        <v>96</v>
      </c>
      <c r="BM415" s="193" t="s">
        <v>1296</v>
      </c>
    </row>
    <row r="416" s="2" customFormat="1">
      <c r="A416" s="38"/>
      <c r="B416" s="39"/>
      <c r="C416" s="38"/>
      <c r="D416" s="195" t="s">
        <v>242</v>
      </c>
      <c r="E416" s="38"/>
      <c r="F416" s="196" t="s">
        <v>582</v>
      </c>
      <c r="G416" s="38"/>
      <c r="H416" s="38"/>
      <c r="I416" s="197"/>
      <c r="J416" s="38"/>
      <c r="K416" s="38"/>
      <c r="L416" s="39"/>
      <c r="M416" s="198"/>
      <c r="N416" s="199"/>
      <c r="O416" s="77"/>
      <c r="P416" s="77"/>
      <c r="Q416" s="77"/>
      <c r="R416" s="77"/>
      <c r="S416" s="77"/>
      <c r="T416" s="7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T416" s="19" t="s">
        <v>242</v>
      </c>
      <c r="AU416" s="19" t="s">
        <v>84</v>
      </c>
    </row>
    <row r="417" s="2" customFormat="1">
      <c r="A417" s="38"/>
      <c r="B417" s="39"/>
      <c r="C417" s="38"/>
      <c r="D417" s="195" t="s">
        <v>262</v>
      </c>
      <c r="E417" s="38"/>
      <c r="F417" s="223" t="s">
        <v>263</v>
      </c>
      <c r="G417" s="38"/>
      <c r="H417" s="38"/>
      <c r="I417" s="197"/>
      <c r="J417" s="38"/>
      <c r="K417" s="38"/>
      <c r="L417" s="39"/>
      <c r="M417" s="198"/>
      <c r="N417" s="199"/>
      <c r="O417" s="77"/>
      <c r="P417" s="77"/>
      <c r="Q417" s="77"/>
      <c r="R417" s="77"/>
      <c r="S417" s="77"/>
      <c r="T417" s="7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19" t="s">
        <v>262</v>
      </c>
      <c r="AU417" s="19" t="s">
        <v>84</v>
      </c>
    </row>
    <row r="418" s="13" customFormat="1">
      <c r="A418" s="13"/>
      <c r="B418" s="200"/>
      <c r="C418" s="13"/>
      <c r="D418" s="195" t="s">
        <v>248</v>
      </c>
      <c r="E418" s="201" t="s">
        <v>1</v>
      </c>
      <c r="F418" s="202" t="s">
        <v>583</v>
      </c>
      <c r="G418" s="13"/>
      <c r="H418" s="201" t="s">
        <v>1</v>
      </c>
      <c r="I418" s="203"/>
      <c r="J418" s="13"/>
      <c r="K418" s="13"/>
      <c r="L418" s="200"/>
      <c r="M418" s="204"/>
      <c r="N418" s="205"/>
      <c r="O418" s="205"/>
      <c r="P418" s="205"/>
      <c r="Q418" s="205"/>
      <c r="R418" s="205"/>
      <c r="S418" s="205"/>
      <c r="T418" s="206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01" t="s">
        <v>248</v>
      </c>
      <c r="AU418" s="201" t="s">
        <v>84</v>
      </c>
      <c r="AV418" s="13" t="s">
        <v>82</v>
      </c>
      <c r="AW418" s="13" t="s">
        <v>32</v>
      </c>
      <c r="AX418" s="13" t="s">
        <v>75</v>
      </c>
      <c r="AY418" s="201" t="s">
        <v>235</v>
      </c>
    </row>
    <row r="419" s="14" customFormat="1">
      <c r="A419" s="14"/>
      <c r="B419" s="207"/>
      <c r="C419" s="14"/>
      <c r="D419" s="195" t="s">
        <v>248</v>
      </c>
      <c r="E419" s="208" t="s">
        <v>1</v>
      </c>
      <c r="F419" s="209" t="s">
        <v>766</v>
      </c>
      <c r="G419" s="14"/>
      <c r="H419" s="210">
        <v>90</v>
      </c>
      <c r="I419" s="211"/>
      <c r="J419" s="14"/>
      <c r="K419" s="14"/>
      <c r="L419" s="207"/>
      <c r="M419" s="212"/>
      <c r="N419" s="213"/>
      <c r="O419" s="213"/>
      <c r="P419" s="213"/>
      <c r="Q419" s="213"/>
      <c r="R419" s="213"/>
      <c r="S419" s="213"/>
      <c r="T419" s="2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08" t="s">
        <v>248</v>
      </c>
      <c r="AU419" s="208" t="s">
        <v>84</v>
      </c>
      <c r="AV419" s="14" t="s">
        <v>84</v>
      </c>
      <c r="AW419" s="14" t="s">
        <v>32</v>
      </c>
      <c r="AX419" s="14" t="s">
        <v>82</v>
      </c>
      <c r="AY419" s="208" t="s">
        <v>235</v>
      </c>
    </row>
    <row r="420" s="2" customFormat="1" ht="24.15" customHeight="1">
      <c r="A420" s="38"/>
      <c r="B420" s="181"/>
      <c r="C420" s="182" t="s">
        <v>604</v>
      </c>
      <c r="D420" s="182" t="s">
        <v>237</v>
      </c>
      <c r="E420" s="183" t="s">
        <v>605</v>
      </c>
      <c r="F420" s="184" t="s">
        <v>606</v>
      </c>
      <c r="G420" s="185" t="s">
        <v>240</v>
      </c>
      <c r="H420" s="186">
        <v>66.379999999999995</v>
      </c>
      <c r="I420" s="187"/>
      <c r="J420" s="188">
        <f>ROUND(I420*H420,2)</f>
        <v>0</v>
      </c>
      <c r="K420" s="184" t="s">
        <v>246</v>
      </c>
      <c r="L420" s="39"/>
      <c r="M420" s="189" t="s">
        <v>1</v>
      </c>
      <c r="N420" s="190" t="s">
        <v>40</v>
      </c>
      <c r="O420" s="77"/>
      <c r="P420" s="191">
        <f>O420*H420</f>
        <v>0</v>
      </c>
      <c r="Q420" s="191">
        <v>0</v>
      </c>
      <c r="R420" s="191">
        <f>Q420*H420</f>
        <v>0</v>
      </c>
      <c r="S420" s="191">
        <v>0</v>
      </c>
      <c r="T420" s="192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3" t="s">
        <v>96</v>
      </c>
      <c r="AT420" s="193" t="s">
        <v>237</v>
      </c>
      <c r="AU420" s="193" t="s">
        <v>84</v>
      </c>
      <c r="AY420" s="19" t="s">
        <v>235</v>
      </c>
      <c r="BE420" s="194">
        <f>IF(N420="základní",J420,0)</f>
        <v>0</v>
      </c>
      <c r="BF420" s="194">
        <f>IF(N420="snížená",J420,0)</f>
        <v>0</v>
      </c>
      <c r="BG420" s="194">
        <f>IF(N420="zákl. přenesená",J420,0)</f>
        <v>0</v>
      </c>
      <c r="BH420" s="194">
        <f>IF(N420="sníž. přenesená",J420,0)</f>
        <v>0</v>
      </c>
      <c r="BI420" s="194">
        <f>IF(N420="nulová",J420,0)</f>
        <v>0</v>
      </c>
      <c r="BJ420" s="19" t="s">
        <v>82</v>
      </c>
      <c r="BK420" s="194">
        <f>ROUND(I420*H420,2)</f>
        <v>0</v>
      </c>
      <c r="BL420" s="19" t="s">
        <v>96</v>
      </c>
      <c r="BM420" s="193" t="s">
        <v>607</v>
      </c>
    </row>
    <row r="421" s="2" customFormat="1">
      <c r="A421" s="38"/>
      <c r="B421" s="39"/>
      <c r="C421" s="38"/>
      <c r="D421" s="195" t="s">
        <v>242</v>
      </c>
      <c r="E421" s="38"/>
      <c r="F421" s="196" t="s">
        <v>608</v>
      </c>
      <c r="G421" s="38"/>
      <c r="H421" s="38"/>
      <c r="I421" s="197"/>
      <c r="J421" s="38"/>
      <c r="K421" s="38"/>
      <c r="L421" s="39"/>
      <c r="M421" s="198"/>
      <c r="N421" s="199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242</v>
      </c>
      <c r="AU421" s="19" t="s">
        <v>84</v>
      </c>
    </row>
    <row r="422" s="2" customFormat="1" ht="21.75" customHeight="1">
      <c r="A422" s="38"/>
      <c r="B422" s="181"/>
      <c r="C422" s="182" t="s">
        <v>609</v>
      </c>
      <c r="D422" s="182" t="s">
        <v>237</v>
      </c>
      <c r="E422" s="183" t="s">
        <v>610</v>
      </c>
      <c r="F422" s="184" t="s">
        <v>570</v>
      </c>
      <c r="G422" s="185" t="s">
        <v>240</v>
      </c>
      <c r="H422" s="186">
        <v>66.379999999999995</v>
      </c>
      <c r="I422" s="187"/>
      <c r="J422" s="188">
        <f>ROUND(I422*H422,2)</f>
        <v>0</v>
      </c>
      <c r="K422" s="184" t="s">
        <v>246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</v>
      </c>
      <c r="R422" s="191">
        <f>Q422*H422</f>
        <v>0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96</v>
      </c>
      <c r="AT422" s="193" t="s">
        <v>237</v>
      </c>
      <c r="AU422" s="193" t="s">
        <v>84</v>
      </c>
      <c r="AY422" s="19" t="s">
        <v>235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96</v>
      </c>
      <c r="BM422" s="193" t="s">
        <v>611</v>
      </c>
    </row>
    <row r="423" s="2" customFormat="1">
      <c r="A423" s="38"/>
      <c r="B423" s="39"/>
      <c r="C423" s="38"/>
      <c r="D423" s="195" t="s">
        <v>242</v>
      </c>
      <c r="E423" s="38"/>
      <c r="F423" s="196" t="s">
        <v>572</v>
      </c>
      <c r="G423" s="38"/>
      <c r="H423" s="38"/>
      <c r="I423" s="197"/>
      <c r="J423" s="38"/>
      <c r="K423" s="38"/>
      <c r="L423" s="39"/>
      <c r="M423" s="198"/>
      <c r="N423" s="199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242</v>
      </c>
      <c r="AU423" s="19" t="s">
        <v>84</v>
      </c>
    </row>
    <row r="424" s="2" customFormat="1" ht="24.15" customHeight="1">
      <c r="A424" s="38"/>
      <c r="B424" s="181"/>
      <c r="C424" s="182" t="s">
        <v>612</v>
      </c>
      <c r="D424" s="182" t="s">
        <v>237</v>
      </c>
      <c r="E424" s="183" t="s">
        <v>613</v>
      </c>
      <c r="F424" s="184" t="s">
        <v>575</v>
      </c>
      <c r="G424" s="185" t="s">
        <v>240</v>
      </c>
      <c r="H424" s="186">
        <v>66.379999999999995</v>
      </c>
      <c r="I424" s="187"/>
      <c r="J424" s="188">
        <f>ROUND(I424*H424,2)</f>
        <v>0</v>
      </c>
      <c r="K424" s="184" t="s">
        <v>246</v>
      </c>
      <c r="L424" s="39"/>
      <c r="M424" s="189" t="s">
        <v>1</v>
      </c>
      <c r="N424" s="190" t="s">
        <v>40</v>
      </c>
      <c r="O424" s="77"/>
      <c r="P424" s="191">
        <f>O424*H424</f>
        <v>0</v>
      </c>
      <c r="Q424" s="191">
        <v>0</v>
      </c>
      <c r="R424" s="191">
        <f>Q424*H424</f>
        <v>0</v>
      </c>
      <c r="S424" s="191">
        <v>0</v>
      </c>
      <c r="T424" s="192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3" t="s">
        <v>96</v>
      </c>
      <c r="AT424" s="193" t="s">
        <v>237</v>
      </c>
      <c r="AU424" s="193" t="s">
        <v>84</v>
      </c>
      <c r="AY424" s="19" t="s">
        <v>235</v>
      </c>
      <c r="BE424" s="194">
        <f>IF(N424="základní",J424,0)</f>
        <v>0</v>
      </c>
      <c r="BF424" s="194">
        <f>IF(N424="snížená",J424,0)</f>
        <v>0</v>
      </c>
      <c r="BG424" s="194">
        <f>IF(N424="zákl. přenesená",J424,0)</f>
        <v>0</v>
      </c>
      <c r="BH424" s="194">
        <f>IF(N424="sníž. přenesená",J424,0)</f>
        <v>0</v>
      </c>
      <c r="BI424" s="194">
        <f>IF(N424="nulová",J424,0)</f>
        <v>0</v>
      </c>
      <c r="BJ424" s="19" t="s">
        <v>82</v>
      </c>
      <c r="BK424" s="194">
        <f>ROUND(I424*H424,2)</f>
        <v>0</v>
      </c>
      <c r="BL424" s="19" t="s">
        <v>96</v>
      </c>
      <c r="BM424" s="193" t="s">
        <v>614</v>
      </c>
    </row>
    <row r="425" s="2" customFormat="1">
      <c r="A425" s="38"/>
      <c r="B425" s="39"/>
      <c r="C425" s="38"/>
      <c r="D425" s="195" t="s">
        <v>242</v>
      </c>
      <c r="E425" s="38"/>
      <c r="F425" s="196" t="s">
        <v>577</v>
      </c>
      <c r="G425" s="38"/>
      <c r="H425" s="38"/>
      <c r="I425" s="197"/>
      <c r="J425" s="38"/>
      <c r="K425" s="38"/>
      <c r="L425" s="39"/>
      <c r="M425" s="198"/>
      <c r="N425" s="199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242</v>
      </c>
      <c r="AU425" s="19" t="s">
        <v>84</v>
      </c>
    </row>
    <row r="426" s="2" customFormat="1" ht="33" customHeight="1">
      <c r="A426" s="38"/>
      <c r="B426" s="181"/>
      <c r="C426" s="182" t="s">
        <v>615</v>
      </c>
      <c r="D426" s="182" t="s">
        <v>237</v>
      </c>
      <c r="E426" s="183" t="s">
        <v>616</v>
      </c>
      <c r="F426" s="184" t="s">
        <v>995</v>
      </c>
      <c r="G426" s="185" t="s">
        <v>240</v>
      </c>
      <c r="H426" s="186">
        <v>66.379999999999995</v>
      </c>
      <c r="I426" s="187"/>
      <c r="J426" s="188">
        <f>ROUND(I426*H426,2)</f>
        <v>0</v>
      </c>
      <c r="K426" s="184" t="s">
        <v>246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96</v>
      </c>
      <c r="AT426" s="193" t="s">
        <v>237</v>
      </c>
      <c r="AU426" s="193" t="s">
        <v>84</v>
      </c>
      <c r="AY426" s="19" t="s">
        <v>235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96</v>
      </c>
      <c r="BM426" s="193" t="s">
        <v>618</v>
      </c>
    </row>
    <row r="427" s="2" customFormat="1">
      <c r="A427" s="38"/>
      <c r="B427" s="39"/>
      <c r="C427" s="38"/>
      <c r="D427" s="195" t="s">
        <v>242</v>
      </c>
      <c r="E427" s="38"/>
      <c r="F427" s="196" t="s">
        <v>619</v>
      </c>
      <c r="G427" s="38"/>
      <c r="H427" s="38"/>
      <c r="I427" s="197"/>
      <c r="J427" s="38"/>
      <c r="K427" s="38"/>
      <c r="L427" s="39"/>
      <c r="M427" s="198"/>
      <c r="N427" s="199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242</v>
      </c>
      <c r="AU427" s="19" t="s">
        <v>84</v>
      </c>
    </row>
    <row r="428" s="2" customFormat="1">
      <c r="A428" s="38"/>
      <c r="B428" s="39"/>
      <c r="C428" s="38"/>
      <c r="D428" s="195" t="s">
        <v>262</v>
      </c>
      <c r="E428" s="38"/>
      <c r="F428" s="223" t="s">
        <v>1183</v>
      </c>
      <c r="G428" s="38"/>
      <c r="H428" s="38"/>
      <c r="I428" s="197"/>
      <c r="J428" s="38"/>
      <c r="K428" s="38"/>
      <c r="L428" s="39"/>
      <c r="M428" s="198"/>
      <c r="N428" s="199"/>
      <c r="O428" s="77"/>
      <c r="P428" s="77"/>
      <c r="Q428" s="77"/>
      <c r="R428" s="77"/>
      <c r="S428" s="77"/>
      <c r="T428" s="7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T428" s="19" t="s">
        <v>262</v>
      </c>
      <c r="AU428" s="19" t="s">
        <v>84</v>
      </c>
    </row>
    <row r="429" s="13" customFormat="1">
      <c r="A429" s="13"/>
      <c r="B429" s="200"/>
      <c r="C429" s="13"/>
      <c r="D429" s="195" t="s">
        <v>248</v>
      </c>
      <c r="E429" s="201" t="s">
        <v>1</v>
      </c>
      <c r="F429" s="202" t="s">
        <v>1297</v>
      </c>
      <c r="G429" s="13"/>
      <c r="H429" s="201" t="s">
        <v>1</v>
      </c>
      <c r="I429" s="203"/>
      <c r="J429" s="13"/>
      <c r="K429" s="13"/>
      <c r="L429" s="200"/>
      <c r="M429" s="204"/>
      <c r="N429" s="205"/>
      <c r="O429" s="205"/>
      <c r="P429" s="205"/>
      <c r="Q429" s="205"/>
      <c r="R429" s="205"/>
      <c r="S429" s="205"/>
      <c r="T429" s="206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01" t="s">
        <v>248</v>
      </c>
      <c r="AU429" s="201" t="s">
        <v>84</v>
      </c>
      <c r="AV429" s="13" t="s">
        <v>82</v>
      </c>
      <c r="AW429" s="13" t="s">
        <v>32</v>
      </c>
      <c r="AX429" s="13" t="s">
        <v>75</v>
      </c>
      <c r="AY429" s="201" t="s">
        <v>235</v>
      </c>
    </row>
    <row r="430" s="14" customFormat="1">
      <c r="A430" s="14"/>
      <c r="B430" s="207"/>
      <c r="C430" s="14"/>
      <c r="D430" s="195" t="s">
        <v>248</v>
      </c>
      <c r="E430" s="208" t="s">
        <v>1</v>
      </c>
      <c r="F430" s="209" t="s">
        <v>1186</v>
      </c>
      <c r="G430" s="14"/>
      <c r="H430" s="210">
        <v>66.379999999999995</v>
      </c>
      <c r="I430" s="211"/>
      <c r="J430" s="14"/>
      <c r="K430" s="14"/>
      <c r="L430" s="207"/>
      <c r="M430" s="212"/>
      <c r="N430" s="213"/>
      <c r="O430" s="213"/>
      <c r="P430" s="213"/>
      <c r="Q430" s="213"/>
      <c r="R430" s="213"/>
      <c r="S430" s="213"/>
      <c r="T430" s="2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08" t="s">
        <v>248</v>
      </c>
      <c r="AU430" s="208" t="s">
        <v>84</v>
      </c>
      <c r="AV430" s="14" t="s">
        <v>84</v>
      </c>
      <c r="AW430" s="14" t="s">
        <v>32</v>
      </c>
      <c r="AX430" s="14" t="s">
        <v>82</v>
      </c>
      <c r="AY430" s="208" t="s">
        <v>235</v>
      </c>
    </row>
    <row r="431" s="12" customFormat="1" ht="22.8" customHeight="1">
      <c r="A431" s="12"/>
      <c r="B431" s="168"/>
      <c r="C431" s="12"/>
      <c r="D431" s="169" t="s">
        <v>74</v>
      </c>
      <c r="E431" s="179" t="s">
        <v>291</v>
      </c>
      <c r="F431" s="179" t="s">
        <v>629</v>
      </c>
      <c r="G431" s="12"/>
      <c r="H431" s="12"/>
      <c r="I431" s="171"/>
      <c r="J431" s="180">
        <f>BK431</f>
        <v>0</v>
      </c>
      <c r="K431" s="12"/>
      <c r="L431" s="168"/>
      <c r="M431" s="173"/>
      <c r="N431" s="174"/>
      <c r="O431" s="174"/>
      <c r="P431" s="175">
        <f>SUM(P432:P498)</f>
        <v>0</v>
      </c>
      <c r="Q431" s="174"/>
      <c r="R431" s="175">
        <f>SUM(R432:R498)</f>
        <v>6.6755769999999988</v>
      </c>
      <c r="S431" s="174"/>
      <c r="T431" s="176">
        <f>SUM(T432:T498)</f>
        <v>0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R431" s="169" t="s">
        <v>82</v>
      </c>
      <c r="AT431" s="177" t="s">
        <v>74</v>
      </c>
      <c r="AU431" s="177" t="s">
        <v>82</v>
      </c>
      <c r="AY431" s="169" t="s">
        <v>235</v>
      </c>
      <c r="BK431" s="178">
        <f>SUM(BK432:BK498)</f>
        <v>0</v>
      </c>
    </row>
    <row r="432" s="2" customFormat="1" ht="24.15" customHeight="1">
      <c r="A432" s="38"/>
      <c r="B432" s="181"/>
      <c r="C432" s="182" t="s">
        <v>621</v>
      </c>
      <c r="D432" s="182" t="s">
        <v>237</v>
      </c>
      <c r="E432" s="183" t="s">
        <v>1298</v>
      </c>
      <c r="F432" s="184" t="s">
        <v>1299</v>
      </c>
      <c r="G432" s="185" t="s">
        <v>323</v>
      </c>
      <c r="H432" s="186">
        <v>129.5</v>
      </c>
      <c r="I432" s="187"/>
      <c r="J432" s="188">
        <f>ROUND(I432*H432,2)</f>
        <v>0</v>
      </c>
      <c r="K432" s="184" t="s">
        <v>246</v>
      </c>
      <c r="L432" s="39"/>
      <c r="M432" s="189" t="s">
        <v>1</v>
      </c>
      <c r="N432" s="190" t="s">
        <v>40</v>
      </c>
      <c r="O432" s="77"/>
      <c r="P432" s="191">
        <f>O432*H432</f>
        <v>0</v>
      </c>
      <c r="Q432" s="191">
        <v>0.0042199999999999998</v>
      </c>
      <c r="R432" s="191">
        <f>Q432*H432</f>
        <v>0.54648999999999992</v>
      </c>
      <c r="S432" s="191">
        <v>0</v>
      </c>
      <c r="T432" s="192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3" t="s">
        <v>96</v>
      </c>
      <c r="AT432" s="193" t="s">
        <v>237</v>
      </c>
      <c r="AU432" s="193" t="s">
        <v>84</v>
      </c>
      <c r="AY432" s="19" t="s">
        <v>235</v>
      </c>
      <c r="BE432" s="194">
        <f>IF(N432="základní",J432,0)</f>
        <v>0</v>
      </c>
      <c r="BF432" s="194">
        <f>IF(N432="snížená",J432,0)</f>
        <v>0</v>
      </c>
      <c r="BG432" s="194">
        <f>IF(N432="zákl. přenesená",J432,0)</f>
        <v>0</v>
      </c>
      <c r="BH432" s="194">
        <f>IF(N432="sníž. přenesená",J432,0)</f>
        <v>0</v>
      </c>
      <c r="BI432" s="194">
        <f>IF(N432="nulová",J432,0)</f>
        <v>0</v>
      </c>
      <c r="BJ432" s="19" t="s">
        <v>82</v>
      </c>
      <c r="BK432" s="194">
        <f>ROUND(I432*H432,2)</f>
        <v>0</v>
      </c>
      <c r="BL432" s="19" t="s">
        <v>96</v>
      </c>
      <c r="BM432" s="193" t="s">
        <v>1300</v>
      </c>
    </row>
    <row r="433" s="2" customFormat="1">
      <c r="A433" s="38"/>
      <c r="B433" s="39"/>
      <c r="C433" s="38"/>
      <c r="D433" s="195" t="s">
        <v>242</v>
      </c>
      <c r="E433" s="38"/>
      <c r="F433" s="196" t="s">
        <v>1301</v>
      </c>
      <c r="G433" s="38"/>
      <c r="H433" s="38"/>
      <c r="I433" s="197"/>
      <c r="J433" s="38"/>
      <c r="K433" s="38"/>
      <c r="L433" s="39"/>
      <c r="M433" s="198"/>
      <c r="N433" s="199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242</v>
      </c>
      <c r="AU433" s="19" t="s">
        <v>84</v>
      </c>
    </row>
    <row r="434" s="2" customFormat="1">
      <c r="A434" s="38"/>
      <c r="B434" s="39"/>
      <c r="C434" s="38"/>
      <c r="D434" s="195" t="s">
        <v>262</v>
      </c>
      <c r="E434" s="38"/>
      <c r="F434" s="223" t="s">
        <v>1183</v>
      </c>
      <c r="G434" s="38"/>
      <c r="H434" s="38"/>
      <c r="I434" s="197"/>
      <c r="J434" s="38"/>
      <c r="K434" s="38"/>
      <c r="L434" s="39"/>
      <c r="M434" s="198"/>
      <c r="N434" s="199"/>
      <c r="O434" s="77"/>
      <c r="P434" s="77"/>
      <c r="Q434" s="77"/>
      <c r="R434" s="77"/>
      <c r="S434" s="77"/>
      <c r="T434" s="7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T434" s="19" t="s">
        <v>262</v>
      </c>
      <c r="AU434" s="19" t="s">
        <v>84</v>
      </c>
    </row>
    <row r="435" s="14" customFormat="1">
      <c r="A435" s="14"/>
      <c r="B435" s="207"/>
      <c r="C435" s="14"/>
      <c r="D435" s="195" t="s">
        <v>248</v>
      </c>
      <c r="E435" s="208" t="s">
        <v>1</v>
      </c>
      <c r="F435" s="209" t="s">
        <v>1302</v>
      </c>
      <c r="G435" s="14"/>
      <c r="H435" s="210">
        <v>129.5</v>
      </c>
      <c r="I435" s="211"/>
      <c r="J435" s="14"/>
      <c r="K435" s="14"/>
      <c r="L435" s="207"/>
      <c r="M435" s="212"/>
      <c r="N435" s="213"/>
      <c r="O435" s="213"/>
      <c r="P435" s="213"/>
      <c r="Q435" s="213"/>
      <c r="R435" s="213"/>
      <c r="S435" s="213"/>
      <c r="T435" s="2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08" t="s">
        <v>248</v>
      </c>
      <c r="AU435" s="208" t="s">
        <v>84</v>
      </c>
      <c r="AV435" s="14" t="s">
        <v>84</v>
      </c>
      <c r="AW435" s="14" t="s">
        <v>32</v>
      </c>
      <c r="AX435" s="14" t="s">
        <v>82</v>
      </c>
      <c r="AY435" s="208" t="s">
        <v>235</v>
      </c>
    </row>
    <row r="436" s="2" customFormat="1" ht="33" customHeight="1">
      <c r="A436" s="38"/>
      <c r="B436" s="181"/>
      <c r="C436" s="182" t="s">
        <v>624</v>
      </c>
      <c r="D436" s="182" t="s">
        <v>237</v>
      </c>
      <c r="E436" s="183" t="s">
        <v>1303</v>
      </c>
      <c r="F436" s="184" t="s">
        <v>1304</v>
      </c>
      <c r="G436" s="185" t="s">
        <v>527</v>
      </c>
      <c r="H436" s="186">
        <v>100</v>
      </c>
      <c r="I436" s="187"/>
      <c r="J436" s="188">
        <f>ROUND(I436*H436,2)</f>
        <v>0</v>
      </c>
      <c r="K436" s="184" t="s">
        <v>246</v>
      </c>
      <c r="L436" s="39"/>
      <c r="M436" s="189" t="s">
        <v>1</v>
      </c>
      <c r="N436" s="190" t="s">
        <v>40</v>
      </c>
      <c r="O436" s="77"/>
      <c r="P436" s="191">
        <f>O436*H436</f>
        <v>0</v>
      </c>
      <c r="Q436" s="191">
        <v>0</v>
      </c>
      <c r="R436" s="191">
        <f>Q436*H436</f>
        <v>0</v>
      </c>
      <c r="S436" s="191">
        <v>0</v>
      </c>
      <c r="T436" s="192">
        <f>S436*H436</f>
        <v>0</v>
      </c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R436" s="193" t="s">
        <v>96</v>
      </c>
      <c r="AT436" s="193" t="s">
        <v>237</v>
      </c>
      <c r="AU436" s="193" t="s">
        <v>84</v>
      </c>
      <c r="AY436" s="19" t="s">
        <v>235</v>
      </c>
      <c r="BE436" s="194">
        <f>IF(N436="základní",J436,0)</f>
        <v>0</v>
      </c>
      <c r="BF436" s="194">
        <f>IF(N436="snížená",J436,0)</f>
        <v>0</v>
      </c>
      <c r="BG436" s="194">
        <f>IF(N436="zákl. přenesená",J436,0)</f>
        <v>0</v>
      </c>
      <c r="BH436" s="194">
        <f>IF(N436="sníž. přenesená",J436,0)</f>
        <v>0</v>
      </c>
      <c r="BI436" s="194">
        <f>IF(N436="nulová",J436,0)</f>
        <v>0</v>
      </c>
      <c r="BJ436" s="19" t="s">
        <v>82</v>
      </c>
      <c r="BK436" s="194">
        <f>ROUND(I436*H436,2)</f>
        <v>0</v>
      </c>
      <c r="BL436" s="19" t="s">
        <v>96</v>
      </c>
      <c r="BM436" s="193" t="s">
        <v>1305</v>
      </c>
    </row>
    <row r="437" s="2" customFormat="1">
      <c r="A437" s="38"/>
      <c r="B437" s="39"/>
      <c r="C437" s="38"/>
      <c r="D437" s="195" t="s">
        <v>242</v>
      </c>
      <c r="E437" s="38"/>
      <c r="F437" s="196" t="s">
        <v>1306</v>
      </c>
      <c r="G437" s="38"/>
      <c r="H437" s="38"/>
      <c r="I437" s="197"/>
      <c r="J437" s="38"/>
      <c r="K437" s="38"/>
      <c r="L437" s="39"/>
      <c r="M437" s="198"/>
      <c r="N437" s="199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242</v>
      </c>
      <c r="AU437" s="19" t="s">
        <v>84</v>
      </c>
    </row>
    <row r="438" s="2" customFormat="1">
      <c r="A438" s="38"/>
      <c r="B438" s="39"/>
      <c r="C438" s="38"/>
      <c r="D438" s="195" t="s">
        <v>262</v>
      </c>
      <c r="E438" s="38"/>
      <c r="F438" s="223" t="s">
        <v>1183</v>
      </c>
      <c r="G438" s="38"/>
      <c r="H438" s="38"/>
      <c r="I438" s="197"/>
      <c r="J438" s="38"/>
      <c r="K438" s="38"/>
      <c r="L438" s="39"/>
      <c r="M438" s="198"/>
      <c r="N438" s="199"/>
      <c r="O438" s="77"/>
      <c r="P438" s="77"/>
      <c r="Q438" s="77"/>
      <c r="R438" s="77"/>
      <c r="S438" s="77"/>
      <c r="T438" s="7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T438" s="19" t="s">
        <v>262</v>
      </c>
      <c r="AU438" s="19" t="s">
        <v>84</v>
      </c>
    </row>
    <row r="439" s="13" customFormat="1">
      <c r="A439" s="13"/>
      <c r="B439" s="200"/>
      <c r="C439" s="13"/>
      <c r="D439" s="195" t="s">
        <v>248</v>
      </c>
      <c r="E439" s="201" t="s">
        <v>1</v>
      </c>
      <c r="F439" s="202" t="s">
        <v>1307</v>
      </c>
      <c r="G439" s="13"/>
      <c r="H439" s="201" t="s">
        <v>1</v>
      </c>
      <c r="I439" s="203"/>
      <c r="J439" s="13"/>
      <c r="K439" s="13"/>
      <c r="L439" s="200"/>
      <c r="M439" s="204"/>
      <c r="N439" s="205"/>
      <c r="O439" s="205"/>
      <c r="P439" s="205"/>
      <c r="Q439" s="205"/>
      <c r="R439" s="205"/>
      <c r="S439" s="205"/>
      <c r="T439" s="206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01" t="s">
        <v>248</v>
      </c>
      <c r="AU439" s="201" t="s">
        <v>84</v>
      </c>
      <c r="AV439" s="13" t="s">
        <v>82</v>
      </c>
      <c r="AW439" s="13" t="s">
        <v>32</v>
      </c>
      <c r="AX439" s="13" t="s">
        <v>75</v>
      </c>
      <c r="AY439" s="201" t="s">
        <v>235</v>
      </c>
    </row>
    <row r="440" s="14" customFormat="1">
      <c r="A440" s="14"/>
      <c r="B440" s="207"/>
      <c r="C440" s="14"/>
      <c r="D440" s="195" t="s">
        <v>248</v>
      </c>
      <c r="E440" s="208" t="s">
        <v>1</v>
      </c>
      <c r="F440" s="209" t="s">
        <v>1308</v>
      </c>
      <c r="G440" s="14"/>
      <c r="H440" s="210">
        <v>32</v>
      </c>
      <c r="I440" s="211"/>
      <c r="J440" s="14"/>
      <c r="K440" s="14"/>
      <c r="L440" s="207"/>
      <c r="M440" s="212"/>
      <c r="N440" s="213"/>
      <c r="O440" s="213"/>
      <c r="P440" s="213"/>
      <c r="Q440" s="213"/>
      <c r="R440" s="213"/>
      <c r="S440" s="213"/>
      <c r="T440" s="2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8" t="s">
        <v>248</v>
      </c>
      <c r="AU440" s="208" t="s">
        <v>84</v>
      </c>
      <c r="AV440" s="14" t="s">
        <v>84</v>
      </c>
      <c r="AW440" s="14" t="s">
        <v>32</v>
      </c>
      <c r="AX440" s="14" t="s">
        <v>75</v>
      </c>
      <c r="AY440" s="208" t="s">
        <v>235</v>
      </c>
    </row>
    <row r="441" s="13" customFormat="1">
      <c r="A441" s="13"/>
      <c r="B441" s="200"/>
      <c r="C441" s="13"/>
      <c r="D441" s="195" t="s">
        <v>248</v>
      </c>
      <c r="E441" s="201" t="s">
        <v>1</v>
      </c>
      <c r="F441" s="202" t="s">
        <v>1309</v>
      </c>
      <c r="G441" s="13"/>
      <c r="H441" s="201" t="s">
        <v>1</v>
      </c>
      <c r="I441" s="203"/>
      <c r="J441" s="13"/>
      <c r="K441" s="13"/>
      <c r="L441" s="200"/>
      <c r="M441" s="204"/>
      <c r="N441" s="205"/>
      <c r="O441" s="205"/>
      <c r="P441" s="205"/>
      <c r="Q441" s="205"/>
      <c r="R441" s="205"/>
      <c r="S441" s="205"/>
      <c r="T441" s="206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01" t="s">
        <v>248</v>
      </c>
      <c r="AU441" s="201" t="s">
        <v>84</v>
      </c>
      <c r="AV441" s="13" t="s">
        <v>82</v>
      </c>
      <c r="AW441" s="13" t="s">
        <v>32</v>
      </c>
      <c r="AX441" s="13" t="s">
        <v>75</v>
      </c>
      <c r="AY441" s="201" t="s">
        <v>235</v>
      </c>
    </row>
    <row r="442" s="14" customFormat="1">
      <c r="A442" s="14"/>
      <c r="B442" s="207"/>
      <c r="C442" s="14"/>
      <c r="D442" s="195" t="s">
        <v>248</v>
      </c>
      <c r="E442" s="208" t="s">
        <v>1</v>
      </c>
      <c r="F442" s="209" t="s">
        <v>1310</v>
      </c>
      <c r="G442" s="14"/>
      <c r="H442" s="210">
        <v>2</v>
      </c>
      <c r="I442" s="211"/>
      <c r="J442" s="14"/>
      <c r="K442" s="14"/>
      <c r="L442" s="207"/>
      <c r="M442" s="212"/>
      <c r="N442" s="213"/>
      <c r="O442" s="213"/>
      <c r="P442" s="213"/>
      <c r="Q442" s="213"/>
      <c r="R442" s="213"/>
      <c r="S442" s="213"/>
      <c r="T442" s="2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8" t="s">
        <v>248</v>
      </c>
      <c r="AU442" s="208" t="s">
        <v>84</v>
      </c>
      <c r="AV442" s="14" t="s">
        <v>84</v>
      </c>
      <c r="AW442" s="14" t="s">
        <v>32</v>
      </c>
      <c r="AX442" s="14" t="s">
        <v>75</v>
      </c>
      <c r="AY442" s="208" t="s">
        <v>235</v>
      </c>
    </row>
    <row r="443" s="16" customFormat="1">
      <c r="A443" s="16"/>
      <c r="B443" s="224"/>
      <c r="C443" s="16"/>
      <c r="D443" s="195" t="s">
        <v>248</v>
      </c>
      <c r="E443" s="225" t="s">
        <v>1</v>
      </c>
      <c r="F443" s="226" t="s">
        <v>373</v>
      </c>
      <c r="G443" s="16"/>
      <c r="H443" s="227">
        <v>34</v>
      </c>
      <c r="I443" s="228"/>
      <c r="J443" s="16"/>
      <c r="K443" s="16"/>
      <c r="L443" s="224"/>
      <c r="M443" s="229"/>
      <c r="N443" s="230"/>
      <c r="O443" s="230"/>
      <c r="P443" s="230"/>
      <c r="Q443" s="230"/>
      <c r="R443" s="230"/>
      <c r="S443" s="230"/>
      <c r="T443" s="231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225" t="s">
        <v>248</v>
      </c>
      <c r="AU443" s="225" t="s">
        <v>84</v>
      </c>
      <c r="AV443" s="16" t="s">
        <v>91</v>
      </c>
      <c r="AW443" s="16" t="s">
        <v>32</v>
      </c>
      <c r="AX443" s="16" t="s">
        <v>75</v>
      </c>
      <c r="AY443" s="225" t="s">
        <v>235</v>
      </c>
    </row>
    <row r="444" s="13" customFormat="1">
      <c r="A444" s="13"/>
      <c r="B444" s="200"/>
      <c r="C444" s="13"/>
      <c r="D444" s="195" t="s">
        <v>248</v>
      </c>
      <c r="E444" s="201" t="s">
        <v>1</v>
      </c>
      <c r="F444" s="202" t="s">
        <v>1311</v>
      </c>
      <c r="G444" s="13"/>
      <c r="H444" s="201" t="s">
        <v>1</v>
      </c>
      <c r="I444" s="203"/>
      <c r="J444" s="13"/>
      <c r="K444" s="13"/>
      <c r="L444" s="200"/>
      <c r="M444" s="204"/>
      <c r="N444" s="205"/>
      <c r="O444" s="205"/>
      <c r="P444" s="205"/>
      <c r="Q444" s="205"/>
      <c r="R444" s="205"/>
      <c r="S444" s="205"/>
      <c r="T444" s="206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01" t="s">
        <v>248</v>
      </c>
      <c r="AU444" s="201" t="s">
        <v>84</v>
      </c>
      <c r="AV444" s="13" t="s">
        <v>82</v>
      </c>
      <c r="AW444" s="13" t="s">
        <v>32</v>
      </c>
      <c r="AX444" s="13" t="s">
        <v>75</v>
      </c>
      <c r="AY444" s="201" t="s">
        <v>235</v>
      </c>
    </row>
    <row r="445" s="14" customFormat="1">
      <c r="A445" s="14"/>
      <c r="B445" s="207"/>
      <c r="C445" s="14"/>
      <c r="D445" s="195" t="s">
        <v>248</v>
      </c>
      <c r="E445" s="208" t="s">
        <v>1</v>
      </c>
      <c r="F445" s="209" t="s">
        <v>1312</v>
      </c>
      <c r="G445" s="14"/>
      <c r="H445" s="210">
        <v>66</v>
      </c>
      <c r="I445" s="211"/>
      <c r="J445" s="14"/>
      <c r="K445" s="14"/>
      <c r="L445" s="207"/>
      <c r="M445" s="212"/>
      <c r="N445" s="213"/>
      <c r="O445" s="213"/>
      <c r="P445" s="213"/>
      <c r="Q445" s="213"/>
      <c r="R445" s="213"/>
      <c r="S445" s="213"/>
      <c r="T445" s="2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8" t="s">
        <v>248</v>
      </c>
      <c r="AU445" s="208" t="s">
        <v>84</v>
      </c>
      <c r="AV445" s="14" t="s">
        <v>84</v>
      </c>
      <c r="AW445" s="14" t="s">
        <v>32</v>
      </c>
      <c r="AX445" s="14" t="s">
        <v>75</v>
      </c>
      <c r="AY445" s="208" t="s">
        <v>235</v>
      </c>
    </row>
    <row r="446" s="15" customFormat="1">
      <c r="A446" s="15"/>
      <c r="B446" s="215"/>
      <c r="C446" s="15"/>
      <c r="D446" s="195" t="s">
        <v>248</v>
      </c>
      <c r="E446" s="216" t="s">
        <v>1</v>
      </c>
      <c r="F446" s="217" t="s">
        <v>253</v>
      </c>
      <c r="G446" s="15"/>
      <c r="H446" s="218">
        <v>100</v>
      </c>
      <c r="I446" s="219"/>
      <c r="J446" s="15"/>
      <c r="K446" s="15"/>
      <c r="L446" s="215"/>
      <c r="M446" s="220"/>
      <c r="N446" s="221"/>
      <c r="O446" s="221"/>
      <c r="P446" s="221"/>
      <c r="Q446" s="221"/>
      <c r="R446" s="221"/>
      <c r="S446" s="221"/>
      <c r="T446" s="222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16" t="s">
        <v>248</v>
      </c>
      <c r="AU446" s="216" t="s">
        <v>84</v>
      </c>
      <c r="AV446" s="15" t="s">
        <v>96</v>
      </c>
      <c r="AW446" s="15" t="s">
        <v>32</v>
      </c>
      <c r="AX446" s="15" t="s">
        <v>82</v>
      </c>
      <c r="AY446" s="216" t="s">
        <v>235</v>
      </c>
    </row>
    <row r="447" s="2" customFormat="1" ht="16.5" customHeight="1">
      <c r="A447" s="38"/>
      <c r="B447" s="181"/>
      <c r="C447" s="232" t="s">
        <v>630</v>
      </c>
      <c r="D447" s="232" t="s">
        <v>465</v>
      </c>
      <c r="E447" s="233" t="s">
        <v>1313</v>
      </c>
      <c r="F447" s="234" t="s">
        <v>1314</v>
      </c>
      <c r="G447" s="235" t="s">
        <v>527</v>
      </c>
      <c r="H447" s="236">
        <v>34</v>
      </c>
      <c r="I447" s="237"/>
      <c r="J447" s="238">
        <f>ROUND(I447*H447,2)</f>
        <v>0</v>
      </c>
      <c r="K447" s="234" t="s">
        <v>246</v>
      </c>
      <c r="L447" s="239"/>
      <c r="M447" s="240" t="s">
        <v>1</v>
      </c>
      <c r="N447" s="241" t="s">
        <v>40</v>
      </c>
      <c r="O447" s="77"/>
      <c r="P447" s="191">
        <f>O447*H447</f>
        <v>0</v>
      </c>
      <c r="Q447" s="191">
        <v>0.00064999999999999997</v>
      </c>
      <c r="R447" s="191">
        <f>Q447*H447</f>
        <v>0.022099999999999998</v>
      </c>
      <c r="S447" s="191">
        <v>0</v>
      </c>
      <c r="T447" s="192">
        <f>S447*H447</f>
        <v>0</v>
      </c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R447" s="193" t="s">
        <v>291</v>
      </c>
      <c r="AT447" s="193" t="s">
        <v>465</v>
      </c>
      <c r="AU447" s="193" t="s">
        <v>84</v>
      </c>
      <c r="AY447" s="19" t="s">
        <v>235</v>
      </c>
      <c r="BE447" s="194">
        <f>IF(N447="základní",J447,0)</f>
        <v>0</v>
      </c>
      <c r="BF447" s="194">
        <f>IF(N447="snížená",J447,0)</f>
        <v>0</v>
      </c>
      <c r="BG447" s="194">
        <f>IF(N447="zákl. přenesená",J447,0)</f>
        <v>0</v>
      </c>
      <c r="BH447" s="194">
        <f>IF(N447="sníž. přenesená",J447,0)</f>
        <v>0</v>
      </c>
      <c r="BI447" s="194">
        <f>IF(N447="nulová",J447,0)</f>
        <v>0</v>
      </c>
      <c r="BJ447" s="19" t="s">
        <v>82</v>
      </c>
      <c r="BK447" s="194">
        <f>ROUND(I447*H447,2)</f>
        <v>0</v>
      </c>
      <c r="BL447" s="19" t="s">
        <v>96</v>
      </c>
      <c r="BM447" s="193" t="s">
        <v>1315</v>
      </c>
    </row>
    <row r="448" s="2" customFormat="1">
      <c r="A448" s="38"/>
      <c r="B448" s="39"/>
      <c r="C448" s="38"/>
      <c r="D448" s="195" t="s">
        <v>242</v>
      </c>
      <c r="E448" s="38"/>
      <c r="F448" s="196" t="s">
        <v>1316</v>
      </c>
      <c r="G448" s="38"/>
      <c r="H448" s="38"/>
      <c r="I448" s="197"/>
      <c r="J448" s="38"/>
      <c r="K448" s="38"/>
      <c r="L448" s="39"/>
      <c r="M448" s="198"/>
      <c r="N448" s="199"/>
      <c r="O448" s="77"/>
      <c r="P448" s="77"/>
      <c r="Q448" s="77"/>
      <c r="R448" s="77"/>
      <c r="S448" s="77"/>
      <c r="T448" s="7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T448" s="19" t="s">
        <v>242</v>
      </c>
      <c r="AU448" s="19" t="s">
        <v>84</v>
      </c>
    </row>
    <row r="449" s="2" customFormat="1" ht="16.5" customHeight="1">
      <c r="A449" s="38"/>
      <c r="B449" s="181"/>
      <c r="C449" s="232" t="s">
        <v>636</v>
      </c>
      <c r="D449" s="232" t="s">
        <v>465</v>
      </c>
      <c r="E449" s="233" t="s">
        <v>1317</v>
      </c>
      <c r="F449" s="234" t="s">
        <v>1318</v>
      </c>
      <c r="G449" s="235" t="s">
        <v>527</v>
      </c>
      <c r="H449" s="236">
        <v>66</v>
      </c>
      <c r="I449" s="237"/>
      <c r="J449" s="238">
        <f>ROUND(I449*H449,2)</f>
        <v>0</v>
      </c>
      <c r="K449" s="234" t="s">
        <v>1</v>
      </c>
      <c r="L449" s="239"/>
      <c r="M449" s="240" t="s">
        <v>1</v>
      </c>
      <c r="N449" s="241" t="s">
        <v>40</v>
      </c>
      <c r="O449" s="77"/>
      <c r="P449" s="191">
        <f>O449*H449</f>
        <v>0</v>
      </c>
      <c r="Q449" s="191">
        <v>0.00064999999999999997</v>
      </c>
      <c r="R449" s="191">
        <f>Q449*H449</f>
        <v>0.042900000000000001</v>
      </c>
      <c r="S449" s="191">
        <v>0</v>
      </c>
      <c r="T449" s="192">
        <f>S449*H449</f>
        <v>0</v>
      </c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R449" s="193" t="s">
        <v>291</v>
      </c>
      <c r="AT449" s="193" t="s">
        <v>465</v>
      </c>
      <c r="AU449" s="193" t="s">
        <v>84</v>
      </c>
      <c r="AY449" s="19" t="s">
        <v>235</v>
      </c>
      <c r="BE449" s="194">
        <f>IF(N449="základní",J449,0)</f>
        <v>0</v>
      </c>
      <c r="BF449" s="194">
        <f>IF(N449="snížená",J449,0)</f>
        <v>0</v>
      </c>
      <c r="BG449" s="194">
        <f>IF(N449="zákl. přenesená",J449,0)</f>
        <v>0</v>
      </c>
      <c r="BH449" s="194">
        <f>IF(N449="sníž. přenesená",J449,0)</f>
        <v>0</v>
      </c>
      <c r="BI449" s="194">
        <f>IF(N449="nulová",J449,0)</f>
        <v>0</v>
      </c>
      <c r="BJ449" s="19" t="s">
        <v>82</v>
      </c>
      <c r="BK449" s="194">
        <f>ROUND(I449*H449,2)</f>
        <v>0</v>
      </c>
      <c r="BL449" s="19" t="s">
        <v>96</v>
      </c>
      <c r="BM449" s="193" t="s">
        <v>1319</v>
      </c>
    </row>
    <row r="450" s="2" customFormat="1">
      <c r="A450" s="38"/>
      <c r="B450" s="39"/>
      <c r="C450" s="38"/>
      <c r="D450" s="195" t="s">
        <v>242</v>
      </c>
      <c r="E450" s="38"/>
      <c r="F450" s="196" t="s">
        <v>1318</v>
      </c>
      <c r="G450" s="38"/>
      <c r="H450" s="38"/>
      <c r="I450" s="197"/>
      <c r="J450" s="38"/>
      <c r="K450" s="38"/>
      <c r="L450" s="39"/>
      <c r="M450" s="198"/>
      <c r="N450" s="199"/>
      <c r="O450" s="77"/>
      <c r="P450" s="77"/>
      <c r="Q450" s="77"/>
      <c r="R450" s="77"/>
      <c r="S450" s="77"/>
      <c r="T450" s="7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T450" s="19" t="s">
        <v>242</v>
      </c>
      <c r="AU450" s="19" t="s">
        <v>84</v>
      </c>
    </row>
    <row r="451" s="2" customFormat="1" ht="16.5" customHeight="1">
      <c r="A451" s="38"/>
      <c r="B451" s="181"/>
      <c r="C451" s="182" t="s">
        <v>641</v>
      </c>
      <c r="D451" s="182" t="s">
        <v>237</v>
      </c>
      <c r="E451" s="183" t="s">
        <v>1320</v>
      </c>
      <c r="F451" s="184" t="s">
        <v>1321</v>
      </c>
      <c r="G451" s="185" t="s">
        <v>527</v>
      </c>
      <c r="H451" s="186">
        <v>33</v>
      </c>
      <c r="I451" s="187"/>
      <c r="J451" s="188">
        <f>ROUND(I451*H451,2)</f>
        <v>0</v>
      </c>
      <c r="K451" s="184" t="s">
        <v>246</v>
      </c>
      <c r="L451" s="39"/>
      <c r="M451" s="189" t="s">
        <v>1</v>
      </c>
      <c r="N451" s="190" t="s">
        <v>40</v>
      </c>
      <c r="O451" s="77"/>
      <c r="P451" s="191">
        <f>O451*H451</f>
        <v>0</v>
      </c>
      <c r="Q451" s="191">
        <v>0</v>
      </c>
      <c r="R451" s="191">
        <f>Q451*H451</f>
        <v>0</v>
      </c>
      <c r="S451" s="191">
        <v>0</v>
      </c>
      <c r="T451" s="192">
        <f>S451*H451</f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93" t="s">
        <v>96</v>
      </c>
      <c r="AT451" s="193" t="s">
        <v>237</v>
      </c>
      <c r="AU451" s="193" t="s">
        <v>84</v>
      </c>
      <c r="AY451" s="19" t="s">
        <v>235</v>
      </c>
      <c r="BE451" s="194">
        <f>IF(N451="základní",J451,0)</f>
        <v>0</v>
      </c>
      <c r="BF451" s="194">
        <f>IF(N451="snížená",J451,0)</f>
        <v>0</v>
      </c>
      <c r="BG451" s="194">
        <f>IF(N451="zákl. přenesená",J451,0)</f>
        <v>0</v>
      </c>
      <c r="BH451" s="194">
        <f>IF(N451="sníž. přenesená",J451,0)</f>
        <v>0</v>
      </c>
      <c r="BI451" s="194">
        <f>IF(N451="nulová",J451,0)</f>
        <v>0</v>
      </c>
      <c r="BJ451" s="19" t="s">
        <v>82</v>
      </c>
      <c r="BK451" s="194">
        <f>ROUND(I451*H451,2)</f>
        <v>0</v>
      </c>
      <c r="BL451" s="19" t="s">
        <v>96</v>
      </c>
      <c r="BM451" s="193" t="s">
        <v>1322</v>
      </c>
    </row>
    <row r="452" s="2" customFormat="1">
      <c r="A452" s="38"/>
      <c r="B452" s="39"/>
      <c r="C452" s="38"/>
      <c r="D452" s="195" t="s">
        <v>242</v>
      </c>
      <c r="E452" s="38"/>
      <c r="F452" s="196" t="s">
        <v>1323</v>
      </c>
      <c r="G452" s="38"/>
      <c r="H452" s="38"/>
      <c r="I452" s="197"/>
      <c r="J452" s="38"/>
      <c r="K452" s="38"/>
      <c r="L452" s="39"/>
      <c r="M452" s="198"/>
      <c r="N452" s="199"/>
      <c r="O452" s="77"/>
      <c r="P452" s="77"/>
      <c r="Q452" s="77"/>
      <c r="R452" s="77"/>
      <c r="S452" s="77"/>
      <c r="T452" s="7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T452" s="19" t="s">
        <v>242</v>
      </c>
      <c r="AU452" s="19" t="s">
        <v>84</v>
      </c>
    </row>
    <row r="453" s="2" customFormat="1">
      <c r="A453" s="38"/>
      <c r="B453" s="39"/>
      <c r="C453" s="38"/>
      <c r="D453" s="195" t="s">
        <v>262</v>
      </c>
      <c r="E453" s="38"/>
      <c r="F453" s="223" t="s">
        <v>1183</v>
      </c>
      <c r="G453" s="38"/>
      <c r="H453" s="38"/>
      <c r="I453" s="197"/>
      <c r="J453" s="38"/>
      <c r="K453" s="38"/>
      <c r="L453" s="39"/>
      <c r="M453" s="198"/>
      <c r="N453" s="199"/>
      <c r="O453" s="77"/>
      <c r="P453" s="77"/>
      <c r="Q453" s="77"/>
      <c r="R453" s="77"/>
      <c r="S453" s="77"/>
      <c r="T453" s="7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T453" s="19" t="s">
        <v>262</v>
      </c>
      <c r="AU453" s="19" t="s">
        <v>84</v>
      </c>
    </row>
    <row r="454" s="13" customFormat="1">
      <c r="A454" s="13"/>
      <c r="B454" s="200"/>
      <c r="C454" s="13"/>
      <c r="D454" s="195" t="s">
        <v>248</v>
      </c>
      <c r="E454" s="201" t="s">
        <v>1</v>
      </c>
      <c r="F454" s="202" t="s">
        <v>1324</v>
      </c>
      <c r="G454" s="13"/>
      <c r="H454" s="201" t="s">
        <v>1</v>
      </c>
      <c r="I454" s="203"/>
      <c r="J454" s="13"/>
      <c r="K454" s="13"/>
      <c r="L454" s="200"/>
      <c r="M454" s="204"/>
      <c r="N454" s="205"/>
      <c r="O454" s="205"/>
      <c r="P454" s="205"/>
      <c r="Q454" s="205"/>
      <c r="R454" s="205"/>
      <c r="S454" s="205"/>
      <c r="T454" s="206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01" t="s">
        <v>248</v>
      </c>
      <c r="AU454" s="201" t="s">
        <v>84</v>
      </c>
      <c r="AV454" s="13" t="s">
        <v>82</v>
      </c>
      <c r="AW454" s="13" t="s">
        <v>32</v>
      </c>
      <c r="AX454" s="13" t="s">
        <v>75</v>
      </c>
      <c r="AY454" s="201" t="s">
        <v>235</v>
      </c>
    </row>
    <row r="455" s="14" customFormat="1">
      <c r="A455" s="14"/>
      <c r="B455" s="207"/>
      <c r="C455" s="14"/>
      <c r="D455" s="195" t="s">
        <v>248</v>
      </c>
      <c r="E455" s="208" t="s">
        <v>1</v>
      </c>
      <c r="F455" s="209" t="s">
        <v>474</v>
      </c>
      <c r="G455" s="14"/>
      <c r="H455" s="210">
        <v>33</v>
      </c>
      <c r="I455" s="211"/>
      <c r="J455" s="14"/>
      <c r="K455" s="14"/>
      <c r="L455" s="207"/>
      <c r="M455" s="212"/>
      <c r="N455" s="213"/>
      <c r="O455" s="213"/>
      <c r="P455" s="213"/>
      <c r="Q455" s="213"/>
      <c r="R455" s="213"/>
      <c r="S455" s="213"/>
      <c r="T455" s="2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08" t="s">
        <v>248</v>
      </c>
      <c r="AU455" s="208" t="s">
        <v>84</v>
      </c>
      <c r="AV455" s="14" t="s">
        <v>84</v>
      </c>
      <c r="AW455" s="14" t="s">
        <v>32</v>
      </c>
      <c r="AX455" s="14" t="s">
        <v>82</v>
      </c>
      <c r="AY455" s="208" t="s">
        <v>235</v>
      </c>
    </row>
    <row r="456" s="2" customFormat="1" ht="16.5" customHeight="1">
      <c r="A456" s="38"/>
      <c r="B456" s="181"/>
      <c r="C456" s="232" t="s">
        <v>647</v>
      </c>
      <c r="D456" s="232" t="s">
        <v>465</v>
      </c>
      <c r="E456" s="233" t="s">
        <v>1325</v>
      </c>
      <c r="F456" s="234" t="s">
        <v>1326</v>
      </c>
      <c r="G456" s="235" t="s">
        <v>527</v>
      </c>
      <c r="H456" s="236">
        <v>33</v>
      </c>
      <c r="I456" s="237"/>
      <c r="J456" s="238">
        <f>ROUND(I456*H456,2)</f>
        <v>0</v>
      </c>
      <c r="K456" s="234" t="s">
        <v>246</v>
      </c>
      <c r="L456" s="239"/>
      <c r="M456" s="240" t="s">
        <v>1</v>
      </c>
      <c r="N456" s="241" t="s">
        <v>40</v>
      </c>
      <c r="O456" s="77"/>
      <c r="P456" s="191">
        <f>O456*H456</f>
        <v>0</v>
      </c>
      <c r="Q456" s="191">
        <v>0.00029</v>
      </c>
      <c r="R456" s="191">
        <f>Q456*H456</f>
        <v>0.0095700000000000004</v>
      </c>
      <c r="S456" s="191">
        <v>0</v>
      </c>
      <c r="T456" s="192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93" t="s">
        <v>291</v>
      </c>
      <c r="AT456" s="193" t="s">
        <v>465</v>
      </c>
      <c r="AU456" s="193" t="s">
        <v>84</v>
      </c>
      <c r="AY456" s="19" t="s">
        <v>235</v>
      </c>
      <c r="BE456" s="194">
        <f>IF(N456="základní",J456,0)</f>
        <v>0</v>
      </c>
      <c r="BF456" s="194">
        <f>IF(N456="snížená",J456,0)</f>
        <v>0</v>
      </c>
      <c r="BG456" s="194">
        <f>IF(N456="zákl. přenesená",J456,0)</f>
        <v>0</v>
      </c>
      <c r="BH456" s="194">
        <f>IF(N456="sníž. přenesená",J456,0)</f>
        <v>0</v>
      </c>
      <c r="BI456" s="194">
        <f>IF(N456="nulová",J456,0)</f>
        <v>0</v>
      </c>
      <c r="BJ456" s="19" t="s">
        <v>82</v>
      </c>
      <c r="BK456" s="194">
        <f>ROUND(I456*H456,2)</f>
        <v>0</v>
      </c>
      <c r="BL456" s="19" t="s">
        <v>96</v>
      </c>
      <c r="BM456" s="193" t="s">
        <v>1327</v>
      </c>
    </row>
    <row r="457" s="2" customFormat="1">
      <c r="A457" s="38"/>
      <c r="B457" s="39"/>
      <c r="C457" s="38"/>
      <c r="D457" s="195" t="s">
        <v>242</v>
      </c>
      <c r="E457" s="38"/>
      <c r="F457" s="196" t="s">
        <v>1326</v>
      </c>
      <c r="G457" s="38"/>
      <c r="H457" s="38"/>
      <c r="I457" s="197"/>
      <c r="J457" s="38"/>
      <c r="K457" s="38"/>
      <c r="L457" s="39"/>
      <c r="M457" s="198"/>
      <c r="N457" s="199"/>
      <c r="O457" s="77"/>
      <c r="P457" s="77"/>
      <c r="Q457" s="77"/>
      <c r="R457" s="77"/>
      <c r="S457" s="77"/>
      <c r="T457" s="7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T457" s="19" t="s">
        <v>242</v>
      </c>
      <c r="AU457" s="19" t="s">
        <v>84</v>
      </c>
    </row>
    <row r="458" s="2" customFormat="1" ht="16.5" customHeight="1">
      <c r="A458" s="38"/>
      <c r="B458" s="181"/>
      <c r="C458" s="182" t="s">
        <v>653</v>
      </c>
      <c r="D458" s="182" t="s">
        <v>237</v>
      </c>
      <c r="E458" s="183" t="s">
        <v>1127</v>
      </c>
      <c r="F458" s="184" t="s">
        <v>1328</v>
      </c>
      <c r="G458" s="185" t="s">
        <v>323</v>
      </c>
      <c r="H458" s="186">
        <v>129.5</v>
      </c>
      <c r="I458" s="187"/>
      <c r="J458" s="188">
        <f>ROUND(I458*H458,2)</f>
        <v>0</v>
      </c>
      <c r="K458" s="184" t="s">
        <v>246</v>
      </c>
      <c r="L458" s="39"/>
      <c r="M458" s="189" t="s">
        <v>1</v>
      </c>
      <c r="N458" s="190" t="s">
        <v>40</v>
      </c>
      <c r="O458" s="77"/>
      <c r="P458" s="191">
        <f>O458*H458</f>
        <v>0</v>
      </c>
      <c r="Q458" s="191">
        <v>0</v>
      </c>
      <c r="R458" s="191">
        <f>Q458*H458</f>
        <v>0</v>
      </c>
      <c r="S458" s="191">
        <v>0</v>
      </c>
      <c r="T458" s="192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93" t="s">
        <v>96</v>
      </c>
      <c r="AT458" s="193" t="s">
        <v>237</v>
      </c>
      <c r="AU458" s="193" t="s">
        <v>84</v>
      </c>
      <c r="AY458" s="19" t="s">
        <v>235</v>
      </c>
      <c r="BE458" s="194">
        <f>IF(N458="základní",J458,0)</f>
        <v>0</v>
      </c>
      <c r="BF458" s="194">
        <f>IF(N458="snížená",J458,0)</f>
        <v>0</v>
      </c>
      <c r="BG458" s="194">
        <f>IF(N458="zákl. přenesená",J458,0)</f>
        <v>0</v>
      </c>
      <c r="BH458" s="194">
        <f>IF(N458="sníž. přenesená",J458,0)</f>
        <v>0</v>
      </c>
      <c r="BI458" s="194">
        <f>IF(N458="nulová",J458,0)</f>
        <v>0</v>
      </c>
      <c r="BJ458" s="19" t="s">
        <v>82</v>
      </c>
      <c r="BK458" s="194">
        <f>ROUND(I458*H458,2)</f>
        <v>0</v>
      </c>
      <c r="BL458" s="19" t="s">
        <v>96</v>
      </c>
      <c r="BM458" s="193" t="s">
        <v>1329</v>
      </c>
    </row>
    <row r="459" s="2" customFormat="1">
      <c r="A459" s="38"/>
      <c r="B459" s="39"/>
      <c r="C459" s="38"/>
      <c r="D459" s="195" t="s">
        <v>242</v>
      </c>
      <c r="E459" s="38"/>
      <c r="F459" s="196" t="s">
        <v>1130</v>
      </c>
      <c r="G459" s="38"/>
      <c r="H459" s="38"/>
      <c r="I459" s="197"/>
      <c r="J459" s="38"/>
      <c r="K459" s="38"/>
      <c r="L459" s="39"/>
      <c r="M459" s="198"/>
      <c r="N459" s="199"/>
      <c r="O459" s="77"/>
      <c r="P459" s="77"/>
      <c r="Q459" s="77"/>
      <c r="R459" s="77"/>
      <c r="S459" s="77"/>
      <c r="T459" s="7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T459" s="19" t="s">
        <v>242</v>
      </c>
      <c r="AU459" s="19" t="s">
        <v>84</v>
      </c>
    </row>
    <row r="460" s="2" customFormat="1">
      <c r="A460" s="38"/>
      <c r="B460" s="39"/>
      <c r="C460" s="38"/>
      <c r="D460" s="195" t="s">
        <v>262</v>
      </c>
      <c r="E460" s="38"/>
      <c r="F460" s="223" t="s">
        <v>673</v>
      </c>
      <c r="G460" s="38"/>
      <c r="H460" s="38"/>
      <c r="I460" s="197"/>
      <c r="J460" s="38"/>
      <c r="K460" s="38"/>
      <c r="L460" s="39"/>
      <c r="M460" s="198"/>
      <c r="N460" s="199"/>
      <c r="O460" s="77"/>
      <c r="P460" s="77"/>
      <c r="Q460" s="77"/>
      <c r="R460" s="77"/>
      <c r="S460" s="77"/>
      <c r="T460" s="7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T460" s="19" t="s">
        <v>262</v>
      </c>
      <c r="AU460" s="19" t="s">
        <v>84</v>
      </c>
    </row>
    <row r="461" s="2" customFormat="1" ht="24.15" customHeight="1">
      <c r="A461" s="38"/>
      <c r="B461" s="181"/>
      <c r="C461" s="182" t="s">
        <v>657</v>
      </c>
      <c r="D461" s="182" t="s">
        <v>237</v>
      </c>
      <c r="E461" s="183" t="s">
        <v>1330</v>
      </c>
      <c r="F461" s="184" t="s">
        <v>1331</v>
      </c>
      <c r="G461" s="185" t="s">
        <v>527</v>
      </c>
      <c r="H461" s="186">
        <v>28</v>
      </c>
      <c r="I461" s="187"/>
      <c r="J461" s="188">
        <f>ROUND(I461*H461,2)</f>
        <v>0</v>
      </c>
      <c r="K461" s="184" t="s">
        <v>246</v>
      </c>
      <c r="L461" s="39"/>
      <c r="M461" s="189" t="s">
        <v>1</v>
      </c>
      <c r="N461" s="190" t="s">
        <v>40</v>
      </c>
      <c r="O461" s="77"/>
      <c r="P461" s="191">
        <f>O461*H461</f>
        <v>0</v>
      </c>
      <c r="Q461" s="191">
        <v>0.058029999999999998</v>
      </c>
      <c r="R461" s="191">
        <f>Q461*H461</f>
        <v>1.6248399999999998</v>
      </c>
      <c r="S461" s="191">
        <v>0</v>
      </c>
      <c r="T461" s="192">
        <f>S461*H461</f>
        <v>0</v>
      </c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R461" s="193" t="s">
        <v>96</v>
      </c>
      <c r="AT461" s="193" t="s">
        <v>237</v>
      </c>
      <c r="AU461" s="193" t="s">
        <v>84</v>
      </c>
      <c r="AY461" s="19" t="s">
        <v>235</v>
      </c>
      <c r="BE461" s="194">
        <f>IF(N461="základní",J461,0)</f>
        <v>0</v>
      </c>
      <c r="BF461" s="194">
        <f>IF(N461="snížená",J461,0)</f>
        <v>0</v>
      </c>
      <c r="BG461" s="194">
        <f>IF(N461="zákl. přenesená",J461,0)</f>
        <v>0</v>
      </c>
      <c r="BH461" s="194">
        <f>IF(N461="sníž. přenesená",J461,0)</f>
        <v>0</v>
      </c>
      <c r="BI461" s="194">
        <f>IF(N461="nulová",J461,0)</f>
        <v>0</v>
      </c>
      <c r="BJ461" s="19" t="s">
        <v>82</v>
      </c>
      <c r="BK461" s="194">
        <f>ROUND(I461*H461,2)</f>
        <v>0</v>
      </c>
      <c r="BL461" s="19" t="s">
        <v>96</v>
      </c>
      <c r="BM461" s="193" t="s">
        <v>1332</v>
      </c>
    </row>
    <row r="462" s="2" customFormat="1">
      <c r="A462" s="38"/>
      <c r="B462" s="39"/>
      <c r="C462" s="38"/>
      <c r="D462" s="195" t="s">
        <v>242</v>
      </c>
      <c r="E462" s="38"/>
      <c r="F462" s="196" t="s">
        <v>1333</v>
      </c>
      <c r="G462" s="38"/>
      <c r="H462" s="38"/>
      <c r="I462" s="197"/>
      <c r="J462" s="38"/>
      <c r="K462" s="38"/>
      <c r="L462" s="39"/>
      <c r="M462" s="198"/>
      <c r="N462" s="199"/>
      <c r="O462" s="77"/>
      <c r="P462" s="77"/>
      <c r="Q462" s="77"/>
      <c r="R462" s="77"/>
      <c r="S462" s="77"/>
      <c r="T462" s="7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T462" s="19" t="s">
        <v>242</v>
      </c>
      <c r="AU462" s="19" t="s">
        <v>84</v>
      </c>
    </row>
    <row r="463" s="2" customFormat="1">
      <c r="A463" s="38"/>
      <c r="B463" s="39"/>
      <c r="C463" s="38"/>
      <c r="D463" s="195" t="s">
        <v>262</v>
      </c>
      <c r="E463" s="38"/>
      <c r="F463" s="223" t="s">
        <v>1183</v>
      </c>
      <c r="G463" s="38"/>
      <c r="H463" s="38"/>
      <c r="I463" s="197"/>
      <c r="J463" s="38"/>
      <c r="K463" s="38"/>
      <c r="L463" s="39"/>
      <c r="M463" s="198"/>
      <c r="N463" s="199"/>
      <c r="O463" s="77"/>
      <c r="P463" s="77"/>
      <c r="Q463" s="77"/>
      <c r="R463" s="77"/>
      <c r="S463" s="77"/>
      <c r="T463" s="7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T463" s="19" t="s">
        <v>262</v>
      </c>
      <c r="AU463" s="19" t="s">
        <v>84</v>
      </c>
    </row>
    <row r="464" s="14" customFormat="1">
      <c r="A464" s="14"/>
      <c r="B464" s="207"/>
      <c r="C464" s="14"/>
      <c r="D464" s="195" t="s">
        <v>248</v>
      </c>
      <c r="E464" s="208" t="s">
        <v>1</v>
      </c>
      <c r="F464" s="209" t="s">
        <v>420</v>
      </c>
      <c r="G464" s="14"/>
      <c r="H464" s="210">
        <v>28</v>
      </c>
      <c r="I464" s="211"/>
      <c r="J464" s="14"/>
      <c r="K464" s="14"/>
      <c r="L464" s="207"/>
      <c r="M464" s="212"/>
      <c r="N464" s="213"/>
      <c r="O464" s="213"/>
      <c r="P464" s="213"/>
      <c r="Q464" s="213"/>
      <c r="R464" s="213"/>
      <c r="S464" s="213"/>
      <c r="T464" s="2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08" t="s">
        <v>248</v>
      </c>
      <c r="AU464" s="208" t="s">
        <v>84</v>
      </c>
      <c r="AV464" s="14" t="s">
        <v>84</v>
      </c>
      <c r="AW464" s="14" t="s">
        <v>32</v>
      </c>
      <c r="AX464" s="14" t="s">
        <v>82</v>
      </c>
      <c r="AY464" s="208" t="s">
        <v>235</v>
      </c>
    </row>
    <row r="465" s="2" customFormat="1" ht="33" customHeight="1">
      <c r="A465" s="38"/>
      <c r="B465" s="181"/>
      <c r="C465" s="182" t="s">
        <v>662</v>
      </c>
      <c r="D465" s="182" t="s">
        <v>237</v>
      </c>
      <c r="E465" s="183" t="s">
        <v>1334</v>
      </c>
      <c r="F465" s="184" t="s">
        <v>1335</v>
      </c>
      <c r="G465" s="185" t="s">
        <v>527</v>
      </c>
      <c r="H465" s="186">
        <v>28</v>
      </c>
      <c r="I465" s="187"/>
      <c r="J465" s="188">
        <f>ROUND(I465*H465,2)</f>
        <v>0</v>
      </c>
      <c r="K465" s="184" t="s">
        <v>246</v>
      </c>
      <c r="L465" s="39"/>
      <c r="M465" s="189" t="s">
        <v>1</v>
      </c>
      <c r="N465" s="190" t="s">
        <v>40</v>
      </c>
      <c r="O465" s="77"/>
      <c r="P465" s="191">
        <f>O465*H465</f>
        <v>0</v>
      </c>
      <c r="Q465" s="191">
        <v>0.01136</v>
      </c>
      <c r="R465" s="191">
        <f>Q465*H465</f>
        <v>0.31808000000000003</v>
      </c>
      <c r="S465" s="191">
        <v>0</v>
      </c>
      <c r="T465" s="192">
        <f>S465*H465</f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93" t="s">
        <v>96</v>
      </c>
      <c r="AT465" s="193" t="s">
        <v>237</v>
      </c>
      <c r="AU465" s="193" t="s">
        <v>84</v>
      </c>
      <c r="AY465" s="19" t="s">
        <v>235</v>
      </c>
      <c r="BE465" s="194">
        <f>IF(N465="základní",J465,0)</f>
        <v>0</v>
      </c>
      <c r="BF465" s="194">
        <f>IF(N465="snížená",J465,0)</f>
        <v>0</v>
      </c>
      <c r="BG465" s="194">
        <f>IF(N465="zákl. přenesená",J465,0)</f>
        <v>0</v>
      </c>
      <c r="BH465" s="194">
        <f>IF(N465="sníž. přenesená",J465,0)</f>
        <v>0</v>
      </c>
      <c r="BI465" s="194">
        <f>IF(N465="nulová",J465,0)</f>
        <v>0</v>
      </c>
      <c r="BJ465" s="19" t="s">
        <v>82</v>
      </c>
      <c r="BK465" s="194">
        <f>ROUND(I465*H465,2)</f>
        <v>0</v>
      </c>
      <c r="BL465" s="19" t="s">
        <v>96</v>
      </c>
      <c r="BM465" s="193" t="s">
        <v>1336</v>
      </c>
    </row>
    <row r="466" s="2" customFormat="1">
      <c r="A466" s="38"/>
      <c r="B466" s="39"/>
      <c r="C466" s="38"/>
      <c r="D466" s="195" t="s">
        <v>242</v>
      </c>
      <c r="E466" s="38"/>
      <c r="F466" s="196" t="s">
        <v>1337</v>
      </c>
      <c r="G466" s="38"/>
      <c r="H466" s="38"/>
      <c r="I466" s="197"/>
      <c r="J466" s="38"/>
      <c r="K466" s="38"/>
      <c r="L466" s="39"/>
      <c r="M466" s="198"/>
      <c r="N466" s="199"/>
      <c r="O466" s="77"/>
      <c r="P466" s="77"/>
      <c r="Q466" s="77"/>
      <c r="R466" s="77"/>
      <c r="S466" s="77"/>
      <c r="T466" s="7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T466" s="19" t="s">
        <v>242</v>
      </c>
      <c r="AU466" s="19" t="s">
        <v>84</v>
      </c>
    </row>
    <row r="467" s="2" customFormat="1" ht="24.15" customHeight="1">
      <c r="A467" s="38"/>
      <c r="B467" s="181"/>
      <c r="C467" s="182" t="s">
        <v>667</v>
      </c>
      <c r="D467" s="182" t="s">
        <v>237</v>
      </c>
      <c r="E467" s="183" t="s">
        <v>1338</v>
      </c>
      <c r="F467" s="184" t="s">
        <v>1339</v>
      </c>
      <c r="G467" s="185" t="s">
        <v>527</v>
      </c>
      <c r="H467" s="186">
        <v>28</v>
      </c>
      <c r="I467" s="187"/>
      <c r="J467" s="188">
        <f>ROUND(I467*H467,2)</f>
        <v>0</v>
      </c>
      <c r="K467" s="184" t="s">
        <v>246</v>
      </c>
      <c r="L467" s="39"/>
      <c r="M467" s="189" t="s">
        <v>1</v>
      </c>
      <c r="N467" s="190" t="s">
        <v>40</v>
      </c>
      <c r="O467" s="77"/>
      <c r="P467" s="191">
        <f>O467*H467</f>
        <v>0</v>
      </c>
      <c r="Q467" s="191">
        <v>0.0062199999999999998</v>
      </c>
      <c r="R467" s="191">
        <f>Q467*H467</f>
        <v>0.17415999999999998</v>
      </c>
      <c r="S467" s="191">
        <v>0</v>
      </c>
      <c r="T467" s="192">
        <f>S467*H467</f>
        <v>0</v>
      </c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R467" s="193" t="s">
        <v>96</v>
      </c>
      <c r="AT467" s="193" t="s">
        <v>237</v>
      </c>
      <c r="AU467" s="193" t="s">
        <v>84</v>
      </c>
      <c r="AY467" s="19" t="s">
        <v>235</v>
      </c>
      <c r="BE467" s="194">
        <f>IF(N467="základní",J467,0)</f>
        <v>0</v>
      </c>
      <c r="BF467" s="194">
        <f>IF(N467="snížená",J467,0)</f>
        <v>0</v>
      </c>
      <c r="BG467" s="194">
        <f>IF(N467="zákl. přenesená",J467,0)</f>
        <v>0</v>
      </c>
      <c r="BH467" s="194">
        <f>IF(N467="sníž. přenesená",J467,0)</f>
        <v>0</v>
      </c>
      <c r="BI467" s="194">
        <f>IF(N467="nulová",J467,0)</f>
        <v>0</v>
      </c>
      <c r="BJ467" s="19" t="s">
        <v>82</v>
      </c>
      <c r="BK467" s="194">
        <f>ROUND(I467*H467,2)</f>
        <v>0</v>
      </c>
      <c r="BL467" s="19" t="s">
        <v>96</v>
      </c>
      <c r="BM467" s="193" t="s">
        <v>1340</v>
      </c>
    </row>
    <row r="468" s="2" customFormat="1">
      <c r="A468" s="38"/>
      <c r="B468" s="39"/>
      <c r="C468" s="38"/>
      <c r="D468" s="195" t="s">
        <v>242</v>
      </c>
      <c r="E468" s="38"/>
      <c r="F468" s="196" t="s">
        <v>1341</v>
      </c>
      <c r="G468" s="38"/>
      <c r="H468" s="38"/>
      <c r="I468" s="197"/>
      <c r="J468" s="38"/>
      <c r="K468" s="38"/>
      <c r="L468" s="39"/>
      <c r="M468" s="198"/>
      <c r="N468" s="199"/>
      <c r="O468" s="77"/>
      <c r="P468" s="77"/>
      <c r="Q468" s="77"/>
      <c r="R468" s="77"/>
      <c r="S468" s="77"/>
      <c r="T468" s="7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T468" s="19" t="s">
        <v>242</v>
      </c>
      <c r="AU468" s="19" t="s">
        <v>84</v>
      </c>
    </row>
    <row r="469" s="2" customFormat="1" ht="24.15" customHeight="1">
      <c r="A469" s="38"/>
      <c r="B469" s="181"/>
      <c r="C469" s="182" t="s">
        <v>676</v>
      </c>
      <c r="D469" s="182" t="s">
        <v>237</v>
      </c>
      <c r="E469" s="183" t="s">
        <v>1342</v>
      </c>
      <c r="F469" s="184" t="s">
        <v>1343</v>
      </c>
      <c r="G469" s="185" t="s">
        <v>527</v>
      </c>
      <c r="H469" s="186">
        <v>28</v>
      </c>
      <c r="I469" s="187"/>
      <c r="J469" s="188">
        <f>ROUND(I469*H469,2)</f>
        <v>0</v>
      </c>
      <c r="K469" s="184" t="s">
        <v>246</v>
      </c>
      <c r="L469" s="39"/>
      <c r="M469" s="189" t="s">
        <v>1</v>
      </c>
      <c r="N469" s="190" t="s">
        <v>40</v>
      </c>
      <c r="O469" s="77"/>
      <c r="P469" s="191">
        <f>O469*H469</f>
        <v>0</v>
      </c>
      <c r="Q469" s="191">
        <v>0</v>
      </c>
      <c r="R469" s="191">
        <f>Q469*H469</f>
        <v>0</v>
      </c>
      <c r="S469" s="191">
        <v>0</v>
      </c>
      <c r="T469" s="192">
        <f>S469*H469</f>
        <v>0</v>
      </c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R469" s="193" t="s">
        <v>96</v>
      </c>
      <c r="AT469" s="193" t="s">
        <v>237</v>
      </c>
      <c r="AU469" s="193" t="s">
        <v>84</v>
      </c>
      <c r="AY469" s="19" t="s">
        <v>235</v>
      </c>
      <c r="BE469" s="194">
        <f>IF(N469="základní",J469,0)</f>
        <v>0</v>
      </c>
      <c r="BF469" s="194">
        <f>IF(N469="snížená",J469,0)</f>
        <v>0</v>
      </c>
      <c r="BG469" s="194">
        <f>IF(N469="zákl. přenesená",J469,0)</f>
        <v>0</v>
      </c>
      <c r="BH469" s="194">
        <f>IF(N469="sníž. přenesená",J469,0)</f>
        <v>0</v>
      </c>
      <c r="BI469" s="194">
        <f>IF(N469="nulová",J469,0)</f>
        <v>0</v>
      </c>
      <c r="BJ469" s="19" t="s">
        <v>82</v>
      </c>
      <c r="BK469" s="194">
        <f>ROUND(I469*H469,2)</f>
        <v>0</v>
      </c>
      <c r="BL469" s="19" t="s">
        <v>96</v>
      </c>
      <c r="BM469" s="193" t="s">
        <v>1344</v>
      </c>
    </row>
    <row r="470" s="2" customFormat="1">
      <c r="A470" s="38"/>
      <c r="B470" s="39"/>
      <c r="C470" s="38"/>
      <c r="D470" s="195" t="s">
        <v>242</v>
      </c>
      <c r="E470" s="38"/>
      <c r="F470" s="196" t="s">
        <v>1345</v>
      </c>
      <c r="G470" s="38"/>
      <c r="H470" s="38"/>
      <c r="I470" s="197"/>
      <c r="J470" s="38"/>
      <c r="K470" s="38"/>
      <c r="L470" s="39"/>
      <c r="M470" s="198"/>
      <c r="N470" s="199"/>
      <c r="O470" s="77"/>
      <c r="P470" s="77"/>
      <c r="Q470" s="77"/>
      <c r="R470" s="77"/>
      <c r="S470" s="77"/>
      <c r="T470" s="7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T470" s="19" t="s">
        <v>242</v>
      </c>
      <c r="AU470" s="19" t="s">
        <v>84</v>
      </c>
    </row>
    <row r="471" s="2" customFormat="1" ht="33" customHeight="1">
      <c r="A471" s="38"/>
      <c r="B471" s="181"/>
      <c r="C471" s="182" t="s">
        <v>681</v>
      </c>
      <c r="D471" s="182" t="s">
        <v>237</v>
      </c>
      <c r="E471" s="183" t="s">
        <v>1346</v>
      </c>
      <c r="F471" s="184" t="s">
        <v>1347</v>
      </c>
      <c r="G471" s="185" t="s">
        <v>527</v>
      </c>
      <c r="H471" s="186">
        <v>28</v>
      </c>
      <c r="I471" s="187"/>
      <c r="J471" s="188">
        <f>ROUND(I471*H471,2)</f>
        <v>0</v>
      </c>
      <c r="K471" s="184" t="s">
        <v>246</v>
      </c>
      <c r="L471" s="39"/>
      <c r="M471" s="189" t="s">
        <v>1</v>
      </c>
      <c r="N471" s="190" t="s">
        <v>40</v>
      </c>
      <c r="O471" s="77"/>
      <c r="P471" s="191">
        <f>O471*H471</f>
        <v>0</v>
      </c>
      <c r="Q471" s="191">
        <v>0.054539999999999998</v>
      </c>
      <c r="R471" s="191">
        <f>Q471*H471</f>
        <v>1.52712</v>
      </c>
      <c r="S471" s="191">
        <v>0</v>
      </c>
      <c r="T471" s="192">
        <f>S471*H471</f>
        <v>0</v>
      </c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R471" s="193" t="s">
        <v>96</v>
      </c>
      <c r="AT471" s="193" t="s">
        <v>237</v>
      </c>
      <c r="AU471" s="193" t="s">
        <v>84</v>
      </c>
      <c r="AY471" s="19" t="s">
        <v>235</v>
      </c>
      <c r="BE471" s="194">
        <f>IF(N471="základní",J471,0)</f>
        <v>0</v>
      </c>
      <c r="BF471" s="194">
        <f>IF(N471="snížená",J471,0)</f>
        <v>0</v>
      </c>
      <c r="BG471" s="194">
        <f>IF(N471="zákl. přenesená",J471,0)</f>
        <v>0</v>
      </c>
      <c r="BH471" s="194">
        <f>IF(N471="sníž. přenesená",J471,0)</f>
        <v>0</v>
      </c>
      <c r="BI471" s="194">
        <f>IF(N471="nulová",J471,0)</f>
        <v>0</v>
      </c>
      <c r="BJ471" s="19" t="s">
        <v>82</v>
      </c>
      <c r="BK471" s="194">
        <f>ROUND(I471*H471,2)</f>
        <v>0</v>
      </c>
      <c r="BL471" s="19" t="s">
        <v>96</v>
      </c>
      <c r="BM471" s="193" t="s">
        <v>1348</v>
      </c>
    </row>
    <row r="472" s="2" customFormat="1">
      <c r="A472" s="38"/>
      <c r="B472" s="39"/>
      <c r="C472" s="38"/>
      <c r="D472" s="195" t="s">
        <v>242</v>
      </c>
      <c r="E472" s="38"/>
      <c r="F472" s="196" t="s">
        <v>1349</v>
      </c>
      <c r="G472" s="38"/>
      <c r="H472" s="38"/>
      <c r="I472" s="197"/>
      <c r="J472" s="38"/>
      <c r="K472" s="38"/>
      <c r="L472" s="39"/>
      <c r="M472" s="198"/>
      <c r="N472" s="199"/>
      <c r="O472" s="77"/>
      <c r="P472" s="77"/>
      <c r="Q472" s="77"/>
      <c r="R472" s="77"/>
      <c r="S472" s="77"/>
      <c r="T472" s="7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T472" s="19" t="s">
        <v>242</v>
      </c>
      <c r="AU472" s="19" t="s">
        <v>84</v>
      </c>
    </row>
    <row r="473" s="2" customFormat="1" ht="24.15" customHeight="1">
      <c r="A473" s="38"/>
      <c r="B473" s="181"/>
      <c r="C473" s="182" t="s">
        <v>686</v>
      </c>
      <c r="D473" s="182" t="s">
        <v>237</v>
      </c>
      <c r="E473" s="183" t="s">
        <v>1350</v>
      </c>
      <c r="F473" s="184" t="s">
        <v>1351</v>
      </c>
      <c r="G473" s="185" t="s">
        <v>527</v>
      </c>
      <c r="H473" s="186">
        <v>6</v>
      </c>
      <c r="I473" s="187"/>
      <c r="J473" s="188">
        <f>ROUND(I473*H473,2)</f>
        <v>0</v>
      </c>
      <c r="K473" s="184" t="s">
        <v>246</v>
      </c>
      <c r="L473" s="39"/>
      <c r="M473" s="189" t="s">
        <v>1</v>
      </c>
      <c r="N473" s="190" t="s">
        <v>40</v>
      </c>
      <c r="O473" s="77"/>
      <c r="P473" s="191">
        <f>O473*H473</f>
        <v>0</v>
      </c>
      <c r="Q473" s="191">
        <v>0.1056</v>
      </c>
      <c r="R473" s="191">
        <f>Q473*H473</f>
        <v>0.63359999999999994</v>
      </c>
      <c r="S473" s="191">
        <v>0</v>
      </c>
      <c r="T473" s="192">
        <f>S473*H473</f>
        <v>0</v>
      </c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R473" s="193" t="s">
        <v>96</v>
      </c>
      <c r="AT473" s="193" t="s">
        <v>237</v>
      </c>
      <c r="AU473" s="193" t="s">
        <v>84</v>
      </c>
      <c r="AY473" s="19" t="s">
        <v>235</v>
      </c>
      <c r="BE473" s="194">
        <f>IF(N473="základní",J473,0)</f>
        <v>0</v>
      </c>
      <c r="BF473" s="194">
        <f>IF(N473="snížená",J473,0)</f>
        <v>0</v>
      </c>
      <c r="BG473" s="194">
        <f>IF(N473="zákl. přenesená",J473,0)</f>
        <v>0</v>
      </c>
      <c r="BH473" s="194">
        <f>IF(N473="sníž. přenesená",J473,0)</f>
        <v>0</v>
      </c>
      <c r="BI473" s="194">
        <f>IF(N473="nulová",J473,0)</f>
        <v>0</v>
      </c>
      <c r="BJ473" s="19" t="s">
        <v>82</v>
      </c>
      <c r="BK473" s="194">
        <f>ROUND(I473*H473,2)</f>
        <v>0</v>
      </c>
      <c r="BL473" s="19" t="s">
        <v>96</v>
      </c>
      <c r="BM473" s="193" t="s">
        <v>1352</v>
      </c>
    </row>
    <row r="474" s="2" customFormat="1">
      <c r="A474" s="38"/>
      <c r="B474" s="39"/>
      <c r="C474" s="38"/>
      <c r="D474" s="195" t="s">
        <v>242</v>
      </c>
      <c r="E474" s="38"/>
      <c r="F474" s="196" t="s">
        <v>1353</v>
      </c>
      <c r="G474" s="38"/>
      <c r="H474" s="38"/>
      <c r="I474" s="197"/>
      <c r="J474" s="38"/>
      <c r="K474" s="38"/>
      <c r="L474" s="39"/>
      <c r="M474" s="198"/>
      <c r="N474" s="199"/>
      <c r="O474" s="77"/>
      <c r="P474" s="77"/>
      <c r="Q474" s="77"/>
      <c r="R474" s="77"/>
      <c r="S474" s="77"/>
      <c r="T474" s="7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T474" s="19" t="s">
        <v>242</v>
      </c>
      <c r="AU474" s="19" t="s">
        <v>84</v>
      </c>
    </row>
    <row r="475" s="2" customFormat="1">
      <c r="A475" s="38"/>
      <c r="B475" s="39"/>
      <c r="C475" s="38"/>
      <c r="D475" s="195" t="s">
        <v>262</v>
      </c>
      <c r="E475" s="38"/>
      <c r="F475" s="223" t="s">
        <v>1183</v>
      </c>
      <c r="G475" s="38"/>
      <c r="H475" s="38"/>
      <c r="I475" s="197"/>
      <c r="J475" s="38"/>
      <c r="K475" s="38"/>
      <c r="L475" s="39"/>
      <c r="M475" s="198"/>
      <c r="N475" s="199"/>
      <c r="O475" s="77"/>
      <c r="P475" s="77"/>
      <c r="Q475" s="77"/>
      <c r="R475" s="77"/>
      <c r="S475" s="77"/>
      <c r="T475" s="7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T475" s="19" t="s">
        <v>262</v>
      </c>
      <c r="AU475" s="19" t="s">
        <v>84</v>
      </c>
    </row>
    <row r="476" s="14" customFormat="1">
      <c r="A476" s="14"/>
      <c r="B476" s="207"/>
      <c r="C476" s="14"/>
      <c r="D476" s="195" t="s">
        <v>248</v>
      </c>
      <c r="E476" s="208" t="s">
        <v>1</v>
      </c>
      <c r="F476" s="209" t="s">
        <v>276</v>
      </c>
      <c r="G476" s="14"/>
      <c r="H476" s="210">
        <v>6</v>
      </c>
      <c r="I476" s="211"/>
      <c r="J476" s="14"/>
      <c r="K476" s="14"/>
      <c r="L476" s="207"/>
      <c r="M476" s="212"/>
      <c r="N476" s="213"/>
      <c r="O476" s="213"/>
      <c r="P476" s="213"/>
      <c r="Q476" s="213"/>
      <c r="R476" s="213"/>
      <c r="S476" s="213"/>
      <c r="T476" s="2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8" t="s">
        <v>248</v>
      </c>
      <c r="AU476" s="208" t="s">
        <v>84</v>
      </c>
      <c r="AV476" s="14" t="s">
        <v>84</v>
      </c>
      <c r="AW476" s="14" t="s">
        <v>32</v>
      </c>
      <c r="AX476" s="14" t="s">
        <v>82</v>
      </c>
      <c r="AY476" s="208" t="s">
        <v>235</v>
      </c>
    </row>
    <row r="477" s="2" customFormat="1" ht="24.15" customHeight="1">
      <c r="A477" s="38"/>
      <c r="B477" s="181"/>
      <c r="C477" s="182" t="s">
        <v>691</v>
      </c>
      <c r="D477" s="182" t="s">
        <v>237</v>
      </c>
      <c r="E477" s="183" t="s">
        <v>742</v>
      </c>
      <c r="F477" s="184" t="s">
        <v>743</v>
      </c>
      <c r="G477" s="185" t="s">
        <v>527</v>
      </c>
      <c r="H477" s="186">
        <v>6</v>
      </c>
      <c r="I477" s="187"/>
      <c r="J477" s="188">
        <f>ROUND(I477*H477,2)</f>
        <v>0</v>
      </c>
      <c r="K477" s="184" t="s">
        <v>246</v>
      </c>
      <c r="L477" s="39"/>
      <c r="M477" s="189" t="s">
        <v>1</v>
      </c>
      <c r="N477" s="190" t="s">
        <v>40</v>
      </c>
      <c r="O477" s="77"/>
      <c r="P477" s="191">
        <f>O477*H477</f>
        <v>0</v>
      </c>
      <c r="Q477" s="191">
        <v>0.024240000000000001</v>
      </c>
      <c r="R477" s="191">
        <f>Q477*H477</f>
        <v>0.14544000000000001</v>
      </c>
      <c r="S477" s="191">
        <v>0</v>
      </c>
      <c r="T477" s="192">
        <f>S477*H477</f>
        <v>0</v>
      </c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R477" s="193" t="s">
        <v>96</v>
      </c>
      <c r="AT477" s="193" t="s">
        <v>237</v>
      </c>
      <c r="AU477" s="193" t="s">
        <v>84</v>
      </c>
      <c r="AY477" s="19" t="s">
        <v>235</v>
      </c>
      <c r="BE477" s="194">
        <f>IF(N477="základní",J477,0)</f>
        <v>0</v>
      </c>
      <c r="BF477" s="194">
        <f>IF(N477="snížená",J477,0)</f>
        <v>0</v>
      </c>
      <c r="BG477" s="194">
        <f>IF(N477="zákl. přenesená",J477,0)</f>
        <v>0</v>
      </c>
      <c r="BH477" s="194">
        <f>IF(N477="sníž. přenesená",J477,0)</f>
        <v>0</v>
      </c>
      <c r="BI477" s="194">
        <f>IF(N477="nulová",J477,0)</f>
        <v>0</v>
      </c>
      <c r="BJ477" s="19" t="s">
        <v>82</v>
      </c>
      <c r="BK477" s="194">
        <f>ROUND(I477*H477,2)</f>
        <v>0</v>
      </c>
      <c r="BL477" s="19" t="s">
        <v>96</v>
      </c>
      <c r="BM477" s="193" t="s">
        <v>1354</v>
      </c>
    </row>
    <row r="478" s="2" customFormat="1">
      <c r="A478" s="38"/>
      <c r="B478" s="39"/>
      <c r="C478" s="38"/>
      <c r="D478" s="195" t="s">
        <v>242</v>
      </c>
      <c r="E478" s="38"/>
      <c r="F478" s="196" t="s">
        <v>745</v>
      </c>
      <c r="G478" s="38"/>
      <c r="H478" s="38"/>
      <c r="I478" s="197"/>
      <c r="J478" s="38"/>
      <c r="K478" s="38"/>
      <c r="L478" s="39"/>
      <c r="M478" s="198"/>
      <c r="N478" s="199"/>
      <c r="O478" s="77"/>
      <c r="P478" s="77"/>
      <c r="Q478" s="77"/>
      <c r="R478" s="77"/>
      <c r="S478" s="77"/>
      <c r="T478" s="7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T478" s="19" t="s">
        <v>242</v>
      </c>
      <c r="AU478" s="19" t="s">
        <v>84</v>
      </c>
    </row>
    <row r="479" s="2" customFormat="1" ht="24.15" customHeight="1">
      <c r="A479" s="38"/>
      <c r="B479" s="181"/>
      <c r="C479" s="182" t="s">
        <v>696</v>
      </c>
      <c r="D479" s="182" t="s">
        <v>237</v>
      </c>
      <c r="E479" s="183" t="s">
        <v>752</v>
      </c>
      <c r="F479" s="184" t="s">
        <v>753</v>
      </c>
      <c r="G479" s="185" t="s">
        <v>527</v>
      </c>
      <c r="H479" s="186">
        <v>6</v>
      </c>
      <c r="I479" s="187"/>
      <c r="J479" s="188">
        <f>ROUND(I479*H479,2)</f>
        <v>0</v>
      </c>
      <c r="K479" s="184" t="s">
        <v>246</v>
      </c>
      <c r="L479" s="39"/>
      <c r="M479" s="189" t="s">
        <v>1</v>
      </c>
      <c r="N479" s="190" t="s">
        <v>40</v>
      </c>
      <c r="O479" s="77"/>
      <c r="P479" s="191">
        <f>O479*H479</f>
        <v>0</v>
      </c>
      <c r="Q479" s="191">
        <v>0</v>
      </c>
      <c r="R479" s="191">
        <f>Q479*H479</f>
        <v>0</v>
      </c>
      <c r="S479" s="191">
        <v>0</v>
      </c>
      <c r="T479" s="192">
        <f>S479*H479</f>
        <v>0</v>
      </c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R479" s="193" t="s">
        <v>96</v>
      </c>
      <c r="AT479" s="193" t="s">
        <v>237</v>
      </c>
      <c r="AU479" s="193" t="s">
        <v>84</v>
      </c>
      <c r="AY479" s="19" t="s">
        <v>235</v>
      </c>
      <c r="BE479" s="194">
        <f>IF(N479="základní",J479,0)</f>
        <v>0</v>
      </c>
      <c r="BF479" s="194">
        <f>IF(N479="snížená",J479,0)</f>
        <v>0</v>
      </c>
      <c r="BG479" s="194">
        <f>IF(N479="zákl. přenesená",J479,0)</f>
        <v>0</v>
      </c>
      <c r="BH479" s="194">
        <f>IF(N479="sníž. přenesená",J479,0)</f>
        <v>0</v>
      </c>
      <c r="BI479" s="194">
        <f>IF(N479="nulová",J479,0)</f>
        <v>0</v>
      </c>
      <c r="BJ479" s="19" t="s">
        <v>82</v>
      </c>
      <c r="BK479" s="194">
        <f>ROUND(I479*H479,2)</f>
        <v>0</v>
      </c>
      <c r="BL479" s="19" t="s">
        <v>96</v>
      </c>
      <c r="BM479" s="193" t="s">
        <v>1355</v>
      </c>
    </row>
    <row r="480" s="2" customFormat="1">
      <c r="A480" s="38"/>
      <c r="B480" s="39"/>
      <c r="C480" s="38"/>
      <c r="D480" s="195" t="s">
        <v>242</v>
      </c>
      <c r="E480" s="38"/>
      <c r="F480" s="196" t="s">
        <v>755</v>
      </c>
      <c r="G480" s="38"/>
      <c r="H480" s="38"/>
      <c r="I480" s="197"/>
      <c r="J480" s="38"/>
      <c r="K480" s="38"/>
      <c r="L480" s="39"/>
      <c r="M480" s="198"/>
      <c r="N480" s="199"/>
      <c r="O480" s="77"/>
      <c r="P480" s="77"/>
      <c r="Q480" s="77"/>
      <c r="R480" s="77"/>
      <c r="S480" s="77"/>
      <c r="T480" s="7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T480" s="19" t="s">
        <v>242</v>
      </c>
      <c r="AU480" s="19" t="s">
        <v>84</v>
      </c>
    </row>
    <row r="481" s="2" customFormat="1" ht="33" customHeight="1">
      <c r="A481" s="38"/>
      <c r="B481" s="181"/>
      <c r="C481" s="182" t="s">
        <v>701</v>
      </c>
      <c r="D481" s="182" t="s">
        <v>237</v>
      </c>
      <c r="E481" s="183" t="s">
        <v>757</v>
      </c>
      <c r="F481" s="184" t="s">
        <v>758</v>
      </c>
      <c r="G481" s="185" t="s">
        <v>527</v>
      </c>
      <c r="H481" s="186">
        <v>6</v>
      </c>
      <c r="I481" s="187"/>
      <c r="J481" s="188">
        <f>ROUND(I481*H481,2)</f>
        <v>0</v>
      </c>
      <c r="K481" s="184" t="s">
        <v>246</v>
      </c>
      <c r="L481" s="39"/>
      <c r="M481" s="189" t="s">
        <v>1</v>
      </c>
      <c r="N481" s="190" t="s">
        <v>40</v>
      </c>
      <c r="O481" s="77"/>
      <c r="P481" s="191">
        <f>O481*H481</f>
        <v>0</v>
      </c>
      <c r="Q481" s="191">
        <v>0.21007999999999999</v>
      </c>
      <c r="R481" s="191">
        <f>Q481*H481</f>
        <v>1.2604799999999998</v>
      </c>
      <c r="S481" s="191">
        <v>0</v>
      </c>
      <c r="T481" s="192">
        <f>S481*H481</f>
        <v>0</v>
      </c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R481" s="193" t="s">
        <v>96</v>
      </c>
      <c r="AT481" s="193" t="s">
        <v>237</v>
      </c>
      <c r="AU481" s="193" t="s">
        <v>84</v>
      </c>
      <c r="AY481" s="19" t="s">
        <v>235</v>
      </c>
      <c r="BE481" s="194">
        <f>IF(N481="základní",J481,0)</f>
        <v>0</v>
      </c>
      <c r="BF481" s="194">
        <f>IF(N481="snížená",J481,0)</f>
        <v>0</v>
      </c>
      <c r="BG481" s="194">
        <f>IF(N481="zákl. přenesená",J481,0)</f>
        <v>0</v>
      </c>
      <c r="BH481" s="194">
        <f>IF(N481="sníž. přenesená",J481,0)</f>
        <v>0</v>
      </c>
      <c r="BI481" s="194">
        <f>IF(N481="nulová",J481,0)</f>
        <v>0</v>
      </c>
      <c r="BJ481" s="19" t="s">
        <v>82</v>
      </c>
      <c r="BK481" s="194">
        <f>ROUND(I481*H481,2)</f>
        <v>0</v>
      </c>
      <c r="BL481" s="19" t="s">
        <v>96</v>
      </c>
      <c r="BM481" s="193" t="s">
        <v>1356</v>
      </c>
    </row>
    <row r="482" s="2" customFormat="1">
      <c r="A482" s="38"/>
      <c r="B482" s="39"/>
      <c r="C482" s="38"/>
      <c r="D482" s="195" t="s">
        <v>242</v>
      </c>
      <c r="E482" s="38"/>
      <c r="F482" s="196" t="s">
        <v>760</v>
      </c>
      <c r="G482" s="38"/>
      <c r="H482" s="38"/>
      <c r="I482" s="197"/>
      <c r="J482" s="38"/>
      <c r="K482" s="38"/>
      <c r="L482" s="39"/>
      <c r="M482" s="198"/>
      <c r="N482" s="199"/>
      <c r="O482" s="77"/>
      <c r="P482" s="77"/>
      <c r="Q482" s="77"/>
      <c r="R482" s="77"/>
      <c r="S482" s="77"/>
      <c r="T482" s="7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T482" s="19" t="s">
        <v>242</v>
      </c>
      <c r="AU482" s="19" t="s">
        <v>84</v>
      </c>
    </row>
    <row r="483" s="2" customFormat="1" ht="24.15" customHeight="1">
      <c r="A483" s="38"/>
      <c r="B483" s="181"/>
      <c r="C483" s="182" t="s">
        <v>705</v>
      </c>
      <c r="D483" s="182" t="s">
        <v>237</v>
      </c>
      <c r="E483" s="183" t="s">
        <v>1007</v>
      </c>
      <c r="F483" s="184" t="s">
        <v>1008</v>
      </c>
      <c r="G483" s="185" t="s">
        <v>358</v>
      </c>
      <c r="H483" s="186">
        <v>0.91100000000000003</v>
      </c>
      <c r="I483" s="187"/>
      <c r="J483" s="188">
        <f>ROUND(I483*H483,2)</f>
        <v>0</v>
      </c>
      <c r="K483" s="184" t="s">
        <v>1</v>
      </c>
      <c r="L483" s="39"/>
      <c r="M483" s="189" t="s">
        <v>1</v>
      </c>
      <c r="N483" s="190" t="s">
        <v>40</v>
      </c>
      <c r="O483" s="77"/>
      <c r="P483" s="191">
        <f>O483*H483</f>
        <v>0</v>
      </c>
      <c r="Q483" s="191">
        <v>0</v>
      </c>
      <c r="R483" s="191">
        <f>Q483*H483</f>
        <v>0</v>
      </c>
      <c r="S483" s="191">
        <v>0</v>
      </c>
      <c r="T483" s="192">
        <f>S483*H483</f>
        <v>0</v>
      </c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R483" s="193" t="s">
        <v>96</v>
      </c>
      <c r="AT483" s="193" t="s">
        <v>237</v>
      </c>
      <c r="AU483" s="193" t="s">
        <v>84</v>
      </c>
      <c r="AY483" s="19" t="s">
        <v>235</v>
      </c>
      <c r="BE483" s="194">
        <f>IF(N483="základní",J483,0)</f>
        <v>0</v>
      </c>
      <c r="BF483" s="194">
        <f>IF(N483="snížená",J483,0)</f>
        <v>0</v>
      </c>
      <c r="BG483" s="194">
        <f>IF(N483="zákl. přenesená",J483,0)</f>
        <v>0</v>
      </c>
      <c r="BH483" s="194">
        <f>IF(N483="sníž. přenesená",J483,0)</f>
        <v>0</v>
      </c>
      <c r="BI483" s="194">
        <f>IF(N483="nulová",J483,0)</f>
        <v>0</v>
      </c>
      <c r="BJ483" s="19" t="s">
        <v>82</v>
      </c>
      <c r="BK483" s="194">
        <f>ROUND(I483*H483,2)</f>
        <v>0</v>
      </c>
      <c r="BL483" s="19" t="s">
        <v>96</v>
      </c>
      <c r="BM483" s="193" t="s">
        <v>1357</v>
      </c>
    </row>
    <row r="484" s="2" customFormat="1">
      <c r="A484" s="38"/>
      <c r="B484" s="39"/>
      <c r="C484" s="38"/>
      <c r="D484" s="195" t="s">
        <v>242</v>
      </c>
      <c r="E484" s="38"/>
      <c r="F484" s="196" t="s">
        <v>1008</v>
      </c>
      <c r="G484" s="38"/>
      <c r="H484" s="38"/>
      <c r="I484" s="197"/>
      <c r="J484" s="38"/>
      <c r="K484" s="38"/>
      <c r="L484" s="39"/>
      <c r="M484" s="198"/>
      <c r="N484" s="199"/>
      <c r="O484" s="77"/>
      <c r="P484" s="77"/>
      <c r="Q484" s="77"/>
      <c r="R484" s="77"/>
      <c r="S484" s="77"/>
      <c r="T484" s="7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T484" s="19" t="s">
        <v>242</v>
      </c>
      <c r="AU484" s="19" t="s">
        <v>84</v>
      </c>
    </row>
    <row r="485" s="2" customFormat="1">
      <c r="A485" s="38"/>
      <c r="B485" s="39"/>
      <c r="C485" s="38"/>
      <c r="D485" s="195" t="s">
        <v>262</v>
      </c>
      <c r="E485" s="38"/>
      <c r="F485" s="223" t="s">
        <v>1183</v>
      </c>
      <c r="G485" s="38"/>
      <c r="H485" s="38"/>
      <c r="I485" s="197"/>
      <c r="J485" s="38"/>
      <c r="K485" s="38"/>
      <c r="L485" s="39"/>
      <c r="M485" s="198"/>
      <c r="N485" s="199"/>
      <c r="O485" s="77"/>
      <c r="P485" s="77"/>
      <c r="Q485" s="77"/>
      <c r="R485" s="77"/>
      <c r="S485" s="77"/>
      <c r="T485" s="7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T485" s="19" t="s">
        <v>262</v>
      </c>
      <c r="AU485" s="19" t="s">
        <v>84</v>
      </c>
    </row>
    <row r="486" s="14" customFormat="1">
      <c r="A486" s="14"/>
      <c r="B486" s="207"/>
      <c r="C486" s="14"/>
      <c r="D486" s="195" t="s">
        <v>248</v>
      </c>
      <c r="E486" s="208" t="s">
        <v>1</v>
      </c>
      <c r="F486" s="209" t="s">
        <v>1358</v>
      </c>
      <c r="G486" s="14"/>
      <c r="H486" s="210">
        <v>0.91100000000000003</v>
      </c>
      <c r="I486" s="211"/>
      <c r="J486" s="14"/>
      <c r="K486" s="14"/>
      <c r="L486" s="207"/>
      <c r="M486" s="212"/>
      <c r="N486" s="213"/>
      <c r="O486" s="213"/>
      <c r="P486" s="213"/>
      <c r="Q486" s="213"/>
      <c r="R486" s="213"/>
      <c r="S486" s="213"/>
      <c r="T486" s="2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08" t="s">
        <v>248</v>
      </c>
      <c r="AU486" s="208" t="s">
        <v>84</v>
      </c>
      <c r="AV486" s="14" t="s">
        <v>84</v>
      </c>
      <c r="AW486" s="14" t="s">
        <v>32</v>
      </c>
      <c r="AX486" s="14" t="s">
        <v>82</v>
      </c>
      <c r="AY486" s="208" t="s">
        <v>235</v>
      </c>
    </row>
    <row r="487" s="2" customFormat="1" ht="24.15" customHeight="1">
      <c r="A487" s="38"/>
      <c r="B487" s="181"/>
      <c r="C487" s="182" t="s">
        <v>709</v>
      </c>
      <c r="D487" s="182" t="s">
        <v>237</v>
      </c>
      <c r="E487" s="183" t="s">
        <v>1359</v>
      </c>
      <c r="F487" s="184" t="s">
        <v>1360</v>
      </c>
      <c r="G487" s="185" t="s">
        <v>527</v>
      </c>
      <c r="H487" s="186">
        <v>70</v>
      </c>
      <c r="I487" s="187"/>
      <c r="J487" s="188">
        <f>ROUND(I487*H487,2)</f>
        <v>0</v>
      </c>
      <c r="K487" s="184" t="s">
        <v>246</v>
      </c>
      <c r="L487" s="39"/>
      <c r="M487" s="189" t="s">
        <v>1</v>
      </c>
      <c r="N487" s="190" t="s">
        <v>40</v>
      </c>
      <c r="O487" s="77"/>
      <c r="P487" s="191">
        <f>O487*H487</f>
        <v>0</v>
      </c>
      <c r="Q487" s="191">
        <v>0.00017000000000000001</v>
      </c>
      <c r="R487" s="191">
        <f>Q487*H487</f>
        <v>0.011900000000000001</v>
      </c>
      <c r="S487" s="191">
        <v>0</v>
      </c>
      <c r="T487" s="192">
        <f>S487*H487</f>
        <v>0</v>
      </c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R487" s="193" t="s">
        <v>96</v>
      </c>
      <c r="AT487" s="193" t="s">
        <v>237</v>
      </c>
      <c r="AU487" s="193" t="s">
        <v>84</v>
      </c>
      <c r="AY487" s="19" t="s">
        <v>235</v>
      </c>
      <c r="BE487" s="194">
        <f>IF(N487="základní",J487,0)</f>
        <v>0</v>
      </c>
      <c r="BF487" s="194">
        <f>IF(N487="snížená",J487,0)</f>
        <v>0</v>
      </c>
      <c r="BG487" s="194">
        <f>IF(N487="zákl. přenesená",J487,0)</f>
        <v>0</v>
      </c>
      <c r="BH487" s="194">
        <f>IF(N487="sníž. přenesená",J487,0)</f>
        <v>0</v>
      </c>
      <c r="BI487" s="194">
        <f>IF(N487="nulová",J487,0)</f>
        <v>0</v>
      </c>
      <c r="BJ487" s="19" t="s">
        <v>82</v>
      </c>
      <c r="BK487" s="194">
        <f>ROUND(I487*H487,2)</f>
        <v>0</v>
      </c>
      <c r="BL487" s="19" t="s">
        <v>96</v>
      </c>
      <c r="BM487" s="193" t="s">
        <v>1361</v>
      </c>
    </row>
    <row r="488" s="2" customFormat="1">
      <c r="A488" s="38"/>
      <c r="B488" s="39"/>
      <c r="C488" s="38"/>
      <c r="D488" s="195" t="s">
        <v>242</v>
      </c>
      <c r="E488" s="38"/>
      <c r="F488" s="196" t="s">
        <v>1362</v>
      </c>
      <c r="G488" s="38"/>
      <c r="H488" s="38"/>
      <c r="I488" s="197"/>
      <c r="J488" s="38"/>
      <c r="K488" s="38"/>
      <c r="L488" s="39"/>
      <c r="M488" s="198"/>
      <c r="N488" s="199"/>
      <c r="O488" s="77"/>
      <c r="P488" s="77"/>
      <c r="Q488" s="77"/>
      <c r="R488" s="77"/>
      <c r="S488" s="77"/>
      <c r="T488" s="7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T488" s="19" t="s">
        <v>242</v>
      </c>
      <c r="AU488" s="19" t="s">
        <v>84</v>
      </c>
    </row>
    <row r="489" s="2" customFormat="1">
      <c r="A489" s="38"/>
      <c r="B489" s="39"/>
      <c r="C489" s="38"/>
      <c r="D489" s="195" t="s">
        <v>262</v>
      </c>
      <c r="E489" s="38"/>
      <c r="F489" s="223" t="s">
        <v>1183</v>
      </c>
      <c r="G489" s="38"/>
      <c r="H489" s="38"/>
      <c r="I489" s="197"/>
      <c r="J489" s="38"/>
      <c r="K489" s="38"/>
      <c r="L489" s="39"/>
      <c r="M489" s="198"/>
      <c r="N489" s="199"/>
      <c r="O489" s="77"/>
      <c r="P489" s="77"/>
      <c r="Q489" s="77"/>
      <c r="R489" s="77"/>
      <c r="S489" s="77"/>
      <c r="T489" s="7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T489" s="19" t="s">
        <v>262</v>
      </c>
      <c r="AU489" s="19" t="s">
        <v>84</v>
      </c>
    </row>
    <row r="490" s="14" customFormat="1">
      <c r="A490" s="14"/>
      <c r="B490" s="207"/>
      <c r="C490" s="14"/>
      <c r="D490" s="195" t="s">
        <v>248</v>
      </c>
      <c r="E490" s="208" t="s">
        <v>1</v>
      </c>
      <c r="F490" s="209" t="s">
        <v>667</v>
      </c>
      <c r="G490" s="14"/>
      <c r="H490" s="210">
        <v>70</v>
      </c>
      <c r="I490" s="211"/>
      <c r="J490" s="14"/>
      <c r="K490" s="14"/>
      <c r="L490" s="207"/>
      <c r="M490" s="212"/>
      <c r="N490" s="213"/>
      <c r="O490" s="213"/>
      <c r="P490" s="213"/>
      <c r="Q490" s="213"/>
      <c r="R490" s="213"/>
      <c r="S490" s="213"/>
      <c r="T490" s="2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08" t="s">
        <v>248</v>
      </c>
      <c r="AU490" s="208" t="s">
        <v>84</v>
      </c>
      <c r="AV490" s="14" t="s">
        <v>84</v>
      </c>
      <c r="AW490" s="14" t="s">
        <v>32</v>
      </c>
      <c r="AX490" s="14" t="s">
        <v>82</v>
      </c>
      <c r="AY490" s="208" t="s">
        <v>235</v>
      </c>
    </row>
    <row r="491" s="2" customFormat="1" ht="21.75" customHeight="1">
      <c r="A491" s="38"/>
      <c r="B491" s="181"/>
      <c r="C491" s="182" t="s">
        <v>714</v>
      </c>
      <c r="D491" s="182" t="s">
        <v>237</v>
      </c>
      <c r="E491" s="183" t="s">
        <v>1363</v>
      </c>
      <c r="F491" s="184" t="s">
        <v>1364</v>
      </c>
      <c r="G491" s="185" t="s">
        <v>527</v>
      </c>
      <c r="H491" s="186">
        <v>20</v>
      </c>
      <c r="I491" s="187"/>
      <c r="J491" s="188">
        <f>ROUND(I491*H491,2)</f>
        <v>0</v>
      </c>
      <c r="K491" s="184" t="s">
        <v>246</v>
      </c>
      <c r="L491" s="39"/>
      <c r="M491" s="189" t="s">
        <v>1</v>
      </c>
      <c r="N491" s="190" t="s">
        <v>40</v>
      </c>
      <c r="O491" s="77"/>
      <c r="P491" s="191">
        <f>O491*H491</f>
        <v>0</v>
      </c>
      <c r="Q491" s="191">
        <v>0.00073999999999999999</v>
      </c>
      <c r="R491" s="191">
        <f>Q491*H491</f>
        <v>0.014800000000000001</v>
      </c>
      <c r="S491" s="191">
        <v>0</v>
      </c>
      <c r="T491" s="192">
        <f>S491*H491</f>
        <v>0</v>
      </c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R491" s="193" t="s">
        <v>96</v>
      </c>
      <c r="AT491" s="193" t="s">
        <v>237</v>
      </c>
      <c r="AU491" s="193" t="s">
        <v>84</v>
      </c>
      <c r="AY491" s="19" t="s">
        <v>235</v>
      </c>
      <c r="BE491" s="194">
        <f>IF(N491="základní",J491,0)</f>
        <v>0</v>
      </c>
      <c r="BF491" s="194">
        <f>IF(N491="snížená",J491,0)</f>
        <v>0</v>
      </c>
      <c r="BG491" s="194">
        <f>IF(N491="zákl. přenesená",J491,0)</f>
        <v>0</v>
      </c>
      <c r="BH491" s="194">
        <f>IF(N491="sníž. přenesená",J491,0)</f>
        <v>0</v>
      </c>
      <c r="BI491" s="194">
        <f>IF(N491="nulová",J491,0)</f>
        <v>0</v>
      </c>
      <c r="BJ491" s="19" t="s">
        <v>82</v>
      </c>
      <c r="BK491" s="194">
        <f>ROUND(I491*H491,2)</f>
        <v>0</v>
      </c>
      <c r="BL491" s="19" t="s">
        <v>96</v>
      </c>
      <c r="BM491" s="193" t="s">
        <v>1365</v>
      </c>
    </row>
    <row r="492" s="2" customFormat="1">
      <c r="A492" s="38"/>
      <c r="B492" s="39"/>
      <c r="C492" s="38"/>
      <c r="D492" s="195" t="s">
        <v>242</v>
      </c>
      <c r="E492" s="38"/>
      <c r="F492" s="196" t="s">
        <v>1366</v>
      </c>
      <c r="G492" s="38"/>
      <c r="H492" s="38"/>
      <c r="I492" s="197"/>
      <c r="J492" s="38"/>
      <c r="K492" s="38"/>
      <c r="L492" s="39"/>
      <c r="M492" s="198"/>
      <c r="N492" s="199"/>
      <c r="O492" s="77"/>
      <c r="P492" s="77"/>
      <c r="Q492" s="77"/>
      <c r="R492" s="77"/>
      <c r="S492" s="77"/>
      <c r="T492" s="7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T492" s="19" t="s">
        <v>242</v>
      </c>
      <c r="AU492" s="19" t="s">
        <v>84</v>
      </c>
    </row>
    <row r="493" s="2" customFormat="1">
      <c r="A493" s="38"/>
      <c r="B493" s="39"/>
      <c r="C493" s="38"/>
      <c r="D493" s="195" t="s">
        <v>262</v>
      </c>
      <c r="E493" s="38"/>
      <c r="F493" s="223" t="s">
        <v>1183</v>
      </c>
      <c r="G493" s="38"/>
      <c r="H493" s="38"/>
      <c r="I493" s="197"/>
      <c r="J493" s="38"/>
      <c r="K493" s="38"/>
      <c r="L493" s="39"/>
      <c r="M493" s="198"/>
      <c r="N493" s="199"/>
      <c r="O493" s="77"/>
      <c r="P493" s="77"/>
      <c r="Q493" s="77"/>
      <c r="R493" s="77"/>
      <c r="S493" s="77"/>
      <c r="T493" s="7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T493" s="19" t="s">
        <v>262</v>
      </c>
      <c r="AU493" s="19" t="s">
        <v>84</v>
      </c>
    </row>
    <row r="494" s="14" customFormat="1">
      <c r="A494" s="14"/>
      <c r="B494" s="207"/>
      <c r="C494" s="14"/>
      <c r="D494" s="195" t="s">
        <v>248</v>
      </c>
      <c r="E494" s="208" t="s">
        <v>1</v>
      </c>
      <c r="F494" s="209" t="s">
        <v>1275</v>
      </c>
      <c r="G494" s="14"/>
      <c r="H494" s="210">
        <v>20</v>
      </c>
      <c r="I494" s="211"/>
      <c r="J494" s="14"/>
      <c r="K494" s="14"/>
      <c r="L494" s="207"/>
      <c r="M494" s="212"/>
      <c r="N494" s="213"/>
      <c r="O494" s="213"/>
      <c r="P494" s="213"/>
      <c r="Q494" s="213"/>
      <c r="R494" s="213"/>
      <c r="S494" s="213"/>
      <c r="T494" s="2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8" t="s">
        <v>248</v>
      </c>
      <c r="AU494" s="208" t="s">
        <v>84</v>
      </c>
      <c r="AV494" s="14" t="s">
        <v>84</v>
      </c>
      <c r="AW494" s="14" t="s">
        <v>32</v>
      </c>
      <c r="AX494" s="14" t="s">
        <v>82</v>
      </c>
      <c r="AY494" s="208" t="s">
        <v>235</v>
      </c>
    </row>
    <row r="495" s="2" customFormat="1" ht="21.75" customHeight="1">
      <c r="A495" s="38"/>
      <c r="B495" s="181"/>
      <c r="C495" s="182" t="s">
        <v>718</v>
      </c>
      <c r="D495" s="182" t="s">
        <v>237</v>
      </c>
      <c r="E495" s="183" t="s">
        <v>1367</v>
      </c>
      <c r="F495" s="184" t="s">
        <v>1368</v>
      </c>
      <c r="G495" s="185" t="s">
        <v>323</v>
      </c>
      <c r="H495" s="186">
        <v>66.299999999999997</v>
      </c>
      <c r="I495" s="187"/>
      <c r="J495" s="188">
        <f>ROUND(I495*H495,2)</f>
        <v>0</v>
      </c>
      <c r="K495" s="184" t="s">
        <v>246</v>
      </c>
      <c r="L495" s="39"/>
      <c r="M495" s="189" t="s">
        <v>1</v>
      </c>
      <c r="N495" s="190" t="s">
        <v>40</v>
      </c>
      <c r="O495" s="77"/>
      <c r="P495" s="191">
        <f>O495*H495</f>
        <v>0</v>
      </c>
      <c r="Q495" s="191">
        <v>0.0051900000000000002</v>
      </c>
      <c r="R495" s="191">
        <f>Q495*H495</f>
        <v>0.34409699999999999</v>
      </c>
      <c r="S495" s="191">
        <v>0</v>
      </c>
      <c r="T495" s="192">
        <f>S495*H495</f>
        <v>0</v>
      </c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R495" s="193" t="s">
        <v>636</v>
      </c>
      <c r="AT495" s="193" t="s">
        <v>237</v>
      </c>
      <c r="AU495" s="193" t="s">
        <v>84</v>
      </c>
      <c r="AY495" s="19" t="s">
        <v>235</v>
      </c>
      <c r="BE495" s="194">
        <f>IF(N495="základní",J495,0)</f>
        <v>0</v>
      </c>
      <c r="BF495" s="194">
        <f>IF(N495="snížená",J495,0)</f>
        <v>0</v>
      </c>
      <c r="BG495" s="194">
        <f>IF(N495="zákl. přenesená",J495,0)</f>
        <v>0</v>
      </c>
      <c r="BH495" s="194">
        <f>IF(N495="sníž. přenesená",J495,0)</f>
        <v>0</v>
      </c>
      <c r="BI495" s="194">
        <f>IF(N495="nulová",J495,0)</f>
        <v>0</v>
      </c>
      <c r="BJ495" s="19" t="s">
        <v>82</v>
      </c>
      <c r="BK495" s="194">
        <f>ROUND(I495*H495,2)</f>
        <v>0</v>
      </c>
      <c r="BL495" s="19" t="s">
        <v>636</v>
      </c>
      <c r="BM495" s="193" t="s">
        <v>1369</v>
      </c>
    </row>
    <row r="496" s="2" customFormat="1">
      <c r="A496" s="38"/>
      <c r="B496" s="39"/>
      <c r="C496" s="38"/>
      <c r="D496" s="195" t="s">
        <v>242</v>
      </c>
      <c r="E496" s="38"/>
      <c r="F496" s="196" t="s">
        <v>1370</v>
      </c>
      <c r="G496" s="38"/>
      <c r="H496" s="38"/>
      <c r="I496" s="197"/>
      <c r="J496" s="38"/>
      <c r="K496" s="38"/>
      <c r="L496" s="39"/>
      <c r="M496" s="198"/>
      <c r="N496" s="199"/>
      <c r="O496" s="77"/>
      <c r="P496" s="77"/>
      <c r="Q496" s="77"/>
      <c r="R496" s="77"/>
      <c r="S496" s="77"/>
      <c r="T496" s="7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T496" s="19" t="s">
        <v>242</v>
      </c>
      <c r="AU496" s="19" t="s">
        <v>84</v>
      </c>
    </row>
    <row r="497" s="13" customFormat="1">
      <c r="A497" s="13"/>
      <c r="B497" s="200"/>
      <c r="C497" s="13"/>
      <c r="D497" s="195" t="s">
        <v>248</v>
      </c>
      <c r="E497" s="201" t="s">
        <v>1</v>
      </c>
      <c r="F497" s="202" t="s">
        <v>1371</v>
      </c>
      <c r="G497" s="13"/>
      <c r="H497" s="201" t="s">
        <v>1</v>
      </c>
      <c r="I497" s="203"/>
      <c r="J497" s="13"/>
      <c r="K497" s="13"/>
      <c r="L497" s="200"/>
      <c r="M497" s="204"/>
      <c r="N497" s="205"/>
      <c r="O497" s="205"/>
      <c r="P497" s="205"/>
      <c r="Q497" s="205"/>
      <c r="R497" s="205"/>
      <c r="S497" s="205"/>
      <c r="T497" s="206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01" t="s">
        <v>248</v>
      </c>
      <c r="AU497" s="201" t="s">
        <v>84</v>
      </c>
      <c r="AV497" s="13" t="s">
        <v>82</v>
      </c>
      <c r="AW497" s="13" t="s">
        <v>32</v>
      </c>
      <c r="AX497" s="13" t="s">
        <v>75</v>
      </c>
      <c r="AY497" s="201" t="s">
        <v>235</v>
      </c>
    </row>
    <row r="498" s="14" customFormat="1">
      <c r="A498" s="14"/>
      <c r="B498" s="207"/>
      <c r="C498" s="14"/>
      <c r="D498" s="195" t="s">
        <v>248</v>
      </c>
      <c r="E498" s="208" t="s">
        <v>1</v>
      </c>
      <c r="F498" s="209" t="s">
        <v>1222</v>
      </c>
      <c r="G498" s="14"/>
      <c r="H498" s="210">
        <v>66.299999999999997</v>
      </c>
      <c r="I498" s="211"/>
      <c r="J498" s="14"/>
      <c r="K498" s="14"/>
      <c r="L498" s="207"/>
      <c r="M498" s="212"/>
      <c r="N498" s="213"/>
      <c r="O498" s="213"/>
      <c r="P498" s="213"/>
      <c r="Q498" s="213"/>
      <c r="R498" s="213"/>
      <c r="S498" s="213"/>
      <c r="T498" s="2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8" t="s">
        <v>248</v>
      </c>
      <c r="AU498" s="208" t="s">
        <v>84</v>
      </c>
      <c r="AV498" s="14" t="s">
        <v>84</v>
      </c>
      <c r="AW498" s="14" t="s">
        <v>32</v>
      </c>
      <c r="AX498" s="14" t="s">
        <v>82</v>
      </c>
      <c r="AY498" s="208" t="s">
        <v>235</v>
      </c>
    </row>
    <row r="499" s="12" customFormat="1" ht="22.8" customHeight="1">
      <c r="A499" s="12"/>
      <c r="B499" s="168"/>
      <c r="C499" s="12"/>
      <c r="D499" s="169" t="s">
        <v>74</v>
      </c>
      <c r="E499" s="179" t="s">
        <v>297</v>
      </c>
      <c r="F499" s="179" t="s">
        <v>805</v>
      </c>
      <c r="G499" s="12"/>
      <c r="H499" s="12"/>
      <c r="I499" s="171"/>
      <c r="J499" s="180">
        <f>BK499</f>
        <v>0</v>
      </c>
      <c r="K499" s="12"/>
      <c r="L499" s="168"/>
      <c r="M499" s="173"/>
      <c r="N499" s="174"/>
      <c r="O499" s="174"/>
      <c r="P499" s="175">
        <f>SUM(P500:P513)</f>
        <v>0</v>
      </c>
      <c r="Q499" s="174"/>
      <c r="R499" s="175">
        <f>SUM(R500:R513)</f>
        <v>0.0014400000000000001</v>
      </c>
      <c r="S499" s="174"/>
      <c r="T499" s="176">
        <f>SUM(T500:T513)</f>
        <v>0</v>
      </c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R499" s="169" t="s">
        <v>82</v>
      </c>
      <c r="AT499" s="177" t="s">
        <v>74</v>
      </c>
      <c r="AU499" s="177" t="s">
        <v>82</v>
      </c>
      <c r="AY499" s="169" t="s">
        <v>235</v>
      </c>
      <c r="BK499" s="178">
        <f>SUM(BK500:BK513)</f>
        <v>0</v>
      </c>
    </row>
    <row r="500" s="2" customFormat="1" ht="24.15" customHeight="1">
      <c r="A500" s="38"/>
      <c r="B500" s="181"/>
      <c r="C500" s="182" t="s">
        <v>722</v>
      </c>
      <c r="D500" s="182" t="s">
        <v>237</v>
      </c>
      <c r="E500" s="183" t="s">
        <v>813</v>
      </c>
      <c r="F500" s="184" t="s">
        <v>814</v>
      </c>
      <c r="G500" s="185" t="s">
        <v>323</v>
      </c>
      <c r="H500" s="186">
        <v>16</v>
      </c>
      <c r="I500" s="187"/>
      <c r="J500" s="188">
        <f>ROUND(I500*H500,2)</f>
        <v>0</v>
      </c>
      <c r="K500" s="184" t="s">
        <v>246</v>
      </c>
      <c r="L500" s="39"/>
      <c r="M500" s="189" t="s">
        <v>1</v>
      </c>
      <c r="N500" s="190" t="s">
        <v>40</v>
      </c>
      <c r="O500" s="77"/>
      <c r="P500" s="191">
        <f>O500*H500</f>
        <v>0</v>
      </c>
      <c r="Q500" s="191">
        <v>9.0000000000000006E-05</v>
      </c>
      <c r="R500" s="191">
        <f>Q500*H500</f>
        <v>0.0014400000000000001</v>
      </c>
      <c r="S500" s="191">
        <v>0</v>
      </c>
      <c r="T500" s="192">
        <f>S500*H500</f>
        <v>0</v>
      </c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R500" s="193" t="s">
        <v>96</v>
      </c>
      <c r="AT500" s="193" t="s">
        <v>237</v>
      </c>
      <c r="AU500" s="193" t="s">
        <v>84</v>
      </c>
      <c r="AY500" s="19" t="s">
        <v>235</v>
      </c>
      <c r="BE500" s="194">
        <f>IF(N500="základní",J500,0)</f>
        <v>0</v>
      </c>
      <c r="BF500" s="194">
        <f>IF(N500="snížená",J500,0)</f>
        <v>0</v>
      </c>
      <c r="BG500" s="194">
        <f>IF(N500="zákl. přenesená",J500,0)</f>
        <v>0</v>
      </c>
      <c r="BH500" s="194">
        <f>IF(N500="sníž. přenesená",J500,0)</f>
        <v>0</v>
      </c>
      <c r="BI500" s="194">
        <f>IF(N500="nulová",J500,0)</f>
        <v>0</v>
      </c>
      <c r="BJ500" s="19" t="s">
        <v>82</v>
      </c>
      <c r="BK500" s="194">
        <f>ROUND(I500*H500,2)</f>
        <v>0</v>
      </c>
      <c r="BL500" s="19" t="s">
        <v>96</v>
      </c>
      <c r="BM500" s="193" t="s">
        <v>1372</v>
      </c>
    </row>
    <row r="501" s="2" customFormat="1">
      <c r="A501" s="38"/>
      <c r="B501" s="39"/>
      <c r="C501" s="38"/>
      <c r="D501" s="195" t="s">
        <v>242</v>
      </c>
      <c r="E501" s="38"/>
      <c r="F501" s="196" t="s">
        <v>816</v>
      </c>
      <c r="G501" s="38"/>
      <c r="H501" s="38"/>
      <c r="I501" s="197"/>
      <c r="J501" s="38"/>
      <c r="K501" s="38"/>
      <c r="L501" s="39"/>
      <c r="M501" s="198"/>
      <c r="N501" s="199"/>
      <c r="O501" s="77"/>
      <c r="P501" s="77"/>
      <c r="Q501" s="77"/>
      <c r="R501" s="77"/>
      <c r="S501" s="77"/>
      <c r="T501" s="7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T501" s="19" t="s">
        <v>242</v>
      </c>
      <c r="AU501" s="19" t="s">
        <v>84</v>
      </c>
    </row>
    <row r="502" s="2" customFormat="1" ht="16.5" customHeight="1">
      <c r="A502" s="38"/>
      <c r="B502" s="181"/>
      <c r="C502" s="182" t="s">
        <v>726</v>
      </c>
      <c r="D502" s="182" t="s">
        <v>237</v>
      </c>
      <c r="E502" s="183" t="s">
        <v>1026</v>
      </c>
      <c r="F502" s="184" t="s">
        <v>1027</v>
      </c>
      <c r="G502" s="185" t="s">
        <v>323</v>
      </c>
      <c r="H502" s="186">
        <v>16</v>
      </c>
      <c r="I502" s="187"/>
      <c r="J502" s="188">
        <f>ROUND(I502*H502,2)</f>
        <v>0</v>
      </c>
      <c r="K502" s="184" t="s">
        <v>246</v>
      </c>
      <c r="L502" s="39"/>
      <c r="M502" s="189" t="s">
        <v>1</v>
      </c>
      <c r="N502" s="190" t="s">
        <v>40</v>
      </c>
      <c r="O502" s="77"/>
      <c r="P502" s="191">
        <f>O502*H502</f>
        <v>0</v>
      </c>
      <c r="Q502" s="191">
        <v>0</v>
      </c>
      <c r="R502" s="191">
        <f>Q502*H502</f>
        <v>0</v>
      </c>
      <c r="S502" s="191">
        <v>0</v>
      </c>
      <c r="T502" s="192">
        <f>S502*H502</f>
        <v>0</v>
      </c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R502" s="193" t="s">
        <v>96</v>
      </c>
      <c r="AT502" s="193" t="s">
        <v>237</v>
      </c>
      <c r="AU502" s="193" t="s">
        <v>84</v>
      </c>
      <c r="AY502" s="19" t="s">
        <v>235</v>
      </c>
      <c r="BE502" s="194">
        <f>IF(N502="základní",J502,0)</f>
        <v>0</v>
      </c>
      <c r="BF502" s="194">
        <f>IF(N502="snížená",J502,0)</f>
        <v>0</v>
      </c>
      <c r="BG502" s="194">
        <f>IF(N502="zákl. přenesená",J502,0)</f>
        <v>0</v>
      </c>
      <c r="BH502" s="194">
        <f>IF(N502="sníž. přenesená",J502,0)</f>
        <v>0</v>
      </c>
      <c r="BI502" s="194">
        <f>IF(N502="nulová",J502,0)</f>
        <v>0</v>
      </c>
      <c r="BJ502" s="19" t="s">
        <v>82</v>
      </c>
      <c r="BK502" s="194">
        <f>ROUND(I502*H502,2)</f>
        <v>0</v>
      </c>
      <c r="BL502" s="19" t="s">
        <v>96</v>
      </c>
      <c r="BM502" s="193" t="s">
        <v>1373</v>
      </c>
    </row>
    <row r="503" s="2" customFormat="1">
      <c r="A503" s="38"/>
      <c r="B503" s="39"/>
      <c r="C503" s="38"/>
      <c r="D503" s="195" t="s">
        <v>242</v>
      </c>
      <c r="E503" s="38"/>
      <c r="F503" s="196" t="s">
        <v>1029</v>
      </c>
      <c r="G503" s="38"/>
      <c r="H503" s="38"/>
      <c r="I503" s="197"/>
      <c r="J503" s="38"/>
      <c r="K503" s="38"/>
      <c r="L503" s="39"/>
      <c r="M503" s="198"/>
      <c r="N503" s="199"/>
      <c r="O503" s="77"/>
      <c r="P503" s="77"/>
      <c r="Q503" s="77"/>
      <c r="R503" s="77"/>
      <c r="S503" s="77"/>
      <c r="T503" s="7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T503" s="19" t="s">
        <v>242</v>
      </c>
      <c r="AU503" s="19" t="s">
        <v>84</v>
      </c>
    </row>
    <row r="504" s="2" customFormat="1">
      <c r="A504" s="38"/>
      <c r="B504" s="39"/>
      <c r="C504" s="38"/>
      <c r="D504" s="195" t="s">
        <v>262</v>
      </c>
      <c r="E504" s="38"/>
      <c r="F504" s="223" t="s">
        <v>1183</v>
      </c>
      <c r="G504" s="38"/>
      <c r="H504" s="38"/>
      <c r="I504" s="197"/>
      <c r="J504" s="38"/>
      <c r="K504" s="38"/>
      <c r="L504" s="39"/>
      <c r="M504" s="198"/>
      <c r="N504" s="199"/>
      <c r="O504" s="77"/>
      <c r="P504" s="77"/>
      <c r="Q504" s="77"/>
      <c r="R504" s="77"/>
      <c r="S504" s="77"/>
      <c r="T504" s="7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T504" s="19" t="s">
        <v>262</v>
      </c>
      <c r="AU504" s="19" t="s">
        <v>84</v>
      </c>
    </row>
    <row r="505" s="14" customFormat="1">
      <c r="A505" s="14"/>
      <c r="B505" s="207"/>
      <c r="C505" s="14"/>
      <c r="D505" s="195" t="s">
        <v>248</v>
      </c>
      <c r="E505" s="208" t="s">
        <v>1</v>
      </c>
      <c r="F505" s="209" t="s">
        <v>1374</v>
      </c>
      <c r="G505" s="14"/>
      <c r="H505" s="210">
        <v>16</v>
      </c>
      <c r="I505" s="211"/>
      <c r="J505" s="14"/>
      <c r="K505" s="14"/>
      <c r="L505" s="207"/>
      <c r="M505" s="212"/>
      <c r="N505" s="213"/>
      <c r="O505" s="213"/>
      <c r="P505" s="213"/>
      <c r="Q505" s="213"/>
      <c r="R505" s="213"/>
      <c r="S505" s="213"/>
      <c r="T505" s="2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08" t="s">
        <v>248</v>
      </c>
      <c r="AU505" s="208" t="s">
        <v>84</v>
      </c>
      <c r="AV505" s="14" t="s">
        <v>84</v>
      </c>
      <c r="AW505" s="14" t="s">
        <v>32</v>
      </c>
      <c r="AX505" s="14" t="s">
        <v>82</v>
      </c>
      <c r="AY505" s="208" t="s">
        <v>235</v>
      </c>
    </row>
    <row r="506" s="2" customFormat="1" ht="44.25" customHeight="1">
      <c r="A506" s="38"/>
      <c r="B506" s="181"/>
      <c r="C506" s="182" t="s">
        <v>731</v>
      </c>
      <c r="D506" s="182" t="s">
        <v>237</v>
      </c>
      <c r="E506" s="183" t="s">
        <v>1375</v>
      </c>
      <c r="F506" s="184" t="s">
        <v>1376</v>
      </c>
      <c r="G506" s="185" t="s">
        <v>294</v>
      </c>
      <c r="H506" s="186">
        <v>1</v>
      </c>
      <c r="I506" s="187"/>
      <c r="J506" s="188">
        <f>ROUND(I506*H506,2)</f>
        <v>0</v>
      </c>
      <c r="K506" s="184" t="s">
        <v>1</v>
      </c>
      <c r="L506" s="39"/>
      <c r="M506" s="189" t="s">
        <v>1</v>
      </c>
      <c r="N506" s="190" t="s">
        <v>40</v>
      </c>
      <c r="O506" s="77"/>
      <c r="P506" s="191">
        <f>O506*H506</f>
        <v>0</v>
      </c>
      <c r="Q506" s="191">
        <v>0</v>
      </c>
      <c r="R506" s="191">
        <f>Q506*H506</f>
        <v>0</v>
      </c>
      <c r="S506" s="191">
        <v>0</v>
      </c>
      <c r="T506" s="192">
        <f>S506*H506</f>
        <v>0</v>
      </c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R506" s="193" t="s">
        <v>96</v>
      </c>
      <c r="AT506" s="193" t="s">
        <v>237</v>
      </c>
      <c r="AU506" s="193" t="s">
        <v>84</v>
      </c>
      <c r="AY506" s="19" t="s">
        <v>235</v>
      </c>
      <c r="BE506" s="194">
        <f>IF(N506="základní",J506,0)</f>
        <v>0</v>
      </c>
      <c r="BF506" s="194">
        <f>IF(N506="snížená",J506,0)</f>
        <v>0</v>
      </c>
      <c r="BG506" s="194">
        <f>IF(N506="zákl. přenesená",J506,0)</f>
        <v>0</v>
      </c>
      <c r="BH506" s="194">
        <f>IF(N506="sníž. přenesená",J506,0)</f>
        <v>0</v>
      </c>
      <c r="BI506" s="194">
        <f>IF(N506="nulová",J506,0)</f>
        <v>0</v>
      </c>
      <c r="BJ506" s="19" t="s">
        <v>82</v>
      </c>
      <c r="BK506" s="194">
        <f>ROUND(I506*H506,2)</f>
        <v>0</v>
      </c>
      <c r="BL506" s="19" t="s">
        <v>96</v>
      </c>
      <c r="BM506" s="193" t="s">
        <v>1377</v>
      </c>
    </row>
    <row r="507" s="2" customFormat="1">
      <c r="A507" s="38"/>
      <c r="B507" s="39"/>
      <c r="C507" s="38"/>
      <c r="D507" s="195" t="s">
        <v>242</v>
      </c>
      <c r="E507" s="38"/>
      <c r="F507" s="196" t="s">
        <v>1376</v>
      </c>
      <c r="G507" s="38"/>
      <c r="H507" s="38"/>
      <c r="I507" s="197"/>
      <c r="J507" s="38"/>
      <c r="K507" s="38"/>
      <c r="L507" s="39"/>
      <c r="M507" s="198"/>
      <c r="N507" s="199"/>
      <c r="O507" s="77"/>
      <c r="P507" s="77"/>
      <c r="Q507" s="77"/>
      <c r="R507" s="77"/>
      <c r="S507" s="77"/>
      <c r="T507" s="7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T507" s="19" t="s">
        <v>242</v>
      </c>
      <c r="AU507" s="19" t="s">
        <v>84</v>
      </c>
    </row>
    <row r="508" s="2" customFormat="1">
      <c r="A508" s="38"/>
      <c r="B508" s="39"/>
      <c r="C508" s="38"/>
      <c r="D508" s="195" t="s">
        <v>262</v>
      </c>
      <c r="E508" s="38"/>
      <c r="F508" s="223" t="s">
        <v>1378</v>
      </c>
      <c r="G508" s="38"/>
      <c r="H508" s="38"/>
      <c r="I508" s="197"/>
      <c r="J508" s="38"/>
      <c r="K508" s="38"/>
      <c r="L508" s="39"/>
      <c r="M508" s="198"/>
      <c r="N508" s="199"/>
      <c r="O508" s="77"/>
      <c r="P508" s="77"/>
      <c r="Q508" s="77"/>
      <c r="R508" s="77"/>
      <c r="S508" s="77"/>
      <c r="T508" s="7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T508" s="19" t="s">
        <v>262</v>
      </c>
      <c r="AU508" s="19" t="s">
        <v>84</v>
      </c>
    </row>
    <row r="509" s="14" customFormat="1">
      <c r="A509" s="14"/>
      <c r="B509" s="207"/>
      <c r="C509" s="14"/>
      <c r="D509" s="195" t="s">
        <v>248</v>
      </c>
      <c r="E509" s="208" t="s">
        <v>1</v>
      </c>
      <c r="F509" s="209" t="s">
        <v>82</v>
      </c>
      <c r="G509" s="14"/>
      <c r="H509" s="210">
        <v>1</v>
      </c>
      <c r="I509" s="211"/>
      <c r="J509" s="14"/>
      <c r="K509" s="14"/>
      <c r="L509" s="207"/>
      <c r="M509" s="212"/>
      <c r="N509" s="213"/>
      <c r="O509" s="213"/>
      <c r="P509" s="213"/>
      <c r="Q509" s="213"/>
      <c r="R509" s="213"/>
      <c r="S509" s="213"/>
      <c r="T509" s="2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8" t="s">
        <v>248</v>
      </c>
      <c r="AU509" s="208" t="s">
        <v>84</v>
      </c>
      <c r="AV509" s="14" t="s">
        <v>84</v>
      </c>
      <c r="AW509" s="14" t="s">
        <v>32</v>
      </c>
      <c r="AX509" s="14" t="s">
        <v>82</v>
      </c>
      <c r="AY509" s="208" t="s">
        <v>235</v>
      </c>
    </row>
    <row r="510" s="2" customFormat="1" ht="33" customHeight="1">
      <c r="A510" s="38"/>
      <c r="B510" s="181"/>
      <c r="C510" s="182" t="s">
        <v>736</v>
      </c>
      <c r="D510" s="182" t="s">
        <v>237</v>
      </c>
      <c r="E510" s="183" t="s">
        <v>1379</v>
      </c>
      <c r="F510" s="184" t="s">
        <v>1380</v>
      </c>
      <c r="G510" s="185" t="s">
        <v>323</v>
      </c>
      <c r="H510" s="186">
        <v>1</v>
      </c>
      <c r="I510" s="187"/>
      <c r="J510" s="188">
        <f>ROUND(I510*H510,2)</f>
        <v>0</v>
      </c>
      <c r="K510" s="184" t="s">
        <v>1</v>
      </c>
      <c r="L510" s="39"/>
      <c r="M510" s="189" t="s">
        <v>1</v>
      </c>
      <c r="N510" s="190" t="s">
        <v>40</v>
      </c>
      <c r="O510" s="77"/>
      <c r="P510" s="191">
        <f>O510*H510</f>
        <v>0</v>
      </c>
      <c r="Q510" s="191">
        <v>0</v>
      </c>
      <c r="R510" s="191">
        <f>Q510*H510</f>
        <v>0</v>
      </c>
      <c r="S510" s="191">
        <v>0</v>
      </c>
      <c r="T510" s="192">
        <f>S510*H510</f>
        <v>0</v>
      </c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R510" s="193" t="s">
        <v>96</v>
      </c>
      <c r="AT510" s="193" t="s">
        <v>237</v>
      </c>
      <c r="AU510" s="193" t="s">
        <v>84</v>
      </c>
      <c r="AY510" s="19" t="s">
        <v>235</v>
      </c>
      <c r="BE510" s="194">
        <f>IF(N510="základní",J510,0)</f>
        <v>0</v>
      </c>
      <c r="BF510" s="194">
        <f>IF(N510="snížená",J510,0)</f>
        <v>0</v>
      </c>
      <c r="BG510" s="194">
        <f>IF(N510="zákl. přenesená",J510,0)</f>
        <v>0</v>
      </c>
      <c r="BH510" s="194">
        <f>IF(N510="sníž. přenesená",J510,0)</f>
        <v>0</v>
      </c>
      <c r="BI510" s="194">
        <f>IF(N510="nulová",J510,0)</f>
        <v>0</v>
      </c>
      <c r="BJ510" s="19" t="s">
        <v>82</v>
      </c>
      <c r="BK510" s="194">
        <f>ROUND(I510*H510,2)</f>
        <v>0</v>
      </c>
      <c r="BL510" s="19" t="s">
        <v>96</v>
      </c>
      <c r="BM510" s="193" t="s">
        <v>1381</v>
      </c>
    </row>
    <row r="511" s="2" customFormat="1">
      <c r="A511" s="38"/>
      <c r="B511" s="39"/>
      <c r="C511" s="38"/>
      <c r="D511" s="195" t="s">
        <v>242</v>
      </c>
      <c r="E511" s="38"/>
      <c r="F511" s="196" t="s">
        <v>1380</v>
      </c>
      <c r="G511" s="38"/>
      <c r="H511" s="38"/>
      <c r="I511" s="197"/>
      <c r="J511" s="38"/>
      <c r="K511" s="38"/>
      <c r="L511" s="39"/>
      <c r="M511" s="198"/>
      <c r="N511" s="199"/>
      <c r="O511" s="77"/>
      <c r="P511" s="77"/>
      <c r="Q511" s="77"/>
      <c r="R511" s="77"/>
      <c r="S511" s="77"/>
      <c r="T511" s="7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T511" s="19" t="s">
        <v>242</v>
      </c>
      <c r="AU511" s="19" t="s">
        <v>84</v>
      </c>
    </row>
    <row r="512" s="2" customFormat="1">
      <c r="A512" s="38"/>
      <c r="B512" s="39"/>
      <c r="C512" s="38"/>
      <c r="D512" s="195" t="s">
        <v>262</v>
      </c>
      <c r="E512" s="38"/>
      <c r="F512" s="223" t="s">
        <v>1378</v>
      </c>
      <c r="G512" s="38"/>
      <c r="H512" s="38"/>
      <c r="I512" s="197"/>
      <c r="J512" s="38"/>
      <c r="K512" s="38"/>
      <c r="L512" s="39"/>
      <c r="M512" s="198"/>
      <c r="N512" s="199"/>
      <c r="O512" s="77"/>
      <c r="P512" s="77"/>
      <c r="Q512" s="77"/>
      <c r="R512" s="77"/>
      <c r="S512" s="77"/>
      <c r="T512" s="7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T512" s="19" t="s">
        <v>262</v>
      </c>
      <c r="AU512" s="19" t="s">
        <v>84</v>
      </c>
    </row>
    <row r="513" s="14" customFormat="1">
      <c r="A513" s="14"/>
      <c r="B513" s="207"/>
      <c r="C513" s="14"/>
      <c r="D513" s="195" t="s">
        <v>248</v>
      </c>
      <c r="E513" s="208" t="s">
        <v>1</v>
      </c>
      <c r="F513" s="209" t="s">
        <v>1382</v>
      </c>
      <c r="G513" s="14"/>
      <c r="H513" s="210">
        <v>1</v>
      </c>
      <c r="I513" s="211"/>
      <c r="J513" s="14"/>
      <c r="K513" s="14"/>
      <c r="L513" s="207"/>
      <c r="M513" s="212"/>
      <c r="N513" s="213"/>
      <c r="O513" s="213"/>
      <c r="P513" s="213"/>
      <c r="Q513" s="213"/>
      <c r="R513" s="213"/>
      <c r="S513" s="213"/>
      <c r="T513" s="2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08" t="s">
        <v>248</v>
      </c>
      <c r="AU513" s="208" t="s">
        <v>84</v>
      </c>
      <c r="AV513" s="14" t="s">
        <v>84</v>
      </c>
      <c r="AW513" s="14" t="s">
        <v>32</v>
      </c>
      <c r="AX513" s="14" t="s">
        <v>82</v>
      </c>
      <c r="AY513" s="208" t="s">
        <v>235</v>
      </c>
    </row>
    <row r="514" s="12" customFormat="1" ht="22.8" customHeight="1">
      <c r="A514" s="12"/>
      <c r="B514" s="168"/>
      <c r="C514" s="12"/>
      <c r="D514" s="169" t="s">
        <v>74</v>
      </c>
      <c r="E514" s="179" t="s">
        <v>839</v>
      </c>
      <c r="F514" s="179" t="s">
        <v>840</v>
      </c>
      <c r="G514" s="12"/>
      <c r="H514" s="12"/>
      <c r="I514" s="171"/>
      <c r="J514" s="180">
        <f>BK514</f>
        <v>0</v>
      </c>
      <c r="K514" s="12"/>
      <c r="L514" s="168"/>
      <c r="M514" s="173"/>
      <c r="N514" s="174"/>
      <c r="O514" s="174"/>
      <c r="P514" s="175">
        <f>SUM(P515:P533)</f>
        <v>0</v>
      </c>
      <c r="Q514" s="174"/>
      <c r="R514" s="175">
        <f>SUM(R515:R533)</f>
        <v>0</v>
      </c>
      <c r="S514" s="174"/>
      <c r="T514" s="176">
        <f>SUM(T515:T533)</f>
        <v>0</v>
      </c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R514" s="169" t="s">
        <v>82</v>
      </c>
      <c r="AT514" s="177" t="s">
        <v>74</v>
      </c>
      <c r="AU514" s="177" t="s">
        <v>82</v>
      </c>
      <c r="AY514" s="169" t="s">
        <v>235</v>
      </c>
      <c r="BK514" s="178">
        <f>SUM(BK515:BK533)</f>
        <v>0</v>
      </c>
    </row>
    <row r="515" s="2" customFormat="1" ht="21.75" customHeight="1">
      <c r="A515" s="38"/>
      <c r="B515" s="181"/>
      <c r="C515" s="182" t="s">
        <v>741</v>
      </c>
      <c r="D515" s="182" t="s">
        <v>237</v>
      </c>
      <c r="E515" s="183" t="s">
        <v>842</v>
      </c>
      <c r="F515" s="184" t="s">
        <v>843</v>
      </c>
      <c r="G515" s="185" t="s">
        <v>438</v>
      </c>
      <c r="H515" s="186">
        <v>228.286</v>
      </c>
      <c r="I515" s="187"/>
      <c r="J515" s="188">
        <f>ROUND(I515*H515,2)</f>
        <v>0</v>
      </c>
      <c r="K515" s="184" t="s">
        <v>246</v>
      </c>
      <c r="L515" s="39"/>
      <c r="M515" s="189" t="s">
        <v>1</v>
      </c>
      <c r="N515" s="190" t="s">
        <v>40</v>
      </c>
      <c r="O515" s="77"/>
      <c r="P515" s="191">
        <f>O515*H515</f>
        <v>0</v>
      </c>
      <c r="Q515" s="191">
        <v>0</v>
      </c>
      <c r="R515" s="191">
        <f>Q515*H515</f>
        <v>0</v>
      </c>
      <c r="S515" s="191">
        <v>0</v>
      </c>
      <c r="T515" s="192">
        <f>S515*H515</f>
        <v>0</v>
      </c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R515" s="193" t="s">
        <v>96</v>
      </c>
      <c r="AT515" s="193" t="s">
        <v>237</v>
      </c>
      <c r="AU515" s="193" t="s">
        <v>84</v>
      </c>
      <c r="AY515" s="19" t="s">
        <v>235</v>
      </c>
      <c r="BE515" s="194">
        <f>IF(N515="základní",J515,0)</f>
        <v>0</v>
      </c>
      <c r="BF515" s="194">
        <f>IF(N515="snížená",J515,0)</f>
        <v>0</v>
      </c>
      <c r="BG515" s="194">
        <f>IF(N515="zákl. přenesená",J515,0)</f>
        <v>0</v>
      </c>
      <c r="BH515" s="194">
        <f>IF(N515="sníž. přenesená",J515,0)</f>
        <v>0</v>
      </c>
      <c r="BI515" s="194">
        <f>IF(N515="nulová",J515,0)</f>
        <v>0</v>
      </c>
      <c r="BJ515" s="19" t="s">
        <v>82</v>
      </c>
      <c r="BK515" s="194">
        <f>ROUND(I515*H515,2)</f>
        <v>0</v>
      </c>
      <c r="BL515" s="19" t="s">
        <v>96</v>
      </c>
      <c r="BM515" s="193" t="s">
        <v>844</v>
      </c>
    </row>
    <row r="516" s="2" customFormat="1">
      <c r="A516" s="38"/>
      <c r="B516" s="39"/>
      <c r="C516" s="38"/>
      <c r="D516" s="195" t="s">
        <v>242</v>
      </c>
      <c r="E516" s="38"/>
      <c r="F516" s="196" t="s">
        <v>845</v>
      </c>
      <c r="G516" s="38"/>
      <c r="H516" s="38"/>
      <c r="I516" s="197"/>
      <c r="J516" s="38"/>
      <c r="K516" s="38"/>
      <c r="L516" s="39"/>
      <c r="M516" s="198"/>
      <c r="N516" s="199"/>
      <c r="O516" s="77"/>
      <c r="P516" s="77"/>
      <c r="Q516" s="77"/>
      <c r="R516" s="77"/>
      <c r="S516" s="77"/>
      <c r="T516" s="7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T516" s="19" t="s">
        <v>242</v>
      </c>
      <c r="AU516" s="19" t="s">
        <v>84</v>
      </c>
    </row>
    <row r="517" s="14" customFormat="1">
      <c r="A517" s="14"/>
      <c r="B517" s="207"/>
      <c r="C517" s="14"/>
      <c r="D517" s="195" t="s">
        <v>248</v>
      </c>
      <c r="E517" s="208" t="s">
        <v>1</v>
      </c>
      <c r="F517" s="209" t="s">
        <v>1383</v>
      </c>
      <c r="G517" s="14"/>
      <c r="H517" s="210">
        <v>201.97999999999999</v>
      </c>
      <c r="I517" s="211"/>
      <c r="J517" s="14"/>
      <c r="K517" s="14"/>
      <c r="L517" s="207"/>
      <c r="M517" s="212"/>
      <c r="N517" s="213"/>
      <c r="O517" s="213"/>
      <c r="P517" s="213"/>
      <c r="Q517" s="213"/>
      <c r="R517" s="213"/>
      <c r="S517" s="213"/>
      <c r="T517" s="2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08" t="s">
        <v>248</v>
      </c>
      <c r="AU517" s="208" t="s">
        <v>84</v>
      </c>
      <c r="AV517" s="14" t="s">
        <v>84</v>
      </c>
      <c r="AW517" s="14" t="s">
        <v>32</v>
      </c>
      <c r="AX517" s="14" t="s">
        <v>75</v>
      </c>
      <c r="AY517" s="208" t="s">
        <v>235</v>
      </c>
    </row>
    <row r="518" s="14" customFormat="1">
      <c r="A518" s="14"/>
      <c r="B518" s="207"/>
      <c r="C518" s="14"/>
      <c r="D518" s="195" t="s">
        <v>248</v>
      </c>
      <c r="E518" s="208" t="s">
        <v>1</v>
      </c>
      <c r="F518" s="209" t="s">
        <v>1384</v>
      </c>
      <c r="G518" s="14"/>
      <c r="H518" s="210">
        <v>26.306000000000001</v>
      </c>
      <c r="I518" s="211"/>
      <c r="J518" s="14"/>
      <c r="K518" s="14"/>
      <c r="L518" s="207"/>
      <c r="M518" s="212"/>
      <c r="N518" s="213"/>
      <c r="O518" s="213"/>
      <c r="P518" s="213"/>
      <c r="Q518" s="213"/>
      <c r="R518" s="213"/>
      <c r="S518" s="213"/>
      <c r="T518" s="2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08" t="s">
        <v>248</v>
      </c>
      <c r="AU518" s="208" t="s">
        <v>84</v>
      </c>
      <c r="AV518" s="14" t="s">
        <v>84</v>
      </c>
      <c r="AW518" s="14" t="s">
        <v>32</v>
      </c>
      <c r="AX518" s="14" t="s">
        <v>75</v>
      </c>
      <c r="AY518" s="208" t="s">
        <v>235</v>
      </c>
    </row>
    <row r="519" s="15" customFormat="1">
      <c r="A519" s="15"/>
      <c r="B519" s="215"/>
      <c r="C519" s="15"/>
      <c r="D519" s="195" t="s">
        <v>248</v>
      </c>
      <c r="E519" s="216" t="s">
        <v>1</v>
      </c>
      <c r="F519" s="217" t="s">
        <v>253</v>
      </c>
      <c r="G519" s="15"/>
      <c r="H519" s="218">
        <v>228.286</v>
      </c>
      <c r="I519" s="219"/>
      <c r="J519" s="15"/>
      <c r="K519" s="15"/>
      <c r="L519" s="215"/>
      <c r="M519" s="220"/>
      <c r="N519" s="221"/>
      <c r="O519" s="221"/>
      <c r="P519" s="221"/>
      <c r="Q519" s="221"/>
      <c r="R519" s="221"/>
      <c r="S519" s="221"/>
      <c r="T519" s="222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16" t="s">
        <v>248</v>
      </c>
      <c r="AU519" s="216" t="s">
        <v>84</v>
      </c>
      <c r="AV519" s="15" t="s">
        <v>96</v>
      </c>
      <c r="AW519" s="15" t="s">
        <v>32</v>
      </c>
      <c r="AX519" s="15" t="s">
        <v>82</v>
      </c>
      <c r="AY519" s="216" t="s">
        <v>235</v>
      </c>
    </row>
    <row r="520" s="2" customFormat="1" ht="24.15" customHeight="1">
      <c r="A520" s="38"/>
      <c r="B520" s="181"/>
      <c r="C520" s="182" t="s">
        <v>746</v>
      </c>
      <c r="D520" s="182" t="s">
        <v>237</v>
      </c>
      <c r="E520" s="183" t="s">
        <v>849</v>
      </c>
      <c r="F520" s="184" t="s">
        <v>850</v>
      </c>
      <c r="G520" s="185" t="s">
        <v>438</v>
      </c>
      <c r="H520" s="186">
        <v>3196.0039999999999</v>
      </c>
      <c r="I520" s="187"/>
      <c r="J520" s="188">
        <f>ROUND(I520*H520,2)</f>
        <v>0</v>
      </c>
      <c r="K520" s="184" t="s">
        <v>246</v>
      </c>
      <c r="L520" s="39"/>
      <c r="M520" s="189" t="s">
        <v>1</v>
      </c>
      <c r="N520" s="190" t="s">
        <v>40</v>
      </c>
      <c r="O520" s="77"/>
      <c r="P520" s="191">
        <f>O520*H520</f>
        <v>0</v>
      </c>
      <c r="Q520" s="191">
        <v>0</v>
      </c>
      <c r="R520" s="191">
        <f>Q520*H520</f>
        <v>0</v>
      </c>
      <c r="S520" s="191">
        <v>0</v>
      </c>
      <c r="T520" s="192">
        <f>S520*H520</f>
        <v>0</v>
      </c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R520" s="193" t="s">
        <v>96</v>
      </c>
      <c r="AT520" s="193" t="s">
        <v>237</v>
      </c>
      <c r="AU520" s="193" t="s">
        <v>84</v>
      </c>
      <c r="AY520" s="19" t="s">
        <v>235</v>
      </c>
      <c r="BE520" s="194">
        <f>IF(N520="základní",J520,0)</f>
        <v>0</v>
      </c>
      <c r="BF520" s="194">
        <f>IF(N520="snížená",J520,0)</f>
        <v>0</v>
      </c>
      <c r="BG520" s="194">
        <f>IF(N520="zákl. přenesená",J520,0)</f>
        <v>0</v>
      </c>
      <c r="BH520" s="194">
        <f>IF(N520="sníž. přenesená",J520,0)</f>
        <v>0</v>
      </c>
      <c r="BI520" s="194">
        <f>IF(N520="nulová",J520,0)</f>
        <v>0</v>
      </c>
      <c r="BJ520" s="19" t="s">
        <v>82</v>
      </c>
      <c r="BK520" s="194">
        <f>ROUND(I520*H520,2)</f>
        <v>0</v>
      </c>
      <c r="BL520" s="19" t="s">
        <v>96</v>
      </c>
      <c r="BM520" s="193" t="s">
        <v>851</v>
      </c>
    </row>
    <row r="521" s="2" customFormat="1">
      <c r="A521" s="38"/>
      <c r="B521" s="39"/>
      <c r="C521" s="38"/>
      <c r="D521" s="195" t="s">
        <v>242</v>
      </c>
      <c r="E521" s="38"/>
      <c r="F521" s="196" t="s">
        <v>852</v>
      </c>
      <c r="G521" s="38"/>
      <c r="H521" s="38"/>
      <c r="I521" s="197"/>
      <c r="J521" s="38"/>
      <c r="K521" s="38"/>
      <c r="L521" s="39"/>
      <c r="M521" s="198"/>
      <c r="N521" s="199"/>
      <c r="O521" s="77"/>
      <c r="P521" s="77"/>
      <c r="Q521" s="77"/>
      <c r="R521" s="77"/>
      <c r="S521" s="77"/>
      <c r="T521" s="7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T521" s="19" t="s">
        <v>242</v>
      </c>
      <c r="AU521" s="19" t="s">
        <v>84</v>
      </c>
    </row>
    <row r="522" s="14" customFormat="1">
      <c r="A522" s="14"/>
      <c r="B522" s="207"/>
      <c r="C522" s="14"/>
      <c r="D522" s="195" t="s">
        <v>248</v>
      </c>
      <c r="E522" s="208" t="s">
        <v>1</v>
      </c>
      <c r="F522" s="209" t="s">
        <v>1383</v>
      </c>
      <c r="G522" s="14"/>
      <c r="H522" s="210">
        <v>201.97999999999999</v>
      </c>
      <c r="I522" s="211"/>
      <c r="J522" s="14"/>
      <c r="K522" s="14"/>
      <c r="L522" s="207"/>
      <c r="M522" s="212"/>
      <c r="N522" s="213"/>
      <c r="O522" s="213"/>
      <c r="P522" s="213"/>
      <c r="Q522" s="213"/>
      <c r="R522" s="213"/>
      <c r="S522" s="213"/>
      <c r="T522" s="2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08" t="s">
        <v>248</v>
      </c>
      <c r="AU522" s="208" t="s">
        <v>84</v>
      </c>
      <c r="AV522" s="14" t="s">
        <v>84</v>
      </c>
      <c r="AW522" s="14" t="s">
        <v>32</v>
      </c>
      <c r="AX522" s="14" t="s">
        <v>75</v>
      </c>
      <c r="AY522" s="208" t="s">
        <v>235</v>
      </c>
    </row>
    <row r="523" s="14" customFormat="1">
      <c r="A523" s="14"/>
      <c r="B523" s="207"/>
      <c r="C523" s="14"/>
      <c r="D523" s="195" t="s">
        <v>248</v>
      </c>
      <c r="E523" s="208" t="s">
        <v>1</v>
      </c>
      <c r="F523" s="209" t="s">
        <v>1384</v>
      </c>
      <c r="G523" s="14"/>
      <c r="H523" s="210">
        <v>26.306000000000001</v>
      </c>
      <c r="I523" s="211"/>
      <c r="J523" s="14"/>
      <c r="K523" s="14"/>
      <c r="L523" s="207"/>
      <c r="M523" s="212"/>
      <c r="N523" s="213"/>
      <c r="O523" s="213"/>
      <c r="P523" s="213"/>
      <c r="Q523" s="213"/>
      <c r="R523" s="213"/>
      <c r="S523" s="213"/>
      <c r="T523" s="2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08" t="s">
        <v>248</v>
      </c>
      <c r="AU523" s="208" t="s">
        <v>84</v>
      </c>
      <c r="AV523" s="14" t="s">
        <v>84</v>
      </c>
      <c r="AW523" s="14" t="s">
        <v>32</v>
      </c>
      <c r="AX523" s="14" t="s">
        <v>75</v>
      </c>
      <c r="AY523" s="208" t="s">
        <v>235</v>
      </c>
    </row>
    <row r="524" s="15" customFormat="1">
      <c r="A524" s="15"/>
      <c r="B524" s="215"/>
      <c r="C524" s="15"/>
      <c r="D524" s="195" t="s">
        <v>248</v>
      </c>
      <c r="E524" s="216" t="s">
        <v>1</v>
      </c>
      <c r="F524" s="217" t="s">
        <v>253</v>
      </c>
      <c r="G524" s="15"/>
      <c r="H524" s="218">
        <v>228.286</v>
      </c>
      <c r="I524" s="219"/>
      <c r="J524" s="15"/>
      <c r="K524" s="15"/>
      <c r="L524" s="215"/>
      <c r="M524" s="220"/>
      <c r="N524" s="221"/>
      <c r="O524" s="221"/>
      <c r="P524" s="221"/>
      <c r="Q524" s="221"/>
      <c r="R524" s="221"/>
      <c r="S524" s="221"/>
      <c r="T524" s="222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16" t="s">
        <v>248</v>
      </c>
      <c r="AU524" s="216" t="s">
        <v>84</v>
      </c>
      <c r="AV524" s="15" t="s">
        <v>96</v>
      </c>
      <c r="AW524" s="15" t="s">
        <v>32</v>
      </c>
      <c r="AX524" s="15" t="s">
        <v>82</v>
      </c>
      <c r="AY524" s="216" t="s">
        <v>235</v>
      </c>
    </row>
    <row r="525" s="14" customFormat="1">
      <c r="A525" s="14"/>
      <c r="B525" s="207"/>
      <c r="C525" s="14"/>
      <c r="D525" s="195" t="s">
        <v>248</v>
      </c>
      <c r="E525" s="14"/>
      <c r="F525" s="209" t="s">
        <v>1385</v>
      </c>
      <c r="G525" s="14"/>
      <c r="H525" s="210">
        <v>3196.0039999999999</v>
      </c>
      <c r="I525" s="211"/>
      <c r="J525" s="14"/>
      <c r="K525" s="14"/>
      <c r="L525" s="207"/>
      <c r="M525" s="212"/>
      <c r="N525" s="213"/>
      <c r="O525" s="213"/>
      <c r="P525" s="213"/>
      <c r="Q525" s="213"/>
      <c r="R525" s="213"/>
      <c r="S525" s="213"/>
      <c r="T525" s="2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08" t="s">
        <v>248</v>
      </c>
      <c r="AU525" s="208" t="s">
        <v>84</v>
      </c>
      <c r="AV525" s="14" t="s">
        <v>84</v>
      </c>
      <c r="AW525" s="14" t="s">
        <v>3</v>
      </c>
      <c r="AX525" s="14" t="s">
        <v>82</v>
      </c>
      <c r="AY525" s="208" t="s">
        <v>235</v>
      </c>
    </row>
    <row r="526" s="2" customFormat="1" ht="24.15" customHeight="1">
      <c r="A526" s="38"/>
      <c r="B526" s="181"/>
      <c r="C526" s="182" t="s">
        <v>751</v>
      </c>
      <c r="D526" s="182" t="s">
        <v>237</v>
      </c>
      <c r="E526" s="183" t="s">
        <v>855</v>
      </c>
      <c r="F526" s="184" t="s">
        <v>856</v>
      </c>
      <c r="G526" s="185" t="s">
        <v>438</v>
      </c>
      <c r="H526" s="186">
        <v>228.286</v>
      </c>
      <c r="I526" s="187"/>
      <c r="J526" s="188">
        <f>ROUND(I526*H526,2)</f>
        <v>0</v>
      </c>
      <c r="K526" s="184" t="s">
        <v>246</v>
      </c>
      <c r="L526" s="39"/>
      <c r="M526" s="189" t="s">
        <v>1</v>
      </c>
      <c r="N526" s="190" t="s">
        <v>40</v>
      </c>
      <c r="O526" s="77"/>
      <c r="P526" s="191">
        <f>O526*H526</f>
        <v>0</v>
      </c>
      <c r="Q526" s="191">
        <v>0</v>
      </c>
      <c r="R526" s="191">
        <f>Q526*H526</f>
        <v>0</v>
      </c>
      <c r="S526" s="191">
        <v>0</v>
      </c>
      <c r="T526" s="192">
        <f>S526*H526</f>
        <v>0</v>
      </c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R526" s="193" t="s">
        <v>96</v>
      </c>
      <c r="AT526" s="193" t="s">
        <v>237</v>
      </c>
      <c r="AU526" s="193" t="s">
        <v>84</v>
      </c>
      <c r="AY526" s="19" t="s">
        <v>235</v>
      </c>
      <c r="BE526" s="194">
        <f>IF(N526="základní",J526,0)</f>
        <v>0</v>
      </c>
      <c r="BF526" s="194">
        <f>IF(N526="snížená",J526,0)</f>
        <v>0</v>
      </c>
      <c r="BG526" s="194">
        <f>IF(N526="zákl. přenesená",J526,0)</f>
        <v>0</v>
      </c>
      <c r="BH526" s="194">
        <f>IF(N526="sníž. přenesená",J526,0)</f>
        <v>0</v>
      </c>
      <c r="BI526" s="194">
        <f>IF(N526="nulová",J526,0)</f>
        <v>0</v>
      </c>
      <c r="BJ526" s="19" t="s">
        <v>82</v>
      </c>
      <c r="BK526" s="194">
        <f>ROUND(I526*H526,2)</f>
        <v>0</v>
      </c>
      <c r="BL526" s="19" t="s">
        <v>96</v>
      </c>
      <c r="BM526" s="193" t="s">
        <v>857</v>
      </c>
    </row>
    <row r="527" s="2" customFormat="1">
      <c r="A527" s="38"/>
      <c r="B527" s="39"/>
      <c r="C527" s="38"/>
      <c r="D527" s="195" t="s">
        <v>242</v>
      </c>
      <c r="E527" s="38"/>
      <c r="F527" s="196" t="s">
        <v>858</v>
      </c>
      <c r="G527" s="38"/>
      <c r="H527" s="38"/>
      <c r="I527" s="197"/>
      <c r="J527" s="38"/>
      <c r="K527" s="38"/>
      <c r="L527" s="39"/>
      <c r="M527" s="198"/>
      <c r="N527" s="199"/>
      <c r="O527" s="77"/>
      <c r="P527" s="77"/>
      <c r="Q527" s="77"/>
      <c r="R527" s="77"/>
      <c r="S527" s="77"/>
      <c r="T527" s="7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T527" s="19" t="s">
        <v>242</v>
      </c>
      <c r="AU527" s="19" t="s">
        <v>84</v>
      </c>
    </row>
    <row r="528" s="2" customFormat="1" ht="44.25" customHeight="1">
      <c r="A528" s="38"/>
      <c r="B528" s="181"/>
      <c r="C528" s="182" t="s">
        <v>756</v>
      </c>
      <c r="D528" s="182" t="s">
        <v>237</v>
      </c>
      <c r="E528" s="183" t="s">
        <v>860</v>
      </c>
      <c r="F528" s="184" t="s">
        <v>440</v>
      </c>
      <c r="G528" s="185" t="s">
        <v>438</v>
      </c>
      <c r="H528" s="186">
        <v>201.97999999999999</v>
      </c>
      <c r="I528" s="187"/>
      <c r="J528" s="188">
        <f>ROUND(I528*H528,2)</f>
        <v>0</v>
      </c>
      <c r="K528" s="184" t="s">
        <v>246</v>
      </c>
      <c r="L528" s="39"/>
      <c r="M528" s="189" t="s">
        <v>1</v>
      </c>
      <c r="N528" s="190" t="s">
        <v>40</v>
      </c>
      <c r="O528" s="77"/>
      <c r="P528" s="191">
        <f>O528*H528</f>
        <v>0</v>
      </c>
      <c r="Q528" s="191">
        <v>0</v>
      </c>
      <c r="R528" s="191">
        <f>Q528*H528</f>
        <v>0</v>
      </c>
      <c r="S528" s="191">
        <v>0</v>
      </c>
      <c r="T528" s="192">
        <f>S528*H528</f>
        <v>0</v>
      </c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R528" s="193" t="s">
        <v>96</v>
      </c>
      <c r="AT528" s="193" t="s">
        <v>237</v>
      </c>
      <c r="AU528" s="193" t="s">
        <v>84</v>
      </c>
      <c r="AY528" s="19" t="s">
        <v>235</v>
      </c>
      <c r="BE528" s="194">
        <f>IF(N528="základní",J528,0)</f>
        <v>0</v>
      </c>
      <c r="BF528" s="194">
        <f>IF(N528="snížená",J528,0)</f>
        <v>0</v>
      </c>
      <c r="BG528" s="194">
        <f>IF(N528="zákl. přenesená",J528,0)</f>
        <v>0</v>
      </c>
      <c r="BH528" s="194">
        <f>IF(N528="sníž. přenesená",J528,0)</f>
        <v>0</v>
      </c>
      <c r="BI528" s="194">
        <f>IF(N528="nulová",J528,0)</f>
        <v>0</v>
      </c>
      <c r="BJ528" s="19" t="s">
        <v>82</v>
      </c>
      <c r="BK528" s="194">
        <f>ROUND(I528*H528,2)</f>
        <v>0</v>
      </c>
      <c r="BL528" s="19" t="s">
        <v>96</v>
      </c>
      <c r="BM528" s="193" t="s">
        <v>861</v>
      </c>
    </row>
    <row r="529" s="2" customFormat="1">
      <c r="A529" s="38"/>
      <c r="B529" s="39"/>
      <c r="C529" s="38"/>
      <c r="D529" s="195" t="s">
        <v>242</v>
      </c>
      <c r="E529" s="38"/>
      <c r="F529" s="196" t="s">
        <v>440</v>
      </c>
      <c r="G529" s="38"/>
      <c r="H529" s="38"/>
      <c r="I529" s="197"/>
      <c r="J529" s="38"/>
      <c r="K529" s="38"/>
      <c r="L529" s="39"/>
      <c r="M529" s="198"/>
      <c r="N529" s="199"/>
      <c r="O529" s="77"/>
      <c r="P529" s="77"/>
      <c r="Q529" s="77"/>
      <c r="R529" s="77"/>
      <c r="S529" s="77"/>
      <c r="T529" s="7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T529" s="19" t="s">
        <v>242</v>
      </c>
      <c r="AU529" s="19" t="s">
        <v>84</v>
      </c>
    </row>
    <row r="530" s="14" customFormat="1">
      <c r="A530" s="14"/>
      <c r="B530" s="207"/>
      <c r="C530" s="14"/>
      <c r="D530" s="195" t="s">
        <v>248</v>
      </c>
      <c r="E530" s="208" t="s">
        <v>1</v>
      </c>
      <c r="F530" s="209" t="s">
        <v>1383</v>
      </c>
      <c r="G530" s="14"/>
      <c r="H530" s="210">
        <v>201.97999999999999</v>
      </c>
      <c r="I530" s="211"/>
      <c r="J530" s="14"/>
      <c r="K530" s="14"/>
      <c r="L530" s="207"/>
      <c r="M530" s="212"/>
      <c r="N530" s="213"/>
      <c r="O530" s="213"/>
      <c r="P530" s="213"/>
      <c r="Q530" s="213"/>
      <c r="R530" s="213"/>
      <c r="S530" s="213"/>
      <c r="T530" s="2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8" t="s">
        <v>248</v>
      </c>
      <c r="AU530" s="208" t="s">
        <v>84</v>
      </c>
      <c r="AV530" s="14" t="s">
        <v>84</v>
      </c>
      <c r="AW530" s="14" t="s">
        <v>32</v>
      </c>
      <c r="AX530" s="14" t="s">
        <v>82</v>
      </c>
      <c r="AY530" s="208" t="s">
        <v>235</v>
      </c>
    </row>
    <row r="531" s="2" customFormat="1" ht="44.25" customHeight="1">
      <c r="A531" s="38"/>
      <c r="B531" s="181"/>
      <c r="C531" s="182" t="s">
        <v>761</v>
      </c>
      <c r="D531" s="182" t="s">
        <v>237</v>
      </c>
      <c r="E531" s="183" t="s">
        <v>863</v>
      </c>
      <c r="F531" s="184" t="s">
        <v>864</v>
      </c>
      <c r="G531" s="185" t="s">
        <v>438</v>
      </c>
      <c r="H531" s="186">
        <v>26.306000000000001</v>
      </c>
      <c r="I531" s="187"/>
      <c r="J531" s="188">
        <f>ROUND(I531*H531,2)</f>
        <v>0</v>
      </c>
      <c r="K531" s="184" t="s">
        <v>246</v>
      </c>
      <c r="L531" s="39"/>
      <c r="M531" s="189" t="s">
        <v>1</v>
      </c>
      <c r="N531" s="190" t="s">
        <v>40</v>
      </c>
      <c r="O531" s="77"/>
      <c r="P531" s="191">
        <f>O531*H531</f>
        <v>0</v>
      </c>
      <c r="Q531" s="191">
        <v>0</v>
      </c>
      <c r="R531" s="191">
        <f>Q531*H531</f>
        <v>0</v>
      </c>
      <c r="S531" s="191">
        <v>0</v>
      </c>
      <c r="T531" s="192">
        <f>S531*H531</f>
        <v>0</v>
      </c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R531" s="193" t="s">
        <v>96</v>
      </c>
      <c r="AT531" s="193" t="s">
        <v>237</v>
      </c>
      <c r="AU531" s="193" t="s">
        <v>84</v>
      </c>
      <c r="AY531" s="19" t="s">
        <v>235</v>
      </c>
      <c r="BE531" s="194">
        <f>IF(N531="základní",J531,0)</f>
        <v>0</v>
      </c>
      <c r="BF531" s="194">
        <f>IF(N531="snížená",J531,0)</f>
        <v>0</v>
      </c>
      <c r="BG531" s="194">
        <f>IF(N531="zákl. přenesená",J531,0)</f>
        <v>0</v>
      </c>
      <c r="BH531" s="194">
        <f>IF(N531="sníž. přenesená",J531,0)</f>
        <v>0</v>
      </c>
      <c r="BI531" s="194">
        <f>IF(N531="nulová",J531,0)</f>
        <v>0</v>
      </c>
      <c r="BJ531" s="19" t="s">
        <v>82</v>
      </c>
      <c r="BK531" s="194">
        <f>ROUND(I531*H531,2)</f>
        <v>0</v>
      </c>
      <c r="BL531" s="19" t="s">
        <v>96</v>
      </c>
      <c r="BM531" s="193" t="s">
        <v>865</v>
      </c>
    </row>
    <row r="532" s="2" customFormat="1">
      <c r="A532" s="38"/>
      <c r="B532" s="39"/>
      <c r="C532" s="38"/>
      <c r="D532" s="195" t="s">
        <v>242</v>
      </c>
      <c r="E532" s="38"/>
      <c r="F532" s="196" t="s">
        <v>864</v>
      </c>
      <c r="G532" s="38"/>
      <c r="H532" s="38"/>
      <c r="I532" s="197"/>
      <c r="J532" s="38"/>
      <c r="K532" s="38"/>
      <c r="L532" s="39"/>
      <c r="M532" s="198"/>
      <c r="N532" s="199"/>
      <c r="O532" s="77"/>
      <c r="P532" s="77"/>
      <c r="Q532" s="77"/>
      <c r="R532" s="77"/>
      <c r="S532" s="77"/>
      <c r="T532" s="7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T532" s="19" t="s">
        <v>242</v>
      </c>
      <c r="AU532" s="19" t="s">
        <v>84</v>
      </c>
    </row>
    <row r="533" s="14" customFormat="1">
      <c r="A533" s="14"/>
      <c r="B533" s="207"/>
      <c r="C533" s="14"/>
      <c r="D533" s="195" t="s">
        <v>248</v>
      </c>
      <c r="E533" s="208" t="s">
        <v>1</v>
      </c>
      <c r="F533" s="209" t="s">
        <v>1384</v>
      </c>
      <c r="G533" s="14"/>
      <c r="H533" s="210">
        <v>26.306000000000001</v>
      </c>
      <c r="I533" s="211"/>
      <c r="J533" s="14"/>
      <c r="K533" s="14"/>
      <c r="L533" s="207"/>
      <c r="M533" s="212"/>
      <c r="N533" s="213"/>
      <c r="O533" s="213"/>
      <c r="P533" s="213"/>
      <c r="Q533" s="213"/>
      <c r="R533" s="213"/>
      <c r="S533" s="213"/>
      <c r="T533" s="2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08" t="s">
        <v>248</v>
      </c>
      <c r="AU533" s="208" t="s">
        <v>84</v>
      </c>
      <c r="AV533" s="14" t="s">
        <v>84</v>
      </c>
      <c r="AW533" s="14" t="s">
        <v>32</v>
      </c>
      <c r="AX533" s="14" t="s">
        <v>82</v>
      </c>
      <c r="AY533" s="208" t="s">
        <v>235</v>
      </c>
    </row>
    <row r="534" s="12" customFormat="1" ht="22.8" customHeight="1">
      <c r="A534" s="12"/>
      <c r="B534" s="168"/>
      <c r="C534" s="12"/>
      <c r="D534" s="169" t="s">
        <v>74</v>
      </c>
      <c r="E534" s="179" t="s">
        <v>866</v>
      </c>
      <c r="F534" s="179" t="s">
        <v>867</v>
      </c>
      <c r="G534" s="12"/>
      <c r="H534" s="12"/>
      <c r="I534" s="171"/>
      <c r="J534" s="180">
        <f>BK534</f>
        <v>0</v>
      </c>
      <c r="K534" s="12"/>
      <c r="L534" s="168"/>
      <c r="M534" s="173"/>
      <c r="N534" s="174"/>
      <c r="O534" s="174"/>
      <c r="P534" s="175">
        <f>SUM(P535:P538)</f>
        <v>0</v>
      </c>
      <c r="Q534" s="174"/>
      <c r="R534" s="175">
        <f>SUM(R535:R538)</f>
        <v>0</v>
      </c>
      <c r="S534" s="174"/>
      <c r="T534" s="176">
        <f>SUM(T535:T538)</f>
        <v>0</v>
      </c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R534" s="169" t="s">
        <v>82</v>
      </c>
      <c r="AT534" s="177" t="s">
        <v>74</v>
      </c>
      <c r="AU534" s="177" t="s">
        <v>82</v>
      </c>
      <c r="AY534" s="169" t="s">
        <v>235</v>
      </c>
      <c r="BK534" s="178">
        <f>SUM(BK535:BK538)</f>
        <v>0</v>
      </c>
    </row>
    <row r="535" s="2" customFormat="1" ht="24.15" customHeight="1">
      <c r="A535" s="38"/>
      <c r="B535" s="181"/>
      <c r="C535" s="182" t="s">
        <v>766</v>
      </c>
      <c r="D535" s="182" t="s">
        <v>237</v>
      </c>
      <c r="E535" s="183" t="s">
        <v>869</v>
      </c>
      <c r="F535" s="184" t="s">
        <v>870</v>
      </c>
      <c r="G535" s="185" t="s">
        <v>438</v>
      </c>
      <c r="H535" s="186">
        <v>184.739</v>
      </c>
      <c r="I535" s="187"/>
      <c r="J535" s="188">
        <f>ROUND(I535*H535,2)</f>
        <v>0</v>
      </c>
      <c r="K535" s="184" t="s">
        <v>246</v>
      </c>
      <c r="L535" s="39"/>
      <c r="M535" s="189" t="s">
        <v>1</v>
      </c>
      <c r="N535" s="190" t="s">
        <v>40</v>
      </c>
      <c r="O535" s="77"/>
      <c r="P535" s="191">
        <f>O535*H535</f>
        <v>0</v>
      </c>
      <c r="Q535" s="191">
        <v>0</v>
      </c>
      <c r="R535" s="191">
        <f>Q535*H535</f>
        <v>0</v>
      </c>
      <c r="S535" s="191">
        <v>0</v>
      </c>
      <c r="T535" s="192">
        <f>S535*H535</f>
        <v>0</v>
      </c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R535" s="193" t="s">
        <v>96</v>
      </c>
      <c r="AT535" s="193" t="s">
        <v>237</v>
      </c>
      <c r="AU535" s="193" t="s">
        <v>84</v>
      </c>
      <c r="AY535" s="19" t="s">
        <v>235</v>
      </c>
      <c r="BE535" s="194">
        <f>IF(N535="základní",J535,0)</f>
        <v>0</v>
      </c>
      <c r="BF535" s="194">
        <f>IF(N535="snížená",J535,0)</f>
        <v>0</v>
      </c>
      <c r="BG535" s="194">
        <f>IF(N535="zákl. přenesená",J535,0)</f>
        <v>0</v>
      </c>
      <c r="BH535" s="194">
        <f>IF(N535="sníž. přenesená",J535,0)</f>
        <v>0</v>
      </c>
      <c r="BI535" s="194">
        <f>IF(N535="nulová",J535,0)</f>
        <v>0</v>
      </c>
      <c r="BJ535" s="19" t="s">
        <v>82</v>
      </c>
      <c r="BK535" s="194">
        <f>ROUND(I535*H535,2)</f>
        <v>0</v>
      </c>
      <c r="BL535" s="19" t="s">
        <v>96</v>
      </c>
      <c r="BM535" s="193" t="s">
        <v>1386</v>
      </c>
    </row>
    <row r="536" s="2" customFormat="1">
      <c r="A536" s="38"/>
      <c r="B536" s="39"/>
      <c r="C536" s="38"/>
      <c r="D536" s="195" t="s">
        <v>242</v>
      </c>
      <c r="E536" s="38"/>
      <c r="F536" s="196" t="s">
        <v>872</v>
      </c>
      <c r="G536" s="38"/>
      <c r="H536" s="38"/>
      <c r="I536" s="197"/>
      <c r="J536" s="38"/>
      <c r="K536" s="38"/>
      <c r="L536" s="39"/>
      <c r="M536" s="198"/>
      <c r="N536" s="199"/>
      <c r="O536" s="77"/>
      <c r="P536" s="77"/>
      <c r="Q536" s="77"/>
      <c r="R536" s="77"/>
      <c r="S536" s="77"/>
      <c r="T536" s="7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T536" s="19" t="s">
        <v>242</v>
      </c>
      <c r="AU536" s="19" t="s">
        <v>84</v>
      </c>
    </row>
    <row r="537" s="13" customFormat="1">
      <c r="A537" s="13"/>
      <c r="B537" s="200"/>
      <c r="C537" s="13"/>
      <c r="D537" s="195" t="s">
        <v>248</v>
      </c>
      <c r="E537" s="201" t="s">
        <v>1</v>
      </c>
      <c r="F537" s="202" t="s">
        <v>873</v>
      </c>
      <c r="G537" s="13"/>
      <c r="H537" s="201" t="s">
        <v>1</v>
      </c>
      <c r="I537" s="203"/>
      <c r="J537" s="13"/>
      <c r="K537" s="13"/>
      <c r="L537" s="200"/>
      <c r="M537" s="204"/>
      <c r="N537" s="205"/>
      <c r="O537" s="205"/>
      <c r="P537" s="205"/>
      <c r="Q537" s="205"/>
      <c r="R537" s="205"/>
      <c r="S537" s="205"/>
      <c r="T537" s="206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01" t="s">
        <v>248</v>
      </c>
      <c r="AU537" s="201" t="s">
        <v>84</v>
      </c>
      <c r="AV537" s="13" t="s">
        <v>82</v>
      </c>
      <c r="AW537" s="13" t="s">
        <v>32</v>
      </c>
      <c r="AX537" s="13" t="s">
        <v>75</v>
      </c>
      <c r="AY537" s="201" t="s">
        <v>235</v>
      </c>
    </row>
    <row r="538" s="14" customFormat="1">
      <c r="A538" s="14"/>
      <c r="B538" s="207"/>
      <c r="C538" s="14"/>
      <c r="D538" s="195" t="s">
        <v>248</v>
      </c>
      <c r="E538" s="208" t="s">
        <v>1</v>
      </c>
      <c r="F538" s="209" t="s">
        <v>1387</v>
      </c>
      <c r="G538" s="14"/>
      <c r="H538" s="210">
        <v>184.739</v>
      </c>
      <c r="I538" s="211"/>
      <c r="J538" s="14"/>
      <c r="K538" s="14"/>
      <c r="L538" s="207"/>
      <c r="M538" s="242"/>
      <c r="N538" s="243"/>
      <c r="O538" s="243"/>
      <c r="P538" s="243"/>
      <c r="Q538" s="243"/>
      <c r="R538" s="243"/>
      <c r="S538" s="243"/>
      <c r="T538" s="24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08" t="s">
        <v>248</v>
      </c>
      <c r="AU538" s="208" t="s">
        <v>84</v>
      </c>
      <c r="AV538" s="14" t="s">
        <v>84</v>
      </c>
      <c r="AW538" s="14" t="s">
        <v>32</v>
      </c>
      <c r="AX538" s="14" t="s">
        <v>82</v>
      </c>
      <c r="AY538" s="208" t="s">
        <v>235</v>
      </c>
    </row>
    <row r="539" s="2" customFormat="1" ht="6.96" customHeight="1">
      <c r="A539" s="38"/>
      <c r="B539" s="60"/>
      <c r="C539" s="61"/>
      <c r="D539" s="61"/>
      <c r="E539" s="61"/>
      <c r="F539" s="61"/>
      <c r="G539" s="61"/>
      <c r="H539" s="61"/>
      <c r="I539" s="61"/>
      <c r="J539" s="61"/>
      <c r="K539" s="61"/>
      <c r="L539" s="39"/>
      <c r="M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</row>
  </sheetData>
  <autoFilter ref="C131:K538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8:H118"/>
    <mergeCell ref="E122:H122"/>
    <mergeCell ref="E120:H120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1388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ROUND(J132,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ROUND((SUM(BE132:BE357)),  2)</f>
        <v>0</v>
      </c>
      <c r="G37" s="38"/>
      <c r="H37" s="38"/>
      <c r="I37" s="138">
        <v>0.20999999999999999</v>
      </c>
      <c r="J37" s="137">
        <f>ROUND(((SUM(BE132:BE357))*I37),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ROUND((SUM(BF132:BF357)),  2)</f>
        <v>0</v>
      </c>
      <c r="G38" s="38"/>
      <c r="H38" s="38"/>
      <c r="I38" s="138">
        <v>0.14999999999999999</v>
      </c>
      <c r="J38" s="137">
        <f>ROUND(((SUM(BF132:BF357))*I38),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ROUND((SUM(BG132:BG357)),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ROUND((SUM(BH132:BH357)),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ROUND((SUM(BI132:BI357)),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00003 - DSO 01.2.1c Kanalizační odbočení Stoky B3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J132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J133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J134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J250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J255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J270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J282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217</v>
      </c>
      <c r="E106" s="156"/>
      <c r="F106" s="156"/>
      <c r="G106" s="156"/>
      <c r="H106" s="156"/>
      <c r="I106" s="156"/>
      <c r="J106" s="157">
        <f>J324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218</v>
      </c>
      <c r="E107" s="156"/>
      <c r="F107" s="156"/>
      <c r="G107" s="156"/>
      <c r="H107" s="156"/>
      <c r="I107" s="156"/>
      <c r="J107" s="157">
        <f>J333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219</v>
      </c>
      <c r="E108" s="156"/>
      <c r="F108" s="156"/>
      <c r="G108" s="156"/>
      <c r="H108" s="156"/>
      <c r="I108" s="156"/>
      <c r="J108" s="157">
        <f>J353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220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30" t="str">
        <f>E7</f>
        <v>Kanalizace Podlesí - II.Etapa</v>
      </c>
      <c r="F118" s="32"/>
      <c r="G118" s="32"/>
      <c r="H118" s="32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2"/>
      <c r="C119" s="32" t="s">
        <v>197</v>
      </c>
      <c r="L119" s="22"/>
    </row>
    <row r="120" s="1" customFormat="1" ht="16.5" customHeight="1">
      <c r="B120" s="22"/>
      <c r="E120" s="130" t="s">
        <v>198</v>
      </c>
      <c r="F120" s="1"/>
      <c r="G120" s="1"/>
      <c r="H120" s="1"/>
      <c r="L120" s="22"/>
    </row>
    <row r="121" s="1" customFormat="1" ht="12" customHeight="1">
      <c r="B121" s="22"/>
      <c r="C121" s="32" t="s">
        <v>199</v>
      </c>
      <c r="L121" s="22"/>
    </row>
    <row r="122" s="2" customFormat="1" ht="16.5" customHeight="1">
      <c r="A122" s="38"/>
      <c r="B122" s="39"/>
      <c r="C122" s="38"/>
      <c r="D122" s="38"/>
      <c r="E122" s="131" t="s">
        <v>200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201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38"/>
      <c r="D124" s="38"/>
      <c r="E124" s="67" t="str">
        <f>E13</f>
        <v>00003 - DSO 01.2.1c Kanalizační odbočení Stoky B3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38"/>
      <c r="E126" s="38"/>
      <c r="F126" s="27" t="str">
        <f>F16</f>
        <v xml:space="preserve"> </v>
      </c>
      <c r="G126" s="38"/>
      <c r="H126" s="38"/>
      <c r="I126" s="32" t="s">
        <v>22</v>
      </c>
      <c r="J126" s="69" t="str">
        <f>IF(J16="","",J16)</f>
        <v>13. 1. 2022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5.65" customHeight="1">
      <c r="A128" s="38"/>
      <c r="B128" s="39"/>
      <c r="C128" s="32" t="s">
        <v>24</v>
      </c>
      <c r="D128" s="38"/>
      <c r="E128" s="38"/>
      <c r="F128" s="27" t="str">
        <f>E19</f>
        <v>Město Petřvald</v>
      </c>
      <c r="G128" s="38"/>
      <c r="H128" s="38"/>
      <c r="I128" s="32" t="s">
        <v>30</v>
      </c>
      <c r="J128" s="36" t="str">
        <f>E25</f>
        <v>Sweco Hydroprojekt a.s., divize Morava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28</v>
      </c>
      <c r="D129" s="38"/>
      <c r="E129" s="38"/>
      <c r="F129" s="27" t="str">
        <f>IF(E22="","",E22)</f>
        <v>Vyplň údaj</v>
      </c>
      <c r="G129" s="38"/>
      <c r="H129" s="38"/>
      <c r="I129" s="32" t="s">
        <v>33</v>
      </c>
      <c r="J129" s="36" t="str">
        <f>E28</f>
        <v xml:space="preserve"> 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58"/>
      <c r="B131" s="159"/>
      <c r="C131" s="160" t="s">
        <v>221</v>
      </c>
      <c r="D131" s="161" t="s">
        <v>60</v>
      </c>
      <c r="E131" s="161" t="s">
        <v>56</v>
      </c>
      <c r="F131" s="161" t="s">
        <v>57</v>
      </c>
      <c r="G131" s="161" t="s">
        <v>222</v>
      </c>
      <c r="H131" s="161" t="s">
        <v>223</v>
      </c>
      <c r="I131" s="161" t="s">
        <v>224</v>
      </c>
      <c r="J131" s="161" t="s">
        <v>208</v>
      </c>
      <c r="K131" s="162" t="s">
        <v>225</v>
      </c>
      <c r="L131" s="163"/>
      <c r="M131" s="86" t="s">
        <v>1</v>
      </c>
      <c r="N131" s="87" t="s">
        <v>39</v>
      </c>
      <c r="O131" s="87" t="s">
        <v>226</v>
      </c>
      <c r="P131" s="87" t="s">
        <v>227</v>
      </c>
      <c r="Q131" s="87" t="s">
        <v>228</v>
      </c>
      <c r="R131" s="87" t="s">
        <v>229</v>
      </c>
      <c r="S131" s="87" t="s">
        <v>230</v>
      </c>
      <c r="T131" s="88" t="s">
        <v>231</v>
      </c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</row>
    <row r="132" s="2" customFormat="1" ht="22.8" customHeight="1">
      <c r="A132" s="38"/>
      <c r="B132" s="39"/>
      <c r="C132" s="93" t="s">
        <v>232</v>
      </c>
      <c r="D132" s="38"/>
      <c r="E132" s="38"/>
      <c r="F132" s="38"/>
      <c r="G132" s="38"/>
      <c r="H132" s="38"/>
      <c r="I132" s="38"/>
      <c r="J132" s="164">
        <f>BK132</f>
        <v>0</v>
      </c>
      <c r="K132" s="38"/>
      <c r="L132" s="39"/>
      <c r="M132" s="89"/>
      <c r="N132" s="73"/>
      <c r="O132" s="90"/>
      <c r="P132" s="165">
        <f>P133</f>
        <v>0</v>
      </c>
      <c r="Q132" s="90"/>
      <c r="R132" s="165">
        <f>R133</f>
        <v>351.93710780000004</v>
      </c>
      <c r="S132" s="90"/>
      <c r="T132" s="166">
        <f>T133</f>
        <v>109.03085999999999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74</v>
      </c>
      <c r="AU132" s="19" t="s">
        <v>210</v>
      </c>
      <c r="BK132" s="167">
        <f>BK133</f>
        <v>0</v>
      </c>
    </row>
    <row r="133" s="12" customFormat="1" ht="25.92" customHeight="1">
      <c r="A133" s="12"/>
      <c r="B133" s="168"/>
      <c r="C133" s="12"/>
      <c r="D133" s="169" t="s">
        <v>74</v>
      </c>
      <c r="E133" s="170" t="s">
        <v>233</v>
      </c>
      <c r="F133" s="170" t="s">
        <v>234</v>
      </c>
      <c r="G133" s="12"/>
      <c r="H133" s="12"/>
      <c r="I133" s="171"/>
      <c r="J133" s="172">
        <f>BK133</f>
        <v>0</v>
      </c>
      <c r="K133" s="12"/>
      <c r="L133" s="168"/>
      <c r="M133" s="173"/>
      <c r="N133" s="174"/>
      <c r="O133" s="174"/>
      <c r="P133" s="175">
        <f>P134+P250+P255+P270+P282+P324+P333+P353</f>
        <v>0</v>
      </c>
      <c r="Q133" s="174"/>
      <c r="R133" s="175">
        <f>R134+R250+R255+R270+R282+R324+R333+R353</f>
        <v>351.93710780000004</v>
      </c>
      <c r="S133" s="174"/>
      <c r="T133" s="176">
        <f>T134+T250+T255+T270+T282+T324+T333+T353</f>
        <v>109.03085999999999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75</v>
      </c>
      <c r="AY133" s="169" t="s">
        <v>235</v>
      </c>
      <c r="BK133" s="178">
        <f>BK134+BK250+BK255+BK270+BK282+BK324+BK333+BK353</f>
        <v>0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82</v>
      </c>
      <c r="F134" s="179" t="s">
        <v>236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SUM(P135:P249)</f>
        <v>0</v>
      </c>
      <c r="Q134" s="174"/>
      <c r="R134" s="175">
        <f>SUM(R135:R249)</f>
        <v>326.91999479999998</v>
      </c>
      <c r="S134" s="174"/>
      <c r="T134" s="176">
        <f>SUM(T135:T249)</f>
        <v>109.03085999999999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SUM(BK135:BK249)</f>
        <v>0</v>
      </c>
    </row>
    <row r="135" s="2" customFormat="1" ht="33" customHeight="1">
      <c r="A135" s="38"/>
      <c r="B135" s="181"/>
      <c r="C135" s="182" t="s">
        <v>82</v>
      </c>
      <c r="D135" s="182" t="s">
        <v>237</v>
      </c>
      <c r="E135" s="183" t="s">
        <v>238</v>
      </c>
      <c r="F135" s="184" t="s">
        <v>876</v>
      </c>
      <c r="G135" s="185" t="s">
        <v>240</v>
      </c>
      <c r="H135" s="186">
        <v>86.670000000000002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0.57999999999999996</v>
      </c>
      <c r="T135" s="192">
        <f>S135*H135</f>
        <v>50.268599999999999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241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243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 ht="24.15" customHeight="1">
      <c r="A137" s="38"/>
      <c r="B137" s="181"/>
      <c r="C137" s="182" t="s">
        <v>84</v>
      </c>
      <c r="D137" s="182" t="s">
        <v>237</v>
      </c>
      <c r="E137" s="183" t="s">
        <v>244</v>
      </c>
      <c r="F137" s="184" t="s">
        <v>245</v>
      </c>
      <c r="G137" s="185" t="s">
        <v>240</v>
      </c>
      <c r="H137" s="186">
        <v>86.670000000000002</v>
      </c>
      <c r="I137" s="187"/>
      <c r="J137" s="188">
        <f>ROUND(I137*H137,2)</f>
        <v>0</v>
      </c>
      <c r="K137" s="184" t="s">
        <v>246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0.57999999999999996</v>
      </c>
      <c r="T137" s="192">
        <f>S137*H137</f>
        <v>50.268599999999999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247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243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2" customFormat="1" ht="24.15" customHeight="1">
      <c r="A139" s="38"/>
      <c r="B139" s="181"/>
      <c r="C139" s="182" t="s">
        <v>91</v>
      </c>
      <c r="D139" s="182" t="s">
        <v>237</v>
      </c>
      <c r="E139" s="183" t="s">
        <v>258</v>
      </c>
      <c r="F139" s="184" t="s">
        <v>1036</v>
      </c>
      <c r="G139" s="185" t="s">
        <v>240</v>
      </c>
      <c r="H139" s="186">
        <v>86.670000000000002</v>
      </c>
      <c r="I139" s="187"/>
      <c r="J139" s="188">
        <f>ROUND(I139*H139,2)</f>
        <v>0</v>
      </c>
      <c r="K139" s="184" t="s">
        <v>246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0.098000000000000004</v>
      </c>
      <c r="T139" s="192">
        <f>S139*H139</f>
        <v>8.4936600000000002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260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261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>
      <c r="A141" s="38"/>
      <c r="B141" s="39"/>
      <c r="C141" s="38"/>
      <c r="D141" s="195" t="s">
        <v>262</v>
      </c>
      <c r="E141" s="38"/>
      <c r="F141" s="223" t="s">
        <v>1183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262</v>
      </c>
      <c r="AU141" s="19" t="s">
        <v>84</v>
      </c>
    </row>
    <row r="142" s="13" customFormat="1">
      <c r="A142" s="13"/>
      <c r="B142" s="200"/>
      <c r="C142" s="13"/>
      <c r="D142" s="195" t="s">
        <v>248</v>
      </c>
      <c r="E142" s="201" t="s">
        <v>1</v>
      </c>
      <c r="F142" s="202" t="s">
        <v>1188</v>
      </c>
      <c r="G142" s="13"/>
      <c r="H142" s="201" t="s">
        <v>1</v>
      </c>
      <c r="I142" s="203"/>
      <c r="J142" s="13"/>
      <c r="K142" s="13"/>
      <c r="L142" s="200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1" t="s">
        <v>248</v>
      </c>
      <c r="AU142" s="201" t="s">
        <v>84</v>
      </c>
      <c r="AV142" s="13" t="s">
        <v>82</v>
      </c>
      <c r="AW142" s="13" t="s">
        <v>32</v>
      </c>
      <c r="AX142" s="13" t="s">
        <v>75</v>
      </c>
      <c r="AY142" s="201" t="s">
        <v>235</v>
      </c>
    </row>
    <row r="143" s="13" customFormat="1">
      <c r="A143" s="13"/>
      <c r="B143" s="200"/>
      <c r="C143" s="13"/>
      <c r="D143" s="195" t="s">
        <v>248</v>
      </c>
      <c r="E143" s="201" t="s">
        <v>1</v>
      </c>
      <c r="F143" s="202" t="s">
        <v>264</v>
      </c>
      <c r="G143" s="13"/>
      <c r="H143" s="201" t="s">
        <v>1</v>
      </c>
      <c r="I143" s="203"/>
      <c r="J143" s="13"/>
      <c r="K143" s="13"/>
      <c r="L143" s="200"/>
      <c r="M143" s="204"/>
      <c r="N143" s="205"/>
      <c r="O143" s="205"/>
      <c r="P143" s="205"/>
      <c r="Q143" s="205"/>
      <c r="R143" s="205"/>
      <c r="S143" s="205"/>
      <c r="T143" s="206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1" t="s">
        <v>248</v>
      </c>
      <c r="AU143" s="201" t="s">
        <v>84</v>
      </c>
      <c r="AV143" s="13" t="s">
        <v>82</v>
      </c>
      <c r="AW143" s="13" t="s">
        <v>32</v>
      </c>
      <c r="AX143" s="13" t="s">
        <v>75</v>
      </c>
      <c r="AY143" s="201" t="s">
        <v>235</v>
      </c>
    </row>
    <row r="144" s="14" customFormat="1">
      <c r="A144" s="14"/>
      <c r="B144" s="207"/>
      <c r="C144" s="14"/>
      <c r="D144" s="195" t="s">
        <v>248</v>
      </c>
      <c r="E144" s="208" t="s">
        <v>1</v>
      </c>
      <c r="F144" s="209" t="s">
        <v>1389</v>
      </c>
      <c r="G144" s="14"/>
      <c r="H144" s="210">
        <v>86.670000000000002</v>
      </c>
      <c r="I144" s="211"/>
      <c r="J144" s="14"/>
      <c r="K144" s="14"/>
      <c r="L144" s="207"/>
      <c r="M144" s="212"/>
      <c r="N144" s="213"/>
      <c r="O144" s="213"/>
      <c r="P144" s="213"/>
      <c r="Q144" s="213"/>
      <c r="R144" s="213"/>
      <c r="S144" s="213"/>
      <c r="T144" s="2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08" t="s">
        <v>248</v>
      </c>
      <c r="AU144" s="208" t="s">
        <v>84</v>
      </c>
      <c r="AV144" s="14" t="s">
        <v>84</v>
      </c>
      <c r="AW144" s="14" t="s">
        <v>32</v>
      </c>
      <c r="AX144" s="14" t="s">
        <v>82</v>
      </c>
      <c r="AY144" s="208" t="s">
        <v>235</v>
      </c>
    </row>
    <row r="145" s="2" customFormat="1" ht="24.15" customHeight="1">
      <c r="A145" s="38"/>
      <c r="B145" s="181"/>
      <c r="C145" s="182" t="s">
        <v>96</v>
      </c>
      <c r="D145" s="182" t="s">
        <v>237</v>
      </c>
      <c r="E145" s="183" t="s">
        <v>349</v>
      </c>
      <c r="F145" s="184" t="s">
        <v>350</v>
      </c>
      <c r="G145" s="185" t="s">
        <v>240</v>
      </c>
      <c r="H145" s="186">
        <v>28.890000000000001</v>
      </c>
      <c r="I145" s="187"/>
      <c r="J145" s="188">
        <f>ROUND(I145*H145,2)</f>
        <v>0</v>
      </c>
      <c r="K145" s="184" t="s">
        <v>246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96</v>
      </c>
      <c r="AT145" s="193" t="s">
        <v>237</v>
      </c>
      <c r="AU145" s="193" t="s">
        <v>84</v>
      </c>
      <c r="AY145" s="19" t="s">
        <v>235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96</v>
      </c>
      <c r="BM145" s="193" t="s">
        <v>351</v>
      </c>
    </row>
    <row r="146" s="2" customFormat="1">
      <c r="A146" s="38"/>
      <c r="B146" s="39"/>
      <c r="C146" s="38"/>
      <c r="D146" s="195" t="s">
        <v>242</v>
      </c>
      <c r="E146" s="38"/>
      <c r="F146" s="196" t="s">
        <v>352</v>
      </c>
      <c r="G146" s="38"/>
      <c r="H146" s="38"/>
      <c r="I146" s="197"/>
      <c r="J146" s="38"/>
      <c r="K146" s="38"/>
      <c r="L146" s="39"/>
      <c r="M146" s="198"/>
      <c r="N146" s="199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242</v>
      </c>
      <c r="AU146" s="19" t="s">
        <v>84</v>
      </c>
    </row>
    <row r="147" s="2" customFormat="1">
      <c r="A147" s="38"/>
      <c r="B147" s="39"/>
      <c r="C147" s="38"/>
      <c r="D147" s="195" t="s">
        <v>262</v>
      </c>
      <c r="E147" s="38"/>
      <c r="F147" s="223" t="s">
        <v>1183</v>
      </c>
      <c r="G147" s="38"/>
      <c r="H147" s="38"/>
      <c r="I147" s="197"/>
      <c r="J147" s="38"/>
      <c r="K147" s="38"/>
      <c r="L147" s="39"/>
      <c r="M147" s="198"/>
      <c r="N147" s="199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262</v>
      </c>
      <c r="AU147" s="19" t="s">
        <v>84</v>
      </c>
    </row>
    <row r="148" s="13" customFormat="1">
      <c r="A148" s="13"/>
      <c r="B148" s="200"/>
      <c r="C148" s="13"/>
      <c r="D148" s="195" t="s">
        <v>248</v>
      </c>
      <c r="E148" s="201" t="s">
        <v>1</v>
      </c>
      <c r="F148" s="202" t="s">
        <v>1199</v>
      </c>
      <c r="G148" s="13"/>
      <c r="H148" s="201" t="s">
        <v>1</v>
      </c>
      <c r="I148" s="203"/>
      <c r="J148" s="13"/>
      <c r="K148" s="13"/>
      <c r="L148" s="200"/>
      <c r="M148" s="204"/>
      <c r="N148" s="205"/>
      <c r="O148" s="205"/>
      <c r="P148" s="205"/>
      <c r="Q148" s="205"/>
      <c r="R148" s="205"/>
      <c r="S148" s="205"/>
      <c r="T148" s="206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1" t="s">
        <v>248</v>
      </c>
      <c r="AU148" s="201" t="s">
        <v>84</v>
      </c>
      <c r="AV148" s="13" t="s">
        <v>82</v>
      </c>
      <c r="AW148" s="13" t="s">
        <v>32</v>
      </c>
      <c r="AX148" s="13" t="s">
        <v>75</v>
      </c>
      <c r="AY148" s="201" t="s">
        <v>235</v>
      </c>
    </row>
    <row r="149" s="14" customFormat="1">
      <c r="A149" s="14"/>
      <c r="B149" s="207"/>
      <c r="C149" s="14"/>
      <c r="D149" s="195" t="s">
        <v>248</v>
      </c>
      <c r="E149" s="208" t="s">
        <v>1</v>
      </c>
      <c r="F149" s="209" t="s">
        <v>1390</v>
      </c>
      <c r="G149" s="14"/>
      <c r="H149" s="210">
        <v>28.890000000000001</v>
      </c>
      <c r="I149" s="211"/>
      <c r="J149" s="14"/>
      <c r="K149" s="14"/>
      <c r="L149" s="207"/>
      <c r="M149" s="212"/>
      <c r="N149" s="213"/>
      <c r="O149" s="213"/>
      <c r="P149" s="213"/>
      <c r="Q149" s="213"/>
      <c r="R149" s="213"/>
      <c r="S149" s="213"/>
      <c r="T149" s="2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08" t="s">
        <v>248</v>
      </c>
      <c r="AU149" s="208" t="s">
        <v>84</v>
      </c>
      <c r="AV149" s="14" t="s">
        <v>84</v>
      </c>
      <c r="AW149" s="14" t="s">
        <v>32</v>
      </c>
      <c r="AX149" s="14" t="s">
        <v>82</v>
      </c>
      <c r="AY149" s="208" t="s">
        <v>235</v>
      </c>
    </row>
    <row r="150" s="2" customFormat="1" ht="33" customHeight="1">
      <c r="A150" s="38"/>
      <c r="B150" s="181"/>
      <c r="C150" s="182" t="s">
        <v>269</v>
      </c>
      <c r="D150" s="182" t="s">
        <v>237</v>
      </c>
      <c r="E150" s="183" t="s">
        <v>356</v>
      </c>
      <c r="F150" s="184" t="s">
        <v>357</v>
      </c>
      <c r="G150" s="185" t="s">
        <v>358</v>
      </c>
      <c r="H150" s="186">
        <v>85.947999999999993</v>
      </c>
      <c r="I150" s="187"/>
      <c r="J150" s="188">
        <f>ROUND(I150*H150,2)</f>
        <v>0</v>
      </c>
      <c r="K150" s="184" t="s">
        <v>246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96</v>
      </c>
      <c r="AT150" s="193" t="s">
        <v>237</v>
      </c>
      <c r="AU150" s="193" t="s">
        <v>84</v>
      </c>
      <c r="AY150" s="19" t="s">
        <v>235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96</v>
      </c>
      <c r="BM150" s="193" t="s">
        <v>359</v>
      </c>
    </row>
    <row r="151" s="2" customFormat="1">
      <c r="A151" s="38"/>
      <c r="B151" s="39"/>
      <c r="C151" s="38"/>
      <c r="D151" s="195" t="s">
        <v>242</v>
      </c>
      <c r="E151" s="38"/>
      <c r="F151" s="196" t="s">
        <v>360</v>
      </c>
      <c r="G151" s="38"/>
      <c r="H151" s="38"/>
      <c r="I151" s="197"/>
      <c r="J151" s="38"/>
      <c r="K151" s="38"/>
      <c r="L151" s="39"/>
      <c r="M151" s="198"/>
      <c r="N151" s="199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242</v>
      </c>
      <c r="AU151" s="19" t="s">
        <v>84</v>
      </c>
    </row>
    <row r="152" s="2" customFormat="1">
      <c r="A152" s="38"/>
      <c r="B152" s="39"/>
      <c r="C152" s="38"/>
      <c r="D152" s="195" t="s">
        <v>262</v>
      </c>
      <c r="E152" s="38"/>
      <c r="F152" s="223" t="s">
        <v>1203</v>
      </c>
      <c r="G152" s="38"/>
      <c r="H152" s="38"/>
      <c r="I152" s="197"/>
      <c r="J152" s="38"/>
      <c r="K152" s="38"/>
      <c r="L152" s="39"/>
      <c r="M152" s="198"/>
      <c r="N152" s="199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262</v>
      </c>
      <c r="AU152" s="19" t="s">
        <v>84</v>
      </c>
    </row>
    <row r="153" s="13" customFormat="1">
      <c r="A153" s="13"/>
      <c r="B153" s="200"/>
      <c r="C153" s="13"/>
      <c r="D153" s="195" t="s">
        <v>248</v>
      </c>
      <c r="E153" s="201" t="s">
        <v>1</v>
      </c>
      <c r="F153" s="202" t="s">
        <v>1208</v>
      </c>
      <c r="G153" s="13"/>
      <c r="H153" s="201" t="s">
        <v>1</v>
      </c>
      <c r="I153" s="203"/>
      <c r="J153" s="13"/>
      <c r="K153" s="13"/>
      <c r="L153" s="200"/>
      <c r="M153" s="204"/>
      <c r="N153" s="205"/>
      <c r="O153" s="205"/>
      <c r="P153" s="205"/>
      <c r="Q153" s="205"/>
      <c r="R153" s="205"/>
      <c r="S153" s="205"/>
      <c r="T153" s="206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1" t="s">
        <v>248</v>
      </c>
      <c r="AU153" s="201" t="s">
        <v>84</v>
      </c>
      <c r="AV153" s="13" t="s">
        <v>82</v>
      </c>
      <c r="AW153" s="13" t="s">
        <v>32</v>
      </c>
      <c r="AX153" s="13" t="s">
        <v>75</v>
      </c>
      <c r="AY153" s="201" t="s">
        <v>235</v>
      </c>
    </row>
    <row r="154" s="14" customFormat="1">
      <c r="A154" s="14"/>
      <c r="B154" s="207"/>
      <c r="C154" s="14"/>
      <c r="D154" s="195" t="s">
        <v>248</v>
      </c>
      <c r="E154" s="208" t="s">
        <v>1</v>
      </c>
      <c r="F154" s="209" t="s">
        <v>1391</v>
      </c>
      <c r="G154" s="14"/>
      <c r="H154" s="210">
        <v>151.673</v>
      </c>
      <c r="I154" s="211"/>
      <c r="J154" s="14"/>
      <c r="K154" s="14"/>
      <c r="L154" s="207"/>
      <c r="M154" s="212"/>
      <c r="N154" s="213"/>
      <c r="O154" s="213"/>
      <c r="P154" s="213"/>
      <c r="Q154" s="213"/>
      <c r="R154" s="213"/>
      <c r="S154" s="213"/>
      <c r="T154" s="2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8" t="s">
        <v>248</v>
      </c>
      <c r="AU154" s="208" t="s">
        <v>84</v>
      </c>
      <c r="AV154" s="14" t="s">
        <v>84</v>
      </c>
      <c r="AW154" s="14" t="s">
        <v>32</v>
      </c>
      <c r="AX154" s="14" t="s">
        <v>75</v>
      </c>
      <c r="AY154" s="208" t="s">
        <v>235</v>
      </c>
    </row>
    <row r="155" s="13" customFormat="1">
      <c r="A155" s="13"/>
      <c r="B155" s="200"/>
      <c r="C155" s="13"/>
      <c r="D155" s="195" t="s">
        <v>248</v>
      </c>
      <c r="E155" s="201" t="s">
        <v>1</v>
      </c>
      <c r="F155" s="202" t="s">
        <v>370</v>
      </c>
      <c r="G155" s="13"/>
      <c r="H155" s="201" t="s">
        <v>1</v>
      </c>
      <c r="I155" s="203"/>
      <c r="J155" s="13"/>
      <c r="K155" s="13"/>
      <c r="L155" s="200"/>
      <c r="M155" s="204"/>
      <c r="N155" s="205"/>
      <c r="O155" s="205"/>
      <c r="P155" s="205"/>
      <c r="Q155" s="205"/>
      <c r="R155" s="205"/>
      <c r="S155" s="205"/>
      <c r="T155" s="20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1" t="s">
        <v>248</v>
      </c>
      <c r="AU155" s="201" t="s">
        <v>84</v>
      </c>
      <c r="AV155" s="13" t="s">
        <v>82</v>
      </c>
      <c r="AW155" s="13" t="s">
        <v>32</v>
      </c>
      <c r="AX155" s="13" t="s">
        <v>75</v>
      </c>
      <c r="AY155" s="201" t="s">
        <v>235</v>
      </c>
    </row>
    <row r="156" s="14" customFormat="1">
      <c r="A156" s="14"/>
      <c r="B156" s="207"/>
      <c r="C156" s="14"/>
      <c r="D156" s="195" t="s">
        <v>248</v>
      </c>
      <c r="E156" s="208" t="s">
        <v>1</v>
      </c>
      <c r="F156" s="209" t="s">
        <v>1392</v>
      </c>
      <c r="G156" s="14"/>
      <c r="H156" s="210">
        <v>20.222999999999999</v>
      </c>
      <c r="I156" s="211"/>
      <c r="J156" s="14"/>
      <c r="K156" s="14"/>
      <c r="L156" s="207"/>
      <c r="M156" s="212"/>
      <c r="N156" s="213"/>
      <c r="O156" s="213"/>
      <c r="P156" s="213"/>
      <c r="Q156" s="213"/>
      <c r="R156" s="213"/>
      <c r="S156" s="213"/>
      <c r="T156" s="2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8" t="s">
        <v>248</v>
      </c>
      <c r="AU156" s="208" t="s">
        <v>84</v>
      </c>
      <c r="AV156" s="14" t="s">
        <v>84</v>
      </c>
      <c r="AW156" s="14" t="s">
        <v>32</v>
      </c>
      <c r="AX156" s="14" t="s">
        <v>75</v>
      </c>
      <c r="AY156" s="208" t="s">
        <v>235</v>
      </c>
    </row>
    <row r="157" s="16" customFormat="1">
      <c r="A157" s="16"/>
      <c r="B157" s="224"/>
      <c r="C157" s="16"/>
      <c r="D157" s="195" t="s">
        <v>248</v>
      </c>
      <c r="E157" s="225" t="s">
        <v>1</v>
      </c>
      <c r="F157" s="226" t="s">
        <v>373</v>
      </c>
      <c r="G157" s="16"/>
      <c r="H157" s="227">
        <v>171.89600000000002</v>
      </c>
      <c r="I157" s="228"/>
      <c r="J157" s="16"/>
      <c r="K157" s="16"/>
      <c r="L157" s="224"/>
      <c r="M157" s="229"/>
      <c r="N157" s="230"/>
      <c r="O157" s="230"/>
      <c r="P157" s="230"/>
      <c r="Q157" s="230"/>
      <c r="R157" s="230"/>
      <c r="S157" s="230"/>
      <c r="T157" s="231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T157" s="225" t="s">
        <v>248</v>
      </c>
      <c r="AU157" s="225" t="s">
        <v>84</v>
      </c>
      <c r="AV157" s="16" t="s">
        <v>91</v>
      </c>
      <c r="AW157" s="16" t="s">
        <v>32</v>
      </c>
      <c r="AX157" s="16" t="s">
        <v>75</v>
      </c>
      <c r="AY157" s="225" t="s">
        <v>235</v>
      </c>
    </row>
    <row r="158" s="14" customFormat="1">
      <c r="A158" s="14"/>
      <c r="B158" s="207"/>
      <c r="C158" s="14"/>
      <c r="D158" s="195" t="s">
        <v>248</v>
      </c>
      <c r="E158" s="208" t="s">
        <v>1</v>
      </c>
      <c r="F158" s="209" t="s">
        <v>1393</v>
      </c>
      <c r="G158" s="14"/>
      <c r="H158" s="210">
        <v>85.947999999999993</v>
      </c>
      <c r="I158" s="211"/>
      <c r="J158" s="14"/>
      <c r="K158" s="14"/>
      <c r="L158" s="207"/>
      <c r="M158" s="212"/>
      <c r="N158" s="213"/>
      <c r="O158" s="213"/>
      <c r="P158" s="213"/>
      <c r="Q158" s="213"/>
      <c r="R158" s="213"/>
      <c r="S158" s="213"/>
      <c r="T158" s="2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08" t="s">
        <v>248</v>
      </c>
      <c r="AU158" s="208" t="s">
        <v>84</v>
      </c>
      <c r="AV158" s="14" t="s">
        <v>84</v>
      </c>
      <c r="AW158" s="14" t="s">
        <v>32</v>
      </c>
      <c r="AX158" s="14" t="s">
        <v>82</v>
      </c>
      <c r="AY158" s="208" t="s">
        <v>235</v>
      </c>
    </row>
    <row r="159" s="2" customFormat="1" ht="33" customHeight="1">
      <c r="A159" s="38"/>
      <c r="B159" s="181"/>
      <c r="C159" s="182" t="s">
        <v>276</v>
      </c>
      <c r="D159" s="182" t="s">
        <v>237</v>
      </c>
      <c r="E159" s="183" t="s">
        <v>375</v>
      </c>
      <c r="F159" s="184" t="s">
        <v>376</v>
      </c>
      <c r="G159" s="185" t="s">
        <v>358</v>
      </c>
      <c r="H159" s="186">
        <v>85.947999999999993</v>
      </c>
      <c r="I159" s="187"/>
      <c r="J159" s="188">
        <f>ROUND(I159*H159,2)</f>
        <v>0</v>
      </c>
      <c r="K159" s="184" t="s">
        <v>246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96</v>
      </c>
      <c r="AT159" s="193" t="s">
        <v>237</v>
      </c>
      <c r="AU159" s="193" t="s">
        <v>84</v>
      </c>
      <c r="AY159" s="19" t="s">
        <v>235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96</v>
      </c>
      <c r="BM159" s="193" t="s">
        <v>377</v>
      </c>
    </row>
    <row r="160" s="2" customFormat="1">
      <c r="A160" s="38"/>
      <c r="B160" s="39"/>
      <c r="C160" s="38"/>
      <c r="D160" s="195" t="s">
        <v>242</v>
      </c>
      <c r="E160" s="38"/>
      <c r="F160" s="196" t="s">
        <v>378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242</v>
      </c>
      <c r="AU160" s="19" t="s">
        <v>84</v>
      </c>
    </row>
    <row r="161" s="2" customFormat="1">
      <c r="A161" s="38"/>
      <c r="B161" s="39"/>
      <c r="C161" s="38"/>
      <c r="D161" s="195" t="s">
        <v>262</v>
      </c>
      <c r="E161" s="38"/>
      <c r="F161" s="223" t="s">
        <v>1203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262</v>
      </c>
      <c r="AU161" s="19" t="s">
        <v>84</v>
      </c>
    </row>
    <row r="162" s="2" customFormat="1" ht="24.15" customHeight="1">
      <c r="A162" s="38"/>
      <c r="B162" s="181"/>
      <c r="C162" s="182" t="s">
        <v>284</v>
      </c>
      <c r="D162" s="182" t="s">
        <v>237</v>
      </c>
      <c r="E162" s="183" t="s">
        <v>379</v>
      </c>
      <c r="F162" s="184" t="s">
        <v>380</v>
      </c>
      <c r="G162" s="185" t="s">
        <v>358</v>
      </c>
      <c r="H162" s="186">
        <v>34.378999999999998</v>
      </c>
      <c r="I162" s="187"/>
      <c r="J162" s="188">
        <f>ROUND(I162*H162,2)</f>
        <v>0</v>
      </c>
      <c r="K162" s="184" t="s">
        <v>246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381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382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13" customFormat="1">
      <c r="A164" s="13"/>
      <c r="B164" s="200"/>
      <c r="C164" s="13"/>
      <c r="D164" s="195" t="s">
        <v>248</v>
      </c>
      <c r="E164" s="201" t="s">
        <v>1</v>
      </c>
      <c r="F164" s="202" t="s">
        <v>906</v>
      </c>
      <c r="G164" s="13"/>
      <c r="H164" s="201" t="s">
        <v>1</v>
      </c>
      <c r="I164" s="203"/>
      <c r="J164" s="13"/>
      <c r="K164" s="13"/>
      <c r="L164" s="200"/>
      <c r="M164" s="204"/>
      <c r="N164" s="205"/>
      <c r="O164" s="205"/>
      <c r="P164" s="205"/>
      <c r="Q164" s="205"/>
      <c r="R164" s="205"/>
      <c r="S164" s="205"/>
      <c r="T164" s="206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1" t="s">
        <v>248</v>
      </c>
      <c r="AU164" s="201" t="s">
        <v>84</v>
      </c>
      <c r="AV164" s="13" t="s">
        <v>82</v>
      </c>
      <c r="AW164" s="13" t="s">
        <v>32</v>
      </c>
      <c r="AX164" s="13" t="s">
        <v>75</v>
      </c>
      <c r="AY164" s="201" t="s">
        <v>235</v>
      </c>
    </row>
    <row r="165" s="14" customFormat="1">
      <c r="A165" s="14"/>
      <c r="B165" s="207"/>
      <c r="C165" s="14"/>
      <c r="D165" s="195" t="s">
        <v>248</v>
      </c>
      <c r="E165" s="208" t="s">
        <v>1</v>
      </c>
      <c r="F165" s="209" t="s">
        <v>1394</v>
      </c>
      <c r="G165" s="14"/>
      <c r="H165" s="210">
        <v>34.378999999999998</v>
      </c>
      <c r="I165" s="211"/>
      <c r="J165" s="14"/>
      <c r="K165" s="14"/>
      <c r="L165" s="207"/>
      <c r="M165" s="212"/>
      <c r="N165" s="213"/>
      <c r="O165" s="213"/>
      <c r="P165" s="213"/>
      <c r="Q165" s="213"/>
      <c r="R165" s="213"/>
      <c r="S165" s="213"/>
      <c r="T165" s="2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08" t="s">
        <v>248</v>
      </c>
      <c r="AU165" s="208" t="s">
        <v>84</v>
      </c>
      <c r="AV165" s="14" t="s">
        <v>84</v>
      </c>
      <c r="AW165" s="14" t="s">
        <v>32</v>
      </c>
      <c r="AX165" s="14" t="s">
        <v>82</v>
      </c>
      <c r="AY165" s="208" t="s">
        <v>235</v>
      </c>
    </row>
    <row r="166" s="2" customFormat="1" ht="21.75" customHeight="1">
      <c r="A166" s="38"/>
      <c r="B166" s="181"/>
      <c r="C166" s="182" t="s">
        <v>291</v>
      </c>
      <c r="D166" s="182" t="s">
        <v>237</v>
      </c>
      <c r="E166" s="183" t="s">
        <v>386</v>
      </c>
      <c r="F166" s="184" t="s">
        <v>387</v>
      </c>
      <c r="G166" s="185" t="s">
        <v>240</v>
      </c>
      <c r="H166" s="186">
        <v>423.72000000000003</v>
      </c>
      <c r="I166" s="187"/>
      <c r="J166" s="188">
        <f>ROUND(I166*H166,2)</f>
        <v>0</v>
      </c>
      <c r="K166" s="184" t="s">
        <v>246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0.00059000000000000003</v>
      </c>
      <c r="R166" s="191">
        <f>Q166*H166</f>
        <v>0.24999480000000002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96</v>
      </c>
      <c r="AT166" s="193" t="s">
        <v>237</v>
      </c>
      <c r="AU166" s="193" t="s">
        <v>84</v>
      </c>
      <c r="AY166" s="19" t="s">
        <v>235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96</v>
      </c>
      <c r="BM166" s="193" t="s">
        <v>388</v>
      </c>
    </row>
    <row r="167" s="2" customFormat="1">
      <c r="A167" s="38"/>
      <c r="B167" s="39"/>
      <c r="C167" s="38"/>
      <c r="D167" s="195" t="s">
        <v>242</v>
      </c>
      <c r="E167" s="38"/>
      <c r="F167" s="196" t="s">
        <v>389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242</v>
      </c>
      <c r="AU167" s="19" t="s">
        <v>84</v>
      </c>
    </row>
    <row r="168" s="2" customFormat="1">
      <c r="A168" s="38"/>
      <c r="B168" s="39"/>
      <c r="C168" s="38"/>
      <c r="D168" s="195" t="s">
        <v>262</v>
      </c>
      <c r="E168" s="38"/>
      <c r="F168" s="223" t="s">
        <v>1183</v>
      </c>
      <c r="G168" s="38"/>
      <c r="H168" s="38"/>
      <c r="I168" s="197"/>
      <c r="J168" s="38"/>
      <c r="K168" s="38"/>
      <c r="L168" s="39"/>
      <c r="M168" s="198"/>
      <c r="N168" s="199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262</v>
      </c>
      <c r="AU168" s="19" t="s">
        <v>84</v>
      </c>
    </row>
    <row r="169" s="14" customFormat="1">
      <c r="A169" s="14"/>
      <c r="B169" s="207"/>
      <c r="C169" s="14"/>
      <c r="D169" s="195" t="s">
        <v>248</v>
      </c>
      <c r="E169" s="208" t="s">
        <v>1</v>
      </c>
      <c r="F169" s="209" t="s">
        <v>1395</v>
      </c>
      <c r="G169" s="14"/>
      <c r="H169" s="210">
        <v>423.72000000000003</v>
      </c>
      <c r="I169" s="211"/>
      <c r="J169" s="14"/>
      <c r="K169" s="14"/>
      <c r="L169" s="207"/>
      <c r="M169" s="212"/>
      <c r="N169" s="213"/>
      <c r="O169" s="213"/>
      <c r="P169" s="213"/>
      <c r="Q169" s="213"/>
      <c r="R169" s="213"/>
      <c r="S169" s="213"/>
      <c r="T169" s="2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08" t="s">
        <v>248</v>
      </c>
      <c r="AU169" s="208" t="s">
        <v>84</v>
      </c>
      <c r="AV169" s="14" t="s">
        <v>84</v>
      </c>
      <c r="AW169" s="14" t="s">
        <v>32</v>
      </c>
      <c r="AX169" s="14" t="s">
        <v>82</v>
      </c>
      <c r="AY169" s="208" t="s">
        <v>235</v>
      </c>
    </row>
    <row r="170" s="2" customFormat="1" ht="21.75" customHeight="1">
      <c r="A170" s="38"/>
      <c r="B170" s="181"/>
      <c r="C170" s="182" t="s">
        <v>297</v>
      </c>
      <c r="D170" s="182" t="s">
        <v>237</v>
      </c>
      <c r="E170" s="183" t="s">
        <v>392</v>
      </c>
      <c r="F170" s="184" t="s">
        <v>393</v>
      </c>
      <c r="G170" s="185" t="s">
        <v>240</v>
      </c>
      <c r="H170" s="186">
        <v>423.72000000000003</v>
      </c>
      <c r="I170" s="187"/>
      <c r="J170" s="188">
        <f>ROUND(I170*H170,2)</f>
        <v>0</v>
      </c>
      <c r="K170" s="184" t="s">
        <v>246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96</v>
      </c>
      <c r="AT170" s="193" t="s">
        <v>237</v>
      </c>
      <c r="AU170" s="193" t="s">
        <v>84</v>
      </c>
      <c r="AY170" s="19" t="s">
        <v>235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96</v>
      </c>
      <c r="BM170" s="193" t="s">
        <v>394</v>
      </c>
    </row>
    <row r="171" s="2" customFormat="1">
      <c r="A171" s="38"/>
      <c r="B171" s="39"/>
      <c r="C171" s="38"/>
      <c r="D171" s="195" t="s">
        <v>242</v>
      </c>
      <c r="E171" s="38"/>
      <c r="F171" s="196" t="s">
        <v>395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242</v>
      </c>
      <c r="AU171" s="19" t="s">
        <v>84</v>
      </c>
    </row>
    <row r="172" s="2" customFormat="1" ht="44.25" customHeight="1">
      <c r="A172" s="38"/>
      <c r="B172" s="181"/>
      <c r="C172" s="182" t="s">
        <v>302</v>
      </c>
      <c r="D172" s="182" t="s">
        <v>237</v>
      </c>
      <c r="E172" s="183" t="s">
        <v>397</v>
      </c>
      <c r="F172" s="184" t="s">
        <v>398</v>
      </c>
      <c r="G172" s="185" t="s">
        <v>358</v>
      </c>
      <c r="H172" s="186">
        <v>174.785</v>
      </c>
      <c r="I172" s="187"/>
      <c r="J172" s="188">
        <f>ROUND(I172*H172,2)</f>
        <v>0</v>
      </c>
      <c r="K172" s="184" t="s">
        <v>246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96</v>
      </c>
      <c r="AT172" s="193" t="s">
        <v>237</v>
      </c>
      <c r="AU172" s="193" t="s">
        <v>84</v>
      </c>
      <c r="AY172" s="19" t="s">
        <v>235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96</v>
      </c>
      <c r="BM172" s="193" t="s">
        <v>399</v>
      </c>
    </row>
    <row r="173" s="2" customFormat="1">
      <c r="A173" s="38"/>
      <c r="B173" s="39"/>
      <c r="C173" s="38"/>
      <c r="D173" s="195" t="s">
        <v>242</v>
      </c>
      <c r="E173" s="38"/>
      <c r="F173" s="196" t="s">
        <v>400</v>
      </c>
      <c r="G173" s="38"/>
      <c r="H173" s="38"/>
      <c r="I173" s="197"/>
      <c r="J173" s="38"/>
      <c r="K173" s="38"/>
      <c r="L173" s="39"/>
      <c r="M173" s="198"/>
      <c r="N173" s="199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242</v>
      </c>
      <c r="AU173" s="19" t="s">
        <v>84</v>
      </c>
    </row>
    <row r="174" s="13" customFormat="1">
      <c r="A174" s="13"/>
      <c r="B174" s="200"/>
      <c r="C174" s="13"/>
      <c r="D174" s="195" t="s">
        <v>248</v>
      </c>
      <c r="E174" s="201" t="s">
        <v>1</v>
      </c>
      <c r="F174" s="202" t="s">
        <v>401</v>
      </c>
      <c r="G174" s="13"/>
      <c r="H174" s="201" t="s">
        <v>1</v>
      </c>
      <c r="I174" s="203"/>
      <c r="J174" s="13"/>
      <c r="K174" s="13"/>
      <c r="L174" s="200"/>
      <c r="M174" s="204"/>
      <c r="N174" s="205"/>
      <c r="O174" s="205"/>
      <c r="P174" s="205"/>
      <c r="Q174" s="205"/>
      <c r="R174" s="205"/>
      <c r="S174" s="205"/>
      <c r="T174" s="206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1" t="s">
        <v>248</v>
      </c>
      <c r="AU174" s="201" t="s">
        <v>84</v>
      </c>
      <c r="AV174" s="13" t="s">
        <v>82</v>
      </c>
      <c r="AW174" s="13" t="s">
        <v>32</v>
      </c>
      <c r="AX174" s="13" t="s">
        <v>75</v>
      </c>
      <c r="AY174" s="201" t="s">
        <v>235</v>
      </c>
    </row>
    <row r="175" s="14" customFormat="1">
      <c r="A175" s="14"/>
      <c r="B175" s="207"/>
      <c r="C175" s="14"/>
      <c r="D175" s="195" t="s">
        <v>248</v>
      </c>
      <c r="E175" s="208" t="s">
        <v>1</v>
      </c>
      <c r="F175" s="209" t="s">
        <v>1396</v>
      </c>
      <c r="G175" s="14"/>
      <c r="H175" s="210">
        <v>171.89599999999999</v>
      </c>
      <c r="I175" s="211"/>
      <c r="J175" s="14"/>
      <c r="K175" s="14"/>
      <c r="L175" s="207"/>
      <c r="M175" s="212"/>
      <c r="N175" s="213"/>
      <c r="O175" s="213"/>
      <c r="P175" s="213"/>
      <c r="Q175" s="213"/>
      <c r="R175" s="213"/>
      <c r="S175" s="213"/>
      <c r="T175" s="2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08" t="s">
        <v>248</v>
      </c>
      <c r="AU175" s="208" t="s">
        <v>84</v>
      </c>
      <c r="AV175" s="14" t="s">
        <v>84</v>
      </c>
      <c r="AW175" s="14" t="s">
        <v>32</v>
      </c>
      <c r="AX175" s="14" t="s">
        <v>75</v>
      </c>
      <c r="AY175" s="208" t="s">
        <v>235</v>
      </c>
    </row>
    <row r="176" s="13" customFormat="1">
      <c r="A176" s="13"/>
      <c r="B176" s="200"/>
      <c r="C176" s="13"/>
      <c r="D176" s="195" t="s">
        <v>248</v>
      </c>
      <c r="E176" s="201" t="s">
        <v>1</v>
      </c>
      <c r="F176" s="202" t="s">
        <v>403</v>
      </c>
      <c r="G176" s="13"/>
      <c r="H176" s="201" t="s">
        <v>1</v>
      </c>
      <c r="I176" s="203"/>
      <c r="J176" s="13"/>
      <c r="K176" s="13"/>
      <c r="L176" s="200"/>
      <c r="M176" s="204"/>
      <c r="N176" s="205"/>
      <c r="O176" s="205"/>
      <c r="P176" s="205"/>
      <c r="Q176" s="205"/>
      <c r="R176" s="205"/>
      <c r="S176" s="205"/>
      <c r="T176" s="206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1" t="s">
        <v>248</v>
      </c>
      <c r="AU176" s="201" t="s">
        <v>84</v>
      </c>
      <c r="AV176" s="13" t="s">
        <v>82</v>
      </c>
      <c r="AW176" s="13" t="s">
        <v>32</v>
      </c>
      <c r="AX176" s="13" t="s">
        <v>75</v>
      </c>
      <c r="AY176" s="201" t="s">
        <v>235</v>
      </c>
    </row>
    <row r="177" s="14" customFormat="1">
      <c r="A177" s="14"/>
      <c r="B177" s="207"/>
      <c r="C177" s="14"/>
      <c r="D177" s="195" t="s">
        <v>248</v>
      </c>
      <c r="E177" s="208" t="s">
        <v>1</v>
      </c>
      <c r="F177" s="209" t="s">
        <v>1397</v>
      </c>
      <c r="G177" s="14"/>
      <c r="H177" s="210">
        <v>2.8889999999999998</v>
      </c>
      <c r="I177" s="211"/>
      <c r="J177" s="14"/>
      <c r="K177" s="14"/>
      <c r="L177" s="207"/>
      <c r="M177" s="212"/>
      <c r="N177" s="213"/>
      <c r="O177" s="213"/>
      <c r="P177" s="213"/>
      <c r="Q177" s="213"/>
      <c r="R177" s="213"/>
      <c r="S177" s="213"/>
      <c r="T177" s="2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08" t="s">
        <v>248</v>
      </c>
      <c r="AU177" s="208" t="s">
        <v>84</v>
      </c>
      <c r="AV177" s="14" t="s">
        <v>84</v>
      </c>
      <c r="AW177" s="14" t="s">
        <v>32</v>
      </c>
      <c r="AX177" s="14" t="s">
        <v>75</v>
      </c>
      <c r="AY177" s="208" t="s">
        <v>235</v>
      </c>
    </row>
    <row r="178" s="15" customFormat="1">
      <c r="A178" s="15"/>
      <c r="B178" s="215"/>
      <c r="C178" s="15"/>
      <c r="D178" s="195" t="s">
        <v>248</v>
      </c>
      <c r="E178" s="216" t="s">
        <v>1</v>
      </c>
      <c r="F178" s="217" t="s">
        <v>253</v>
      </c>
      <c r="G178" s="15"/>
      <c r="H178" s="218">
        <v>174.785</v>
      </c>
      <c r="I178" s="219"/>
      <c r="J178" s="15"/>
      <c r="K178" s="15"/>
      <c r="L178" s="215"/>
      <c r="M178" s="220"/>
      <c r="N178" s="221"/>
      <c r="O178" s="221"/>
      <c r="P178" s="221"/>
      <c r="Q178" s="221"/>
      <c r="R178" s="221"/>
      <c r="S178" s="221"/>
      <c r="T178" s="222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16" t="s">
        <v>248</v>
      </c>
      <c r="AU178" s="216" t="s">
        <v>84</v>
      </c>
      <c r="AV178" s="15" t="s">
        <v>96</v>
      </c>
      <c r="AW178" s="15" t="s">
        <v>32</v>
      </c>
      <c r="AX178" s="15" t="s">
        <v>82</v>
      </c>
      <c r="AY178" s="216" t="s">
        <v>235</v>
      </c>
    </row>
    <row r="179" s="2" customFormat="1" ht="37.8" customHeight="1">
      <c r="A179" s="38"/>
      <c r="B179" s="181"/>
      <c r="C179" s="182" t="s">
        <v>307</v>
      </c>
      <c r="D179" s="182" t="s">
        <v>237</v>
      </c>
      <c r="E179" s="183" t="s">
        <v>406</v>
      </c>
      <c r="F179" s="184" t="s">
        <v>407</v>
      </c>
      <c r="G179" s="185" t="s">
        <v>358</v>
      </c>
      <c r="H179" s="186">
        <v>17.815999999999999</v>
      </c>
      <c r="I179" s="187"/>
      <c r="J179" s="188">
        <f>ROUND(I179*H179,2)</f>
        <v>0</v>
      </c>
      <c r="K179" s="184" t="s">
        <v>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96</v>
      </c>
      <c r="AT179" s="193" t="s">
        <v>237</v>
      </c>
      <c r="AU179" s="193" t="s">
        <v>84</v>
      </c>
      <c r="AY179" s="19" t="s">
        <v>235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96</v>
      </c>
      <c r="BM179" s="193" t="s">
        <v>408</v>
      </c>
    </row>
    <row r="180" s="2" customFormat="1">
      <c r="A180" s="38"/>
      <c r="B180" s="39"/>
      <c r="C180" s="38"/>
      <c r="D180" s="195" t="s">
        <v>242</v>
      </c>
      <c r="E180" s="38"/>
      <c r="F180" s="196" t="s">
        <v>400</v>
      </c>
      <c r="G180" s="38"/>
      <c r="H180" s="38"/>
      <c r="I180" s="197"/>
      <c r="J180" s="38"/>
      <c r="K180" s="38"/>
      <c r="L180" s="39"/>
      <c r="M180" s="198"/>
      <c r="N180" s="199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242</v>
      </c>
      <c r="AU180" s="19" t="s">
        <v>84</v>
      </c>
    </row>
    <row r="181" s="2" customFormat="1" ht="44.25" customHeight="1">
      <c r="A181" s="38"/>
      <c r="B181" s="181"/>
      <c r="C181" s="182" t="s">
        <v>314</v>
      </c>
      <c r="D181" s="182" t="s">
        <v>237</v>
      </c>
      <c r="E181" s="183" t="s">
        <v>410</v>
      </c>
      <c r="F181" s="184" t="s">
        <v>411</v>
      </c>
      <c r="G181" s="185" t="s">
        <v>358</v>
      </c>
      <c r="H181" s="186">
        <v>873.92499999999995</v>
      </c>
      <c r="I181" s="187"/>
      <c r="J181" s="188">
        <f>ROUND(I181*H181,2)</f>
        <v>0</v>
      </c>
      <c r="K181" s="184" t="s">
        <v>246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96</v>
      </c>
      <c r="AT181" s="193" t="s">
        <v>237</v>
      </c>
      <c r="AU181" s="193" t="s">
        <v>84</v>
      </c>
      <c r="AY181" s="19" t="s">
        <v>235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96</v>
      </c>
      <c r="BM181" s="193" t="s">
        <v>412</v>
      </c>
    </row>
    <row r="182" s="2" customFormat="1">
      <c r="A182" s="38"/>
      <c r="B182" s="39"/>
      <c r="C182" s="38"/>
      <c r="D182" s="195" t="s">
        <v>242</v>
      </c>
      <c r="E182" s="38"/>
      <c r="F182" s="196" t="s">
        <v>413</v>
      </c>
      <c r="G182" s="38"/>
      <c r="H182" s="38"/>
      <c r="I182" s="197"/>
      <c r="J182" s="38"/>
      <c r="K182" s="38"/>
      <c r="L182" s="39"/>
      <c r="M182" s="198"/>
      <c r="N182" s="199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242</v>
      </c>
      <c r="AU182" s="19" t="s">
        <v>84</v>
      </c>
    </row>
    <row r="183" s="14" customFormat="1">
      <c r="A183" s="14"/>
      <c r="B183" s="207"/>
      <c r="C183" s="14"/>
      <c r="D183" s="195" t="s">
        <v>248</v>
      </c>
      <c r="E183" s="14"/>
      <c r="F183" s="209" t="s">
        <v>1398</v>
      </c>
      <c r="G183" s="14"/>
      <c r="H183" s="210">
        <v>873.92499999999995</v>
      </c>
      <c r="I183" s="211"/>
      <c r="J183" s="14"/>
      <c r="K183" s="14"/>
      <c r="L183" s="207"/>
      <c r="M183" s="212"/>
      <c r="N183" s="213"/>
      <c r="O183" s="213"/>
      <c r="P183" s="213"/>
      <c r="Q183" s="213"/>
      <c r="R183" s="213"/>
      <c r="S183" s="213"/>
      <c r="T183" s="2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08" t="s">
        <v>248</v>
      </c>
      <c r="AU183" s="208" t="s">
        <v>84</v>
      </c>
      <c r="AV183" s="14" t="s">
        <v>84</v>
      </c>
      <c r="AW183" s="14" t="s">
        <v>3</v>
      </c>
      <c r="AX183" s="14" t="s">
        <v>82</v>
      </c>
      <c r="AY183" s="208" t="s">
        <v>235</v>
      </c>
    </row>
    <row r="184" s="2" customFormat="1" ht="44.25" customHeight="1">
      <c r="A184" s="38"/>
      <c r="B184" s="181"/>
      <c r="C184" s="182" t="s">
        <v>320</v>
      </c>
      <c r="D184" s="182" t="s">
        <v>237</v>
      </c>
      <c r="E184" s="183" t="s">
        <v>416</v>
      </c>
      <c r="F184" s="184" t="s">
        <v>417</v>
      </c>
      <c r="G184" s="185" t="s">
        <v>358</v>
      </c>
      <c r="H184" s="186">
        <v>89.079999999999998</v>
      </c>
      <c r="I184" s="187"/>
      <c r="J184" s="188">
        <f>ROUND(I184*H184,2)</f>
        <v>0</v>
      </c>
      <c r="K184" s="184" t="s">
        <v>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96</v>
      </c>
      <c r="AT184" s="193" t="s">
        <v>237</v>
      </c>
      <c r="AU184" s="193" t="s">
        <v>84</v>
      </c>
      <c r="AY184" s="19" t="s">
        <v>235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96</v>
      </c>
      <c r="BM184" s="193" t="s">
        <v>418</v>
      </c>
    </row>
    <row r="185" s="2" customFormat="1">
      <c r="A185" s="38"/>
      <c r="B185" s="39"/>
      <c r="C185" s="38"/>
      <c r="D185" s="195" t="s">
        <v>242</v>
      </c>
      <c r="E185" s="38"/>
      <c r="F185" s="196" t="s">
        <v>413</v>
      </c>
      <c r="G185" s="38"/>
      <c r="H185" s="38"/>
      <c r="I185" s="197"/>
      <c r="J185" s="38"/>
      <c r="K185" s="38"/>
      <c r="L185" s="39"/>
      <c r="M185" s="198"/>
      <c r="N185" s="199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242</v>
      </c>
      <c r="AU185" s="19" t="s">
        <v>84</v>
      </c>
    </row>
    <row r="186" s="14" customFormat="1">
      <c r="A186" s="14"/>
      <c r="B186" s="207"/>
      <c r="C186" s="14"/>
      <c r="D186" s="195" t="s">
        <v>248</v>
      </c>
      <c r="E186" s="14"/>
      <c r="F186" s="209" t="s">
        <v>1399</v>
      </c>
      <c r="G186" s="14"/>
      <c r="H186" s="210">
        <v>89.079999999999998</v>
      </c>
      <c r="I186" s="211"/>
      <c r="J186" s="14"/>
      <c r="K186" s="14"/>
      <c r="L186" s="207"/>
      <c r="M186" s="212"/>
      <c r="N186" s="213"/>
      <c r="O186" s="213"/>
      <c r="P186" s="213"/>
      <c r="Q186" s="213"/>
      <c r="R186" s="213"/>
      <c r="S186" s="213"/>
      <c r="T186" s="2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8" t="s">
        <v>248</v>
      </c>
      <c r="AU186" s="208" t="s">
        <v>84</v>
      </c>
      <c r="AV186" s="14" t="s">
        <v>84</v>
      </c>
      <c r="AW186" s="14" t="s">
        <v>3</v>
      </c>
      <c r="AX186" s="14" t="s">
        <v>82</v>
      </c>
      <c r="AY186" s="208" t="s">
        <v>235</v>
      </c>
    </row>
    <row r="187" s="2" customFormat="1" ht="24.15" customHeight="1">
      <c r="A187" s="38"/>
      <c r="B187" s="181"/>
      <c r="C187" s="182" t="s">
        <v>327</v>
      </c>
      <c r="D187" s="182" t="s">
        <v>237</v>
      </c>
      <c r="E187" s="183" t="s">
        <v>421</v>
      </c>
      <c r="F187" s="184" t="s">
        <v>422</v>
      </c>
      <c r="G187" s="185" t="s">
        <v>358</v>
      </c>
      <c r="H187" s="186">
        <v>17.815999999999999</v>
      </c>
      <c r="I187" s="187"/>
      <c r="J187" s="188">
        <f>ROUND(I187*H187,2)</f>
        <v>0</v>
      </c>
      <c r="K187" s="184" t="s">
        <v>246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96</v>
      </c>
      <c r="AT187" s="193" t="s">
        <v>237</v>
      </c>
      <c r="AU187" s="193" t="s">
        <v>84</v>
      </c>
      <c r="AY187" s="19" t="s">
        <v>235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96</v>
      </c>
      <c r="BM187" s="193" t="s">
        <v>423</v>
      </c>
    </row>
    <row r="188" s="2" customFormat="1">
      <c r="A188" s="38"/>
      <c r="B188" s="39"/>
      <c r="C188" s="38"/>
      <c r="D188" s="195" t="s">
        <v>242</v>
      </c>
      <c r="E188" s="38"/>
      <c r="F188" s="196" t="s">
        <v>424</v>
      </c>
      <c r="G188" s="38"/>
      <c r="H188" s="38"/>
      <c r="I188" s="197"/>
      <c r="J188" s="38"/>
      <c r="K188" s="38"/>
      <c r="L188" s="39"/>
      <c r="M188" s="198"/>
      <c r="N188" s="199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242</v>
      </c>
      <c r="AU188" s="19" t="s">
        <v>84</v>
      </c>
    </row>
    <row r="189" s="13" customFormat="1">
      <c r="A189" s="13"/>
      <c r="B189" s="200"/>
      <c r="C189" s="13"/>
      <c r="D189" s="195" t="s">
        <v>248</v>
      </c>
      <c r="E189" s="201" t="s">
        <v>1</v>
      </c>
      <c r="F189" s="202" t="s">
        <v>403</v>
      </c>
      <c r="G189" s="13"/>
      <c r="H189" s="201" t="s">
        <v>1</v>
      </c>
      <c r="I189" s="203"/>
      <c r="J189" s="13"/>
      <c r="K189" s="13"/>
      <c r="L189" s="200"/>
      <c r="M189" s="204"/>
      <c r="N189" s="205"/>
      <c r="O189" s="205"/>
      <c r="P189" s="205"/>
      <c r="Q189" s="205"/>
      <c r="R189" s="205"/>
      <c r="S189" s="205"/>
      <c r="T189" s="206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1" t="s">
        <v>248</v>
      </c>
      <c r="AU189" s="201" t="s">
        <v>84</v>
      </c>
      <c r="AV189" s="13" t="s">
        <v>82</v>
      </c>
      <c r="AW189" s="13" t="s">
        <v>32</v>
      </c>
      <c r="AX189" s="13" t="s">
        <v>75</v>
      </c>
      <c r="AY189" s="201" t="s">
        <v>235</v>
      </c>
    </row>
    <row r="190" s="14" customFormat="1">
      <c r="A190" s="14"/>
      <c r="B190" s="207"/>
      <c r="C190" s="14"/>
      <c r="D190" s="195" t="s">
        <v>248</v>
      </c>
      <c r="E190" s="208" t="s">
        <v>1</v>
      </c>
      <c r="F190" s="209" t="s">
        <v>1397</v>
      </c>
      <c r="G190" s="14"/>
      <c r="H190" s="210">
        <v>2.8889999999999998</v>
      </c>
      <c r="I190" s="211"/>
      <c r="J190" s="14"/>
      <c r="K190" s="14"/>
      <c r="L190" s="207"/>
      <c r="M190" s="212"/>
      <c r="N190" s="213"/>
      <c r="O190" s="213"/>
      <c r="P190" s="213"/>
      <c r="Q190" s="213"/>
      <c r="R190" s="213"/>
      <c r="S190" s="213"/>
      <c r="T190" s="2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8" t="s">
        <v>248</v>
      </c>
      <c r="AU190" s="208" t="s">
        <v>84</v>
      </c>
      <c r="AV190" s="14" t="s">
        <v>84</v>
      </c>
      <c r="AW190" s="14" t="s">
        <v>32</v>
      </c>
      <c r="AX190" s="14" t="s">
        <v>75</v>
      </c>
      <c r="AY190" s="208" t="s">
        <v>235</v>
      </c>
    </row>
    <row r="191" s="16" customFormat="1">
      <c r="A191" s="16"/>
      <c r="B191" s="224"/>
      <c r="C191" s="16"/>
      <c r="D191" s="195" t="s">
        <v>248</v>
      </c>
      <c r="E191" s="225" t="s">
        <v>1</v>
      </c>
      <c r="F191" s="226" t="s">
        <v>373</v>
      </c>
      <c r="G191" s="16"/>
      <c r="H191" s="227">
        <v>2.8889999999999998</v>
      </c>
      <c r="I191" s="228"/>
      <c r="J191" s="16"/>
      <c r="K191" s="16"/>
      <c r="L191" s="224"/>
      <c r="M191" s="229"/>
      <c r="N191" s="230"/>
      <c r="O191" s="230"/>
      <c r="P191" s="230"/>
      <c r="Q191" s="230"/>
      <c r="R191" s="230"/>
      <c r="S191" s="230"/>
      <c r="T191" s="231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T191" s="225" t="s">
        <v>248</v>
      </c>
      <c r="AU191" s="225" t="s">
        <v>84</v>
      </c>
      <c r="AV191" s="16" t="s">
        <v>91</v>
      </c>
      <c r="AW191" s="16" t="s">
        <v>32</v>
      </c>
      <c r="AX191" s="16" t="s">
        <v>75</v>
      </c>
      <c r="AY191" s="225" t="s">
        <v>235</v>
      </c>
    </row>
    <row r="192" s="13" customFormat="1">
      <c r="A192" s="13"/>
      <c r="B192" s="200"/>
      <c r="C192" s="13"/>
      <c r="D192" s="195" t="s">
        <v>248</v>
      </c>
      <c r="E192" s="201" t="s">
        <v>1</v>
      </c>
      <c r="F192" s="202" t="s">
        <v>425</v>
      </c>
      <c r="G192" s="13"/>
      <c r="H192" s="201" t="s">
        <v>1</v>
      </c>
      <c r="I192" s="203"/>
      <c r="J192" s="13"/>
      <c r="K192" s="13"/>
      <c r="L192" s="200"/>
      <c r="M192" s="204"/>
      <c r="N192" s="205"/>
      <c r="O192" s="205"/>
      <c r="P192" s="205"/>
      <c r="Q192" s="205"/>
      <c r="R192" s="205"/>
      <c r="S192" s="205"/>
      <c r="T192" s="206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1" t="s">
        <v>248</v>
      </c>
      <c r="AU192" s="201" t="s">
        <v>84</v>
      </c>
      <c r="AV192" s="13" t="s">
        <v>82</v>
      </c>
      <c r="AW192" s="13" t="s">
        <v>32</v>
      </c>
      <c r="AX192" s="13" t="s">
        <v>75</v>
      </c>
      <c r="AY192" s="201" t="s">
        <v>235</v>
      </c>
    </row>
    <row r="193" s="14" customFormat="1">
      <c r="A193" s="14"/>
      <c r="B193" s="207"/>
      <c r="C193" s="14"/>
      <c r="D193" s="195" t="s">
        <v>248</v>
      </c>
      <c r="E193" s="208" t="s">
        <v>1</v>
      </c>
      <c r="F193" s="209" t="s">
        <v>1400</v>
      </c>
      <c r="G193" s="14"/>
      <c r="H193" s="210">
        <v>14.927</v>
      </c>
      <c r="I193" s="211"/>
      <c r="J193" s="14"/>
      <c r="K193" s="14"/>
      <c r="L193" s="207"/>
      <c r="M193" s="212"/>
      <c r="N193" s="213"/>
      <c r="O193" s="213"/>
      <c r="P193" s="213"/>
      <c r="Q193" s="213"/>
      <c r="R193" s="213"/>
      <c r="S193" s="213"/>
      <c r="T193" s="2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08" t="s">
        <v>248</v>
      </c>
      <c r="AU193" s="208" t="s">
        <v>84</v>
      </c>
      <c r="AV193" s="14" t="s">
        <v>84</v>
      </c>
      <c r="AW193" s="14" t="s">
        <v>32</v>
      </c>
      <c r="AX193" s="14" t="s">
        <v>75</v>
      </c>
      <c r="AY193" s="208" t="s">
        <v>235</v>
      </c>
    </row>
    <row r="194" s="16" customFormat="1">
      <c r="A194" s="16"/>
      <c r="B194" s="224"/>
      <c r="C194" s="16"/>
      <c r="D194" s="195" t="s">
        <v>248</v>
      </c>
      <c r="E194" s="225" t="s">
        <v>1</v>
      </c>
      <c r="F194" s="226" t="s">
        <v>373</v>
      </c>
      <c r="G194" s="16"/>
      <c r="H194" s="227">
        <v>14.927</v>
      </c>
      <c r="I194" s="228"/>
      <c r="J194" s="16"/>
      <c r="K194" s="16"/>
      <c r="L194" s="224"/>
      <c r="M194" s="229"/>
      <c r="N194" s="230"/>
      <c r="O194" s="230"/>
      <c r="P194" s="230"/>
      <c r="Q194" s="230"/>
      <c r="R194" s="230"/>
      <c r="S194" s="230"/>
      <c r="T194" s="231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T194" s="225" t="s">
        <v>248</v>
      </c>
      <c r="AU194" s="225" t="s">
        <v>84</v>
      </c>
      <c r="AV194" s="16" t="s">
        <v>91</v>
      </c>
      <c r="AW194" s="16" t="s">
        <v>32</v>
      </c>
      <c r="AX194" s="16" t="s">
        <v>75</v>
      </c>
      <c r="AY194" s="225" t="s">
        <v>235</v>
      </c>
    </row>
    <row r="195" s="15" customFormat="1">
      <c r="A195" s="15"/>
      <c r="B195" s="215"/>
      <c r="C195" s="15"/>
      <c r="D195" s="195" t="s">
        <v>248</v>
      </c>
      <c r="E195" s="216" t="s">
        <v>1</v>
      </c>
      <c r="F195" s="217" t="s">
        <v>253</v>
      </c>
      <c r="G195" s="15"/>
      <c r="H195" s="218">
        <v>17.815999999999999</v>
      </c>
      <c r="I195" s="219"/>
      <c r="J195" s="15"/>
      <c r="K195" s="15"/>
      <c r="L195" s="215"/>
      <c r="M195" s="220"/>
      <c r="N195" s="221"/>
      <c r="O195" s="221"/>
      <c r="P195" s="221"/>
      <c r="Q195" s="221"/>
      <c r="R195" s="221"/>
      <c r="S195" s="221"/>
      <c r="T195" s="222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16" t="s">
        <v>248</v>
      </c>
      <c r="AU195" s="216" t="s">
        <v>84</v>
      </c>
      <c r="AV195" s="15" t="s">
        <v>96</v>
      </c>
      <c r="AW195" s="15" t="s">
        <v>32</v>
      </c>
      <c r="AX195" s="15" t="s">
        <v>82</v>
      </c>
      <c r="AY195" s="216" t="s">
        <v>235</v>
      </c>
    </row>
    <row r="196" s="2" customFormat="1" ht="24.15" customHeight="1">
      <c r="A196" s="38"/>
      <c r="B196" s="181"/>
      <c r="C196" s="182" t="s">
        <v>8</v>
      </c>
      <c r="D196" s="182" t="s">
        <v>237</v>
      </c>
      <c r="E196" s="183" t="s">
        <v>429</v>
      </c>
      <c r="F196" s="184" t="s">
        <v>430</v>
      </c>
      <c r="G196" s="185" t="s">
        <v>240</v>
      </c>
      <c r="H196" s="186">
        <v>96.299999999999997</v>
      </c>
      <c r="I196" s="187"/>
      <c r="J196" s="188">
        <f>ROUND(I196*H196,2)</f>
        <v>0</v>
      </c>
      <c r="K196" s="184" t="s">
        <v>246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96</v>
      </c>
      <c r="AT196" s="193" t="s">
        <v>237</v>
      </c>
      <c r="AU196" s="193" t="s">
        <v>84</v>
      </c>
      <c r="AY196" s="19" t="s">
        <v>235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96</v>
      </c>
      <c r="BM196" s="193" t="s">
        <v>431</v>
      </c>
    </row>
    <row r="197" s="2" customFormat="1">
      <c r="A197" s="38"/>
      <c r="B197" s="39"/>
      <c r="C197" s="38"/>
      <c r="D197" s="195" t="s">
        <v>242</v>
      </c>
      <c r="E197" s="38"/>
      <c r="F197" s="196" t="s">
        <v>432</v>
      </c>
      <c r="G197" s="38"/>
      <c r="H197" s="38"/>
      <c r="I197" s="197"/>
      <c r="J197" s="38"/>
      <c r="K197" s="38"/>
      <c r="L197" s="39"/>
      <c r="M197" s="198"/>
      <c r="N197" s="199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242</v>
      </c>
      <c r="AU197" s="19" t="s">
        <v>84</v>
      </c>
    </row>
    <row r="198" s="2" customFormat="1">
      <c r="A198" s="38"/>
      <c r="B198" s="39"/>
      <c r="C198" s="38"/>
      <c r="D198" s="195" t="s">
        <v>262</v>
      </c>
      <c r="E198" s="38"/>
      <c r="F198" s="223" t="s">
        <v>1183</v>
      </c>
      <c r="G198" s="38"/>
      <c r="H198" s="38"/>
      <c r="I198" s="197"/>
      <c r="J198" s="38"/>
      <c r="K198" s="38"/>
      <c r="L198" s="39"/>
      <c r="M198" s="198"/>
      <c r="N198" s="199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262</v>
      </c>
      <c r="AU198" s="19" t="s">
        <v>84</v>
      </c>
    </row>
    <row r="199" s="14" customFormat="1">
      <c r="A199" s="14"/>
      <c r="B199" s="207"/>
      <c r="C199" s="14"/>
      <c r="D199" s="195" t="s">
        <v>248</v>
      </c>
      <c r="E199" s="208" t="s">
        <v>1</v>
      </c>
      <c r="F199" s="209" t="s">
        <v>1401</v>
      </c>
      <c r="G199" s="14"/>
      <c r="H199" s="210">
        <v>96.299999999999997</v>
      </c>
      <c r="I199" s="211"/>
      <c r="J199" s="14"/>
      <c r="K199" s="14"/>
      <c r="L199" s="207"/>
      <c r="M199" s="212"/>
      <c r="N199" s="213"/>
      <c r="O199" s="213"/>
      <c r="P199" s="213"/>
      <c r="Q199" s="213"/>
      <c r="R199" s="213"/>
      <c r="S199" s="213"/>
      <c r="T199" s="2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08" t="s">
        <v>248</v>
      </c>
      <c r="AU199" s="208" t="s">
        <v>84</v>
      </c>
      <c r="AV199" s="14" t="s">
        <v>84</v>
      </c>
      <c r="AW199" s="14" t="s">
        <v>32</v>
      </c>
      <c r="AX199" s="14" t="s">
        <v>82</v>
      </c>
      <c r="AY199" s="208" t="s">
        <v>235</v>
      </c>
    </row>
    <row r="200" s="2" customFormat="1" ht="33" customHeight="1">
      <c r="A200" s="38"/>
      <c r="B200" s="181"/>
      <c r="C200" s="182" t="s">
        <v>338</v>
      </c>
      <c r="D200" s="182" t="s">
        <v>237</v>
      </c>
      <c r="E200" s="183" t="s">
        <v>436</v>
      </c>
      <c r="F200" s="184" t="s">
        <v>437</v>
      </c>
      <c r="G200" s="185" t="s">
        <v>438</v>
      </c>
      <c r="H200" s="186">
        <v>282.54399999999998</v>
      </c>
      <c r="I200" s="187"/>
      <c r="J200" s="188">
        <f>ROUND(I200*H200,2)</f>
        <v>0</v>
      </c>
      <c r="K200" s="184" t="s">
        <v>246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96</v>
      </c>
      <c r="AT200" s="193" t="s">
        <v>237</v>
      </c>
      <c r="AU200" s="193" t="s">
        <v>84</v>
      </c>
      <c r="AY200" s="19" t="s">
        <v>235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96</v>
      </c>
      <c r="BM200" s="193" t="s">
        <v>439</v>
      </c>
    </row>
    <row r="201" s="2" customFormat="1">
      <c r="A201" s="38"/>
      <c r="B201" s="39"/>
      <c r="C201" s="38"/>
      <c r="D201" s="195" t="s">
        <v>242</v>
      </c>
      <c r="E201" s="38"/>
      <c r="F201" s="196" t="s">
        <v>440</v>
      </c>
      <c r="G201" s="38"/>
      <c r="H201" s="38"/>
      <c r="I201" s="197"/>
      <c r="J201" s="38"/>
      <c r="K201" s="38"/>
      <c r="L201" s="39"/>
      <c r="M201" s="198"/>
      <c r="N201" s="199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242</v>
      </c>
      <c r="AU201" s="19" t="s">
        <v>84</v>
      </c>
    </row>
    <row r="202" s="13" customFormat="1">
      <c r="A202" s="13"/>
      <c r="B202" s="200"/>
      <c r="C202" s="13"/>
      <c r="D202" s="195" t="s">
        <v>248</v>
      </c>
      <c r="E202" s="201" t="s">
        <v>1</v>
      </c>
      <c r="F202" s="202" t="s">
        <v>441</v>
      </c>
      <c r="G202" s="13"/>
      <c r="H202" s="201" t="s">
        <v>1</v>
      </c>
      <c r="I202" s="203"/>
      <c r="J202" s="13"/>
      <c r="K202" s="13"/>
      <c r="L202" s="200"/>
      <c r="M202" s="204"/>
      <c r="N202" s="205"/>
      <c r="O202" s="205"/>
      <c r="P202" s="205"/>
      <c r="Q202" s="205"/>
      <c r="R202" s="205"/>
      <c r="S202" s="205"/>
      <c r="T202" s="206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01" t="s">
        <v>248</v>
      </c>
      <c r="AU202" s="201" t="s">
        <v>84</v>
      </c>
      <c r="AV202" s="13" t="s">
        <v>82</v>
      </c>
      <c r="AW202" s="13" t="s">
        <v>32</v>
      </c>
      <c r="AX202" s="13" t="s">
        <v>75</v>
      </c>
      <c r="AY202" s="201" t="s">
        <v>235</v>
      </c>
    </row>
    <row r="203" s="14" customFormat="1">
      <c r="A203" s="14"/>
      <c r="B203" s="207"/>
      <c r="C203" s="14"/>
      <c r="D203" s="195" t="s">
        <v>248</v>
      </c>
      <c r="E203" s="208" t="s">
        <v>1</v>
      </c>
      <c r="F203" s="209" t="s">
        <v>1402</v>
      </c>
      <c r="G203" s="14"/>
      <c r="H203" s="210">
        <v>174.785</v>
      </c>
      <c r="I203" s="211"/>
      <c r="J203" s="14"/>
      <c r="K203" s="14"/>
      <c r="L203" s="207"/>
      <c r="M203" s="212"/>
      <c r="N203" s="213"/>
      <c r="O203" s="213"/>
      <c r="P203" s="213"/>
      <c r="Q203" s="213"/>
      <c r="R203" s="213"/>
      <c r="S203" s="213"/>
      <c r="T203" s="2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8" t="s">
        <v>248</v>
      </c>
      <c r="AU203" s="208" t="s">
        <v>84</v>
      </c>
      <c r="AV203" s="14" t="s">
        <v>84</v>
      </c>
      <c r="AW203" s="14" t="s">
        <v>32</v>
      </c>
      <c r="AX203" s="14" t="s">
        <v>75</v>
      </c>
      <c r="AY203" s="208" t="s">
        <v>235</v>
      </c>
    </row>
    <row r="204" s="13" customFormat="1">
      <c r="A204" s="13"/>
      <c r="B204" s="200"/>
      <c r="C204" s="13"/>
      <c r="D204" s="195" t="s">
        <v>248</v>
      </c>
      <c r="E204" s="201" t="s">
        <v>1</v>
      </c>
      <c r="F204" s="202" t="s">
        <v>443</v>
      </c>
      <c r="G204" s="13"/>
      <c r="H204" s="201" t="s">
        <v>1</v>
      </c>
      <c r="I204" s="203"/>
      <c r="J204" s="13"/>
      <c r="K204" s="13"/>
      <c r="L204" s="200"/>
      <c r="M204" s="204"/>
      <c r="N204" s="205"/>
      <c r="O204" s="205"/>
      <c r="P204" s="205"/>
      <c r="Q204" s="205"/>
      <c r="R204" s="205"/>
      <c r="S204" s="205"/>
      <c r="T204" s="206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1" t="s">
        <v>248</v>
      </c>
      <c r="AU204" s="201" t="s">
        <v>84</v>
      </c>
      <c r="AV204" s="13" t="s">
        <v>82</v>
      </c>
      <c r="AW204" s="13" t="s">
        <v>32</v>
      </c>
      <c r="AX204" s="13" t="s">
        <v>75</v>
      </c>
      <c r="AY204" s="201" t="s">
        <v>235</v>
      </c>
    </row>
    <row r="205" s="14" customFormat="1">
      <c r="A205" s="14"/>
      <c r="B205" s="207"/>
      <c r="C205" s="14"/>
      <c r="D205" s="195" t="s">
        <v>248</v>
      </c>
      <c r="E205" s="208" t="s">
        <v>1</v>
      </c>
      <c r="F205" s="209" t="s">
        <v>1403</v>
      </c>
      <c r="G205" s="14"/>
      <c r="H205" s="210">
        <v>-17.815999999999999</v>
      </c>
      <c r="I205" s="211"/>
      <c r="J205" s="14"/>
      <c r="K205" s="14"/>
      <c r="L205" s="207"/>
      <c r="M205" s="212"/>
      <c r="N205" s="213"/>
      <c r="O205" s="213"/>
      <c r="P205" s="213"/>
      <c r="Q205" s="213"/>
      <c r="R205" s="213"/>
      <c r="S205" s="213"/>
      <c r="T205" s="2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08" t="s">
        <v>248</v>
      </c>
      <c r="AU205" s="208" t="s">
        <v>84</v>
      </c>
      <c r="AV205" s="14" t="s">
        <v>84</v>
      </c>
      <c r="AW205" s="14" t="s">
        <v>32</v>
      </c>
      <c r="AX205" s="14" t="s">
        <v>75</v>
      </c>
      <c r="AY205" s="208" t="s">
        <v>235</v>
      </c>
    </row>
    <row r="206" s="15" customFormat="1">
      <c r="A206" s="15"/>
      <c r="B206" s="215"/>
      <c r="C206" s="15"/>
      <c r="D206" s="195" t="s">
        <v>248</v>
      </c>
      <c r="E206" s="216" t="s">
        <v>1</v>
      </c>
      <c r="F206" s="217" t="s">
        <v>253</v>
      </c>
      <c r="G206" s="15"/>
      <c r="H206" s="218">
        <v>156.96899999999999</v>
      </c>
      <c r="I206" s="219"/>
      <c r="J206" s="15"/>
      <c r="K206" s="15"/>
      <c r="L206" s="215"/>
      <c r="M206" s="220"/>
      <c r="N206" s="221"/>
      <c r="O206" s="221"/>
      <c r="P206" s="221"/>
      <c r="Q206" s="221"/>
      <c r="R206" s="221"/>
      <c r="S206" s="221"/>
      <c r="T206" s="222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16" t="s">
        <v>248</v>
      </c>
      <c r="AU206" s="216" t="s">
        <v>84</v>
      </c>
      <c r="AV206" s="15" t="s">
        <v>96</v>
      </c>
      <c r="AW206" s="15" t="s">
        <v>32</v>
      </c>
      <c r="AX206" s="15" t="s">
        <v>82</v>
      </c>
      <c r="AY206" s="216" t="s">
        <v>235</v>
      </c>
    </row>
    <row r="207" s="14" customFormat="1">
      <c r="A207" s="14"/>
      <c r="B207" s="207"/>
      <c r="C207" s="14"/>
      <c r="D207" s="195" t="s">
        <v>248</v>
      </c>
      <c r="E207" s="14"/>
      <c r="F207" s="209" t="s">
        <v>1404</v>
      </c>
      <c r="G207" s="14"/>
      <c r="H207" s="210">
        <v>282.54399999999998</v>
      </c>
      <c r="I207" s="211"/>
      <c r="J207" s="14"/>
      <c r="K207" s="14"/>
      <c r="L207" s="207"/>
      <c r="M207" s="212"/>
      <c r="N207" s="213"/>
      <c r="O207" s="213"/>
      <c r="P207" s="213"/>
      <c r="Q207" s="213"/>
      <c r="R207" s="213"/>
      <c r="S207" s="213"/>
      <c r="T207" s="2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8" t="s">
        <v>248</v>
      </c>
      <c r="AU207" s="208" t="s">
        <v>84</v>
      </c>
      <c r="AV207" s="14" t="s">
        <v>84</v>
      </c>
      <c r="AW207" s="14" t="s">
        <v>3</v>
      </c>
      <c r="AX207" s="14" t="s">
        <v>82</v>
      </c>
      <c r="AY207" s="208" t="s">
        <v>235</v>
      </c>
    </row>
    <row r="208" s="2" customFormat="1" ht="24.15" customHeight="1">
      <c r="A208" s="38"/>
      <c r="B208" s="181"/>
      <c r="C208" s="182" t="s">
        <v>344</v>
      </c>
      <c r="D208" s="182" t="s">
        <v>237</v>
      </c>
      <c r="E208" s="183" t="s">
        <v>447</v>
      </c>
      <c r="F208" s="184" t="s">
        <v>448</v>
      </c>
      <c r="G208" s="185" t="s">
        <v>358</v>
      </c>
      <c r="H208" s="186">
        <v>134.92699999999999</v>
      </c>
      <c r="I208" s="187"/>
      <c r="J208" s="188">
        <f>ROUND(I208*H208,2)</f>
        <v>0</v>
      </c>
      <c r="K208" s="184" t="s">
        <v>246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96</v>
      </c>
      <c r="AT208" s="193" t="s">
        <v>237</v>
      </c>
      <c r="AU208" s="193" t="s">
        <v>84</v>
      </c>
      <c r="AY208" s="19" t="s">
        <v>235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96</v>
      </c>
      <c r="BM208" s="193" t="s">
        <v>449</v>
      </c>
    </row>
    <row r="209" s="2" customFormat="1">
      <c r="A209" s="38"/>
      <c r="B209" s="39"/>
      <c r="C209" s="38"/>
      <c r="D209" s="195" t="s">
        <v>242</v>
      </c>
      <c r="E209" s="38"/>
      <c r="F209" s="196" t="s">
        <v>450</v>
      </c>
      <c r="G209" s="38"/>
      <c r="H209" s="38"/>
      <c r="I209" s="197"/>
      <c r="J209" s="38"/>
      <c r="K209" s="38"/>
      <c r="L209" s="39"/>
      <c r="M209" s="198"/>
      <c r="N209" s="199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242</v>
      </c>
      <c r="AU209" s="19" t="s">
        <v>84</v>
      </c>
    </row>
    <row r="210" s="13" customFormat="1">
      <c r="A210" s="13"/>
      <c r="B210" s="200"/>
      <c r="C210" s="13"/>
      <c r="D210" s="195" t="s">
        <v>248</v>
      </c>
      <c r="E210" s="201" t="s">
        <v>1</v>
      </c>
      <c r="F210" s="202" t="s">
        <v>451</v>
      </c>
      <c r="G210" s="13"/>
      <c r="H210" s="201" t="s">
        <v>1</v>
      </c>
      <c r="I210" s="203"/>
      <c r="J210" s="13"/>
      <c r="K210" s="13"/>
      <c r="L210" s="200"/>
      <c r="M210" s="204"/>
      <c r="N210" s="205"/>
      <c r="O210" s="205"/>
      <c r="P210" s="205"/>
      <c r="Q210" s="205"/>
      <c r="R210" s="205"/>
      <c r="S210" s="205"/>
      <c r="T210" s="206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1" t="s">
        <v>248</v>
      </c>
      <c r="AU210" s="201" t="s">
        <v>84</v>
      </c>
      <c r="AV210" s="13" t="s">
        <v>82</v>
      </c>
      <c r="AW210" s="13" t="s">
        <v>32</v>
      </c>
      <c r="AX210" s="13" t="s">
        <v>75</v>
      </c>
      <c r="AY210" s="201" t="s">
        <v>235</v>
      </c>
    </row>
    <row r="211" s="14" customFormat="1">
      <c r="A211" s="14"/>
      <c r="B211" s="207"/>
      <c r="C211" s="14"/>
      <c r="D211" s="195" t="s">
        <v>248</v>
      </c>
      <c r="E211" s="208" t="s">
        <v>1</v>
      </c>
      <c r="F211" s="209" t="s">
        <v>1396</v>
      </c>
      <c r="G211" s="14"/>
      <c r="H211" s="210">
        <v>171.89599999999999</v>
      </c>
      <c r="I211" s="211"/>
      <c r="J211" s="14"/>
      <c r="K211" s="14"/>
      <c r="L211" s="207"/>
      <c r="M211" s="212"/>
      <c r="N211" s="213"/>
      <c r="O211" s="213"/>
      <c r="P211" s="213"/>
      <c r="Q211" s="213"/>
      <c r="R211" s="213"/>
      <c r="S211" s="213"/>
      <c r="T211" s="2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8" t="s">
        <v>248</v>
      </c>
      <c r="AU211" s="208" t="s">
        <v>84</v>
      </c>
      <c r="AV211" s="14" t="s">
        <v>84</v>
      </c>
      <c r="AW211" s="14" t="s">
        <v>32</v>
      </c>
      <c r="AX211" s="14" t="s">
        <v>75</v>
      </c>
      <c r="AY211" s="208" t="s">
        <v>235</v>
      </c>
    </row>
    <row r="212" s="13" customFormat="1">
      <c r="A212" s="13"/>
      <c r="B212" s="200"/>
      <c r="C212" s="13"/>
      <c r="D212" s="195" t="s">
        <v>248</v>
      </c>
      <c r="E212" s="201" t="s">
        <v>1</v>
      </c>
      <c r="F212" s="202" t="s">
        <v>452</v>
      </c>
      <c r="G212" s="13"/>
      <c r="H212" s="201" t="s">
        <v>1</v>
      </c>
      <c r="I212" s="203"/>
      <c r="J212" s="13"/>
      <c r="K212" s="13"/>
      <c r="L212" s="200"/>
      <c r="M212" s="204"/>
      <c r="N212" s="205"/>
      <c r="O212" s="205"/>
      <c r="P212" s="205"/>
      <c r="Q212" s="205"/>
      <c r="R212" s="205"/>
      <c r="S212" s="205"/>
      <c r="T212" s="206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1" t="s">
        <v>248</v>
      </c>
      <c r="AU212" s="201" t="s">
        <v>84</v>
      </c>
      <c r="AV212" s="13" t="s">
        <v>82</v>
      </c>
      <c r="AW212" s="13" t="s">
        <v>32</v>
      </c>
      <c r="AX212" s="13" t="s">
        <v>75</v>
      </c>
      <c r="AY212" s="201" t="s">
        <v>235</v>
      </c>
    </row>
    <row r="213" s="14" customFormat="1">
      <c r="A213" s="14"/>
      <c r="B213" s="207"/>
      <c r="C213" s="14"/>
      <c r="D213" s="195" t="s">
        <v>248</v>
      </c>
      <c r="E213" s="208" t="s">
        <v>1</v>
      </c>
      <c r="F213" s="209" t="s">
        <v>1405</v>
      </c>
      <c r="G213" s="14"/>
      <c r="H213" s="210">
        <v>-43.335000000000001</v>
      </c>
      <c r="I213" s="211"/>
      <c r="J213" s="14"/>
      <c r="K213" s="14"/>
      <c r="L213" s="207"/>
      <c r="M213" s="212"/>
      <c r="N213" s="213"/>
      <c r="O213" s="213"/>
      <c r="P213" s="213"/>
      <c r="Q213" s="213"/>
      <c r="R213" s="213"/>
      <c r="S213" s="213"/>
      <c r="T213" s="2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08" t="s">
        <v>248</v>
      </c>
      <c r="AU213" s="208" t="s">
        <v>84</v>
      </c>
      <c r="AV213" s="14" t="s">
        <v>84</v>
      </c>
      <c r="AW213" s="14" t="s">
        <v>32</v>
      </c>
      <c r="AX213" s="14" t="s">
        <v>75</v>
      </c>
      <c r="AY213" s="208" t="s">
        <v>235</v>
      </c>
    </row>
    <row r="214" s="13" customFormat="1">
      <c r="A214" s="13"/>
      <c r="B214" s="200"/>
      <c r="C214" s="13"/>
      <c r="D214" s="195" t="s">
        <v>248</v>
      </c>
      <c r="E214" s="201" t="s">
        <v>1</v>
      </c>
      <c r="F214" s="202" t="s">
        <v>454</v>
      </c>
      <c r="G214" s="13"/>
      <c r="H214" s="201" t="s">
        <v>1</v>
      </c>
      <c r="I214" s="203"/>
      <c r="J214" s="13"/>
      <c r="K214" s="13"/>
      <c r="L214" s="200"/>
      <c r="M214" s="204"/>
      <c r="N214" s="205"/>
      <c r="O214" s="205"/>
      <c r="P214" s="205"/>
      <c r="Q214" s="205"/>
      <c r="R214" s="205"/>
      <c r="S214" s="205"/>
      <c r="T214" s="206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1" t="s">
        <v>248</v>
      </c>
      <c r="AU214" s="201" t="s">
        <v>84</v>
      </c>
      <c r="AV214" s="13" t="s">
        <v>82</v>
      </c>
      <c r="AW214" s="13" t="s">
        <v>32</v>
      </c>
      <c r="AX214" s="13" t="s">
        <v>75</v>
      </c>
      <c r="AY214" s="201" t="s">
        <v>235</v>
      </c>
    </row>
    <row r="215" s="14" customFormat="1">
      <c r="A215" s="14"/>
      <c r="B215" s="207"/>
      <c r="C215" s="14"/>
      <c r="D215" s="195" t="s">
        <v>248</v>
      </c>
      <c r="E215" s="208" t="s">
        <v>1</v>
      </c>
      <c r="F215" s="209" t="s">
        <v>1406</v>
      </c>
      <c r="G215" s="14"/>
      <c r="H215" s="210">
        <v>-13.33</v>
      </c>
      <c r="I215" s="211"/>
      <c r="J215" s="14"/>
      <c r="K215" s="14"/>
      <c r="L215" s="207"/>
      <c r="M215" s="212"/>
      <c r="N215" s="213"/>
      <c r="O215" s="213"/>
      <c r="P215" s="213"/>
      <c r="Q215" s="213"/>
      <c r="R215" s="213"/>
      <c r="S215" s="213"/>
      <c r="T215" s="2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8" t="s">
        <v>248</v>
      </c>
      <c r="AU215" s="208" t="s">
        <v>84</v>
      </c>
      <c r="AV215" s="14" t="s">
        <v>84</v>
      </c>
      <c r="AW215" s="14" t="s">
        <v>32</v>
      </c>
      <c r="AX215" s="14" t="s">
        <v>75</v>
      </c>
      <c r="AY215" s="208" t="s">
        <v>235</v>
      </c>
    </row>
    <row r="216" s="13" customFormat="1">
      <c r="A216" s="13"/>
      <c r="B216" s="200"/>
      <c r="C216" s="13"/>
      <c r="D216" s="195" t="s">
        <v>248</v>
      </c>
      <c r="E216" s="201" t="s">
        <v>1</v>
      </c>
      <c r="F216" s="202" t="s">
        <v>456</v>
      </c>
      <c r="G216" s="13"/>
      <c r="H216" s="201" t="s">
        <v>1</v>
      </c>
      <c r="I216" s="203"/>
      <c r="J216" s="13"/>
      <c r="K216" s="13"/>
      <c r="L216" s="200"/>
      <c r="M216" s="204"/>
      <c r="N216" s="205"/>
      <c r="O216" s="205"/>
      <c r="P216" s="205"/>
      <c r="Q216" s="205"/>
      <c r="R216" s="205"/>
      <c r="S216" s="205"/>
      <c r="T216" s="206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1" t="s">
        <v>248</v>
      </c>
      <c r="AU216" s="201" t="s">
        <v>84</v>
      </c>
      <c r="AV216" s="13" t="s">
        <v>82</v>
      </c>
      <c r="AW216" s="13" t="s">
        <v>32</v>
      </c>
      <c r="AX216" s="13" t="s">
        <v>75</v>
      </c>
      <c r="AY216" s="201" t="s">
        <v>235</v>
      </c>
    </row>
    <row r="217" s="14" customFormat="1">
      <c r="A217" s="14"/>
      <c r="B217" s="207"/>
      <c r="C217" s="14"/>
      <c r="D217" s="195" t="s">
        <v>248</v>
      </c>
      <c r="E217" s="208" t="s">
        <v>1</v>
      </c>
      <c r="F217" s="209" t="s">
        <v>1407</v>
      </c>
      <c r="G217" s="14"/>
      <c r="H217" s="210">
        <v>-3.7000000000000002</v>
      </c>
      <c r="I217" s="211"/>
      <c r="J217" s="14"/>
      <c r="K217" s="14"/>
      <c r="L217" s="207"/>
      <c r="M217" s="212"/>
      <c r="N217" s="213"/>
      <c r="O217" s="213"/>
      <c r="P217" s="213"/>
      <c r="Q217" s="213"/>
      <c r="R217" s="213"/>
      <c r="S217" s="213"/>
      <c r="T217" s="2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8" t="s">
        <v>248</v>
      </c>
      <c r="AU217" s="208" t="s">
        <v>84</v>
      </c>
      <c r="AV217" s="14" t="s">
        <v>84</v>
      </c>
      <c r="AW217" s="14" t="s">
        <v>32</v>
      </c>
      <c r="AX217" s="14" t="s">
        <v>75</v>
      </c>
      <c r="AY217" s="208" t="s">
        <v>235</v>
      </c>
    </row>
    <row r="218" s="14" customFormat="1">
      <c r="A218" s="14"/>
      <c r="B218" s="207"/>
      <c r="C218" s="14"/>
      <c r="D218" s="195" t="s">
        <v>248</v>
      </c>
      <c r="E218" s="208" t="s">
        <v>1</v>
      </c>
      <c r="F218" s="209" t="s">
        <v>1408</v>
      </c>
      <c r="G218" s="14"/>
      <c r="H218" s="210">
        <v>-11.272</v>
      </c>
      <c r="I218" s="211"/>
      <c r="J218" s="14"/>
      <c r="K218" s="14"/>
      <c r="L218" s="207"/>
      <c r="M218" s="212"/>
      <c r="N218" s="213"/>
      <c r="O218" s="213"/>
      <c r="P218" s="213"/>
      <c r="Q218" s="213"/>
      <c r="R218" s="213"/>
      <c r="S218" s="213"/>
      <c r="T218" s="2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8" t="s">
        <v>248</v>
      </c>
      <c r="AU218" s="208" t="s">
        <v>84</v>
      </c>
      <c r="AV218" s="14" t="s">
        <v>84</v>
      </c>
      <c r="AW218" s="14" t="s">
        <v>32</v>
      </c>
      <c r="AX218" s="14" t="s">
        <v>75</v>
      </c>
      <c r="AY218" s="208" t="s">
        <v>235</v>
      </c>
    </row>
    <row r="219" s="13" customFormat="1">
      <c r="A219" s="13"/>
      <c r="B219" s="200"/>
      <c r="C219" s="13"/>
      <c r="D219" s="195" t="s">
        <v>248</v>
      </c>
      <c r="E219" s="201" t="s">
        <v>1</v>
      </c>
      <c r="F219" s="202" t="s">
        <v>939</v>
      </c>
      <c r="G219" s="13"/>
      <c r="H219" s="201" t="s">
        <v>1</v>
      </c>
      <c r="I219" s="203"/>
      <c r="J219" s="13"/>
      <c r="K219" s="13"/>
      <c r="L219" s="200"/>
      <c r="M219" s="204"/>
      <c r="N219" s="205"/>
      <c r="O219" s="205"/>
      <c r="P219" s="205"/>
      <c r="Q219" s="205"/>
      <c r="R219" s="205"/>
      <c r="S219" s="205"/>
      <c r="T219" s="206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1" t="s">
        <v>248</v>
      </c>
      <c r="AU219" s="201" t="s">
        <v>84</v>
      </c>
      <c r="AV219" s="13" t="s">
        <v>82</v>
      </c>
      <c r="AW219" s="13" t="s">
        <v>32</v>
      </c>
      <c r="AX219" s="13" t="s">
        <v>75</v>
      </c>
      <c r="AY219" s="201" t="s">
        <v>235</v>
      </c>
    </row>
    <row r="220" s="14" customFormat="1">
      <c r="A220" s="14"/>
      <c r="B220" s="207"/>
      <c r="C220" s="14"/>
      <c r="D220" s="195" t="s">
        <v>248</v>
      </c>
      <c r="E220" s="208" t="s">
        <v>1</v>
      </c>
      <c r="F220" s="209" t="s">
        <v>1409</v>
      </c>
      <c r="G220" s="14"/>
      <c r="H220" s="210">
        <v>34.667999999999999</v>
      </c>
      <c r="I220" s="211"/>
      <c r="J220" s="14"/>
      <c r="K220" s="14"/>
      <c r="L220" s="207"/>
      <c r="M220" s="212"/>
      <c r="N220" s="213"/>
      <c r="O220" s="213"/>
      <c r="P220" s="213"/>
      <c r="Q220" s="213"/>
      <c r="R220" s="213"/>
      <c r="S220" s="213"/>
      <c r="T220" s="2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8" t="s">
        <v>248</v>
      </c>
      <c r="AU220" s="208" t="s">
        <v>84</v>
      </c>
      <c r="AV220" s="14" t="s">
        <v>84</v>
      </c>
      <c r="AW220" s="14" t="s">
        <v>32</v>
      </c>
      <c r="AX220" s="14" t="s">
        <v>75</v>
      </c>
      <c r="AY220" s="208" t="s">
        <v>235</v>
      </c>
    </row>
    <row r="221" s="15" customFormat="1">
      <c r="A221" s="15"/>
      <c r="B221" s="215"/>
      <c r="C221" s="15"/>
      <c r="D221" s="195" t="s">
        <v>248</v>
      </c>
      <c r="E221" s="216" t="s">
        <v>1</v>
      </c>
      <c r="F221" s="217" t="s">
        <v>253</v>
      </c>
      <c r="G221" s="15"/>
      <c r="H221" s="218">
        <v>134.92699999999996</v>
      </c>
      <c r="I221" s="219"/>
      <c r="J221" s="15"/>
      <c r="K221" s="15"/>
      <c r="L221" s="215"/>
      <c r="M221" s="220"/>
      <c r="N221" s="221"/>
      <c r="O221" s="221"/>
      <c r="P221" s="221"/>
      <c r="Q221" s="221"/>
      <c r="R221" s="221"/>
      <c r="S221" s="221"/>
      <c r="T221" s="222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16" t="s">
        <v>248</v>
      </c>
      <c r="AU221" s="216" t="s">
        <v>84</v>
      </c>
      <c r="AV221" s="15" t="s">
        <v>96</v>
      </c>
      <c r="AW221" s="15" t="s">
        <v>32</v>
      </c>
      <c r="AX221" s="15" t="s">
        <v>82</v>
      </c>
      <c r="AY221" s="216" t="s">
        <v>235</v>
      </c>
    </row>
    <row r="222" s="2" customFormat="1" ht="21.75" customHeight="1">
      <c r="A222" s="38"/>
      <c r="B222" s="181"/>
      <c r="C222" s="232" t="s">
        <v>348</v>
      </c>
      <c r="D222" s="232" t="s">
        <v>465</v>
      </c>
      <c r="E222" s="233" t="s">
        <v>466</v>
      </c>
      <c r="F222" s="234" t="s">
        <v>467</v>
      </c>
      <c r="G222" s="235" t="s">
        <v>438</v>
      </c>
      <c r="H222" s="236">
        <v>240</v>
      </c>
      <c r="I222" s="237"/>
      <c r="J222" s="238">
        <f>ROUND(I222*H222,2)</f>
        <v>0</v>
      </c>
      <c r="K222" s="234" t="s">
        <v>246</v>
      </c>
      <c r="L222" s="239"/>
      <c r="M222" s="240" t="s">
        <v>1</v>
      </c>
      <c r="N222" s="241" t="s">
        <v>40</v>
      </c>
      <c r="O222" s="77"/>
      <c r="P222" s="191">
        <f>O222*H222</f>
        <v>0</v>
      </c>
      <c r="Q222" s="191">
        <v>1</v>
      </c>
      <c r="R222" s="191">
        <f>Q222*H222</f>
        <v>240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291</v>
      </c>
      <c r="AT222" s="193" t="s">
        <v>465</v>
      </c>
      <c r="AU222" s="193" t="s">
        <v>84</v>
      </c>
      <c r="AY222" s="19" t="s">
        <v>235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96</v>
      </c>
      <c r="BM222" s="193" t="s">
        <v>468</v>
      </c>
    </row>
    <row r="223" s="2" customFormat="1">
      <c r="A223" s="38"/>
      <c r="B223" s="39"/>
      <c r="C223" s="38"/>
      <c r="D223" s="195" t="s">
        <v>242</v>
      </c>
      <c r="E223" s="38"/>
      <c r="F223" s="196" t="s">
        <v>467</v>
      </c>
      <c r="G223" s="38"/>
      <c r="H223" s="38"/>
      <c r="I223" s="197"/>
      <c r="J223" s="38"/>
      <c r="K223" s="38"/>
      <c r="L223" s="39"/>
      <c r="M223" s="198"/>
      <c r="N223" s="199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242</v>
      </c>
      <c r="AU223" s="19" t="s">
        <v>84</v>
      </c>
    </row>
    <row r="224" s="2" customFormat="1">
      <c r="A224" s="38"/>
      <c r="B224" s="39"/>
      <c r="C224" s="38"/>
      <c r="D224" s="195" t="s">
        <v>262</v>
      </c>
      <c r="E224" s="38"/>
      <c r="F224" s="223" t="s">
        <v>469</v>
      </c>
      <c r="G224" s="38"/>
      <c r="H224" s="38"/>
      <c r="I224" s="197"/>
      <c r="J224" s="38"/>
      <c r="K224" s="38"/>
      <c r="L224" s="39"/>
      <c r="M224" s="198"/>
      <c r="N224" s="199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262</v>
      </c>
      <c r="AU224" s="19" t="s">
        <v>84</v>
      </c>
    </row>
    <row r="225" s="13" customFormat="1">
      <c r="A225" s="13"/>
      <c r="B225" s="200"/>
      <c r="C225" s="13"/>
      <c r="D225" s="195" t="s">
        <v>248</v>
      </c>
      <c r="E225" s="201" t="s">
        <v>1</v>
      </c>
      <c r="F225" s="202" t="s">
        <v>470</v>
      </c>
      <c r="G225" s="13"/>
      <c r="H225" s="201" t="s">
        <v>1</v>
      </c>
      <c r="I225" s="203"/>
      <c r="J225" s="13"/>
      <c r="K225" s="13"/>
      <c r="L225" s="200"/>
      <c r="M225" s="204"/>
      <c r="N225" s="205"/>
      <c r="O225" s="205"/>
      <c r="P225" s="205"/>
      <c r="Q225" s="205"/>
      <c r="R225" s="205"/>
      <c r="S225" s="205"/>
      <c r="T225" s="206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1" t="s">
        <v>248</v>
      </c>
      <c r="AU225" s="201" t="s">
        <v>84</v>
      </c>
      <c r="AV225" s="13" t="s">
        <v>82</v>
      </c>
      <c r="AW225" s="13" t="s">
        <v>32</v>
      </c>
      <c r="AX225" s="13" t="s">
        <v>75</v>
      </c>
      <c r="AY225" s="201" t="s">
        <v>235</v>
      </c>
    </row>
    <row r="226" s="14" customFormat="1">
      <c r="A226" s="14"/>
      <c r="B226" s="207"/>
      <c r="C226" s="14"/>
      <c r="D226" s="195" t="s">
        <v>248</v>
      </c>
      <c r="E226" s="208" t="s">
        <v>1</v>
      </c>
      <c r="F226" s="209" t="s">
        <v>1410</v>
      </c>
      <c r="G226" s="14"/>
      <c r="H226" s="210">
        <v>134.92699999999999</v>
      </c>
      <c r="I226" s="211"/>
      <c r="J226" s="14"/>
      <c r="K226" s="14"/>
      <c r="L226" s="207"/>
      <c r="M226" s="212"/>
      <c r="N226" s="213"/>
      <c r="O226" s="213"/>
      <c r="P226" s="213"/>
      <c r="Q226" s="213"/>
      <c r="R226" s="213"/>
      <c r="S226" s="213"/>
      <c r="T226" s="2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8" t="s">
        <v>248</v>
      </c>
      <c r="AU226" s="208" t="s">
        <v>84</v>
      </c>
      <c r="AV226" s="14" t="s">
        <v>84</v>
      </c>
      <c r="AW226" s="14" t="s">
        <v>32</v>
      </c>
      <c r="AX226" s="14" t="s">
        <v>75</v>
      </c>
      <c r="AY226" s="208" t="s">
        <v>235</v>
      </c>
    </row>
    <row r="227" s="16" customFormat="1">
      <c r="A227" s="16"/>
      <c r="B227" s="224"/>
      <c r="C227" s="16"/>
      <c r="D227" s="195" t="s">
        <v>248</v>
      </c>
      <c r="E227" s="225" t="s">
        <v>1</v>
      </c>
      <c r="F227" s="226" t="s">
        <v>373</v>
      </c>
      <c r="G227" s="16"/>
      <c r="H227" s="227">
        <v>134.92699999999999</v>
      </c>
      <c r="I227" s="228"/>
      <c r="J227" s="16"/>
      <c r="K227" s="16"/>
      <c r="L227" s="224"/>
      <c r="M227" s="229"/>
      <c r="N227" s="230"/>
      <c r="O227" s="230"/>
      <c r="P227" s="230"/>
      <c r="Q227" s="230"/>
      <c r="R227" s="230"/>
      <c r="S227" s="230"/>
      <c r="T227" s="231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225" t="s">
        <v>248</v>
      </c>
      <c r="AU227" s="225" t="s">
        <v>84</v>
      </c>
      <c r="AV227" s="16" t="s">
        <v>91</v>
      </c>
      <c r="AW227" s="16" t="s">
        <v>32</v>
      </c>
      <c r="AX227" s="16" t="s">
        <v>75</v>
      </c>
      <c r="AY227" s="225" t="s">
        <v>235</v>
      </c>
    </row>
    <row r="228" s="13" customFormat="1">
      <c r="A228" s="13"/>
      <c r="B228" s="200"/>
      <c r="C228" s="13"/>
      <c r="D228" s="195" t="s">
        <v>248</v>
      </c>
      <c r="E228" s="201" t="s">
        <v>1</v>
      </c>
      <c r="F228" s="202" t="s">
        <v>425</v>
      </c>
      <c r="G228" s="13"/>
      <c r="H228" s="201" t="s">
        <v>1</v>
      </c>
      <c r="I228" s="203"/>
      <c r="J228" s="13"/>
      <c r="K228" s="13"/>
      <c r="L228" s="200"/>
      <c r="M228" s="204"/>
      <c r="N228" s="205"/>
      <c r="O228" s="205"/>
      <c r="P228" s="205"/>
      <c r="Q228" s="205"/>
      <c r="R228" s="205"/>
      <c r="S228" s="205"/>
      <c r="T228" s="206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1" t="s">
        <v>248</v>
      </c>
      <c r="AU228" s="201" t="s">
        <v>84</v>
      </c>
      <c r="AV228" s="13" t="s">
        <v>82</v>
      </c>
      <c r="AW228" s="13" t="s">
        <v>32</v>
      </c>
      <c r="AX228" s="13" t="s">
        <v>75</v>
      </c>
      <c r="AY228" s="201" t="s">
        <v>235</v>
      </c>
    </row>
    <row r="229" s="14" customFormat="1">
      <c r="A229" s="14"/>
      <c r="B229" s="207"/>
      <c r="C229" s="14"/>
      <c r="D229" s="195" t="s">
        <v>248</v>
      </c>
      <c r="E229" s="208" t="s">
        <v>1</v>
      </c>
      <c r="F229" s="209" t="s">
        <v>1400</v>
      </c>
      <c r="G229" s="14"/>
      <c r="H229" s="210">
        <v>14.927</v>
      </c>
      <c r="I229" s="211"/>
      <c r="J229" s="14"/>
      <c r="K229" s="14"/>
      <c r="L229" s="207"/>
      <c r="M229" s="212"/>
      <c r="N229" s="213"/>
      <c r="O229" s="213"/>
      <c r="P229" s="213"/>
      <c r="Q229" s="213"/>
      <c r="R229" s="213"/>
      <c r="S229" s="213"/>
      <c r="T229" s="2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08" t="s">
        <v>248</v>
      </c>
      <c r="AU229" s="208" t="s">
        <v>84</v>
      </c>
      <c r="AV229" s="14" t="s">
        <v>84</v>
      </c>
      <c r="AW229" s="14" t="s">
        <v>32</v>
      </c>
      <c r="AX229" s="14" t="s">
        <v>75</v>
      </c>
      <c r="AY229" s="208" t="s">
        <v>235</v>
      </c>
    </row>
    <row r="230" s="16" customFormat="1">
      <c r="A230" s="16"/>
      <c r="B230" s="224"/>
      <c r="C230" s="16"/>
      <c r="D230" s="195" t="s">
        <v>248</v>
      </c>
      <c r="E230" s="225" t="s">
        <v>1</v>
      </c>
      <c r="F230" s="226" t="s">
        <v>373</v>
      </c>
      <c r="G230" s="16"/>
      <c r="H230" s="227">
        <v>14.927</v>
      </c>
      <c r="I230" s="228"/>
      <c r="J230" s="16"/>
      <c r="K230" s="16"/>
      <c r="L230" s="224"/>
      <c r="M230" s="229"/>
      <c r="N230" s="230"/>
      <c r="O230" s="230"/>
      <c r="P230" s="230"/>
      <c r="Q230" s="230"/>
      <c r="R230" s="230"/>
      <c r="S230" s="230"/>
      <c r="T230" s="231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225" t="s">
        <v>248</v>
      </c>
      <c r="AU230" s="225" t="s">
        <v>84</v>
      </c>
      <c r="AV230" s="16" t="s">
        <v>91</v>
      </c>
      <c r="AW230" s="16" t="s">
        <v>32</v>
      </c>
      <c r="AX230" s="16" t="s">
        <v>75</v>
      </c>
      <c r="AY230" s="225" t="s">
        <v>235</v>
      </c>
    </row>
    <row r="231" s="14" customFormat="1">
      <c r="A231" s="14"/>
      <c r="B231" s="207"/>
      <c r="C231" s="14"/>
      <c r="D231" s="195" t="s">
        <v>248</v>
      </c>
      <c r="E231" s="208" t="s">
        <v>1</v>
      </c>
      <c r="F231" s="209" t="s">
        <v>1411</v>
      </c>
      <c r="G231" s="14"/>
      <c r="H231" s="210">
        <v>120</v>
      </c>
      <c r="I231" s="211"/>
      <c r="J231" s="14"/>
      <c r="K231" s="14"/>
      <c r="L231" s="207"/>
      <c r="M231" s="212"/>
      <c r="N231" s="213"/>
      <c r="O231" s="213"/>
      <c r="P231" s="213"/>
      <c r="Q231" s="213"/>
      <c r="R231" s="213"/>
      <c r="S231" s="213"/>
      <c r="T231" s="2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08" t="s">
        <v>248</v>
      </c>
      <c r="AU231" s="208" t="s">
        <v>84</v>
      </c>
      <c r="AV231" s="14" t="s">
        <v>84</v>
      </c>
      <c r="AW231" s="14" t="s">
        <v>32</v>
      </c>
      <c r="AX231" s="14" t="s">
        <v>82</v>
      </c>
      <c r="AY231" s="208" t="s">
        <v>235</v>
      </c>
    </row>
    <row r="232" s="14" customFormat="1">
      <c r="A232" s="14"/>
      <c r="B232" s="207"/>
      <c r="C232" s="14"/>
      <c r="D232" s="195" t="s">
        <v>248</v>
      </c>
      <c r="E232" s="14"/>
      <c r="F232" s="209" t="s">
        <v>1412</v>
      </c>
      <c r="G232" s="14"/>
      <c r="H232" s="210">
        <v>240</v>
      </c>
      <c r="I232" s="211"/>
      <c r="J232" s="14"/>
      <c r="K232" s="14"/>
      <c r="L232" s="207"/>
      <c r="M232" s="212"/>
      <c r="N232" s="213"/>
      <c r="O232" s="213"/>
      <c r="P232" s="213"/>
      <c r="Q232" s="213"/>
      <c r="R232" s="213"/>
      <c r="S232" s="213"/>
      <c r="T232" s="2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8" t="s">
        <v>248</v>
      </c>
      <c r="AU232" s="208" t="s">
        <v>84</v>
      </c>
      <c r="AV232" s="14" t="s">
        <v>84</v>
      </c>
      <c r="AW232" s="14" t="s">
        <v>3</v>
      </c>
      <c r="AX232" s="14" t="s">
        <v>82</v>
      </c>
      <c r="AY232" s="208" t="s">
        <v>235</v>
      </c>
    </row>
    <row r="233" s="2" customFormat="1" ht="24.15" customHeight="1">
      <c r="A233" s="38"/>
      <c r="B233" s="181"/>
      <c r="C233" s="182" t="s">
        <v>355</v>
      </c>
      <c r="D233" s="182" t="s">
        <v>237</v>
      </c>
      <c r="E233" s="183" t="s">
        <v>475</v>
      </c>
      <c r="F233" s="184" t="s">
        <v>476</v>
      </c>
      <c r="G233" s="185" t="s">
        <v>358</v>
      </c>
      <c r="H233" s="186">
        <v>43.335000000000001</v>
      </c>
      <c r="I233" s="187"/>
      <c r="J233" s="188">
        <f>ROUND(I233*H233,2)</f>
        <v>0</v>
      </c>
      <c r="K233" s="184" t="s">
        <v>246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96</v>
      </c>
      <c r="AT233" s="193" t="s">
        <v>237</v>
      </c>
      <c r="AU233" s="193" t="s">
        <v>84</v>
      </c>
      <c r="AY233" s="19" t="s">
        <v>235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96</v>
      </c>
      <c r="BM233" s="193" t="s">
        <v>477</v>
      </c>
    </row>
    <row r="234" s="2" customFormat="1">
      <c r="A234" s="38"/>
      <c r="B234" s="39"/>
      <c r="C234" s="38"/>
      <c r="D234" s="195" t="s">
        <v>242</v>
      </c>
      <c r="E234" s="38"/>
      <c r="F234" s="196" t="s">
        <v>478</v>
      </c>
      <c r="G234" s="38"/>
      <c r="H234" s="38"/>
      <c r="I234" s="197"/>
      <c r="J234" s="38"/>
      <c r="K234" s="38"/>
      <c r="L234" s="39"/>
      <c r="M234" s="198"/>
      <c r="N234" s="199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242</v>
      </c>
      <c r="AU234" s="19" t="s">
        <v>84</v>
      </c>
    </row>
    <row r="235" s="2" customFormat="1">
      <c r="A235" s="38"/>
      <c r="B235" s="39"/>
      <c r="C235" s="38"/>
      <c r="D235" s="195" t="s">
        <v>262</v>
      </c>
      <c r="E235" s="38"/>
      <c r="F235" s="223" t="s">
        <v>1183</v>
      </c>
      <c r="G235" s="38"/>
      <c r="H235" s="38"/>
      <c r="I235" s="197"/>
      <c r="J235" s="38"/>
      <c r="K235" s="38"/>
      <c r="L235" s="39"/>
      <c r="M235" s="198"/>
      <c r="N235" s="199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262</v>
      </c>
      <c r="AU235" s="19" t="s">
        <v>84</v>
      </c>
    </row>
    <row r="236" s="14" customFormat="1">
      <c r="A236" s="14"/>
      <c r="B236" s="207"/>
      <c r="C236" s="14"/>
      <c r="D236" s="195" t="s">
        <v>248</v>
      </c>
      <c r="E236" s="208" t="s">
        <v>1</v>
      </c>
      <c r="F236" s="209" t="s">
        <v>1413</v>
      </c>
      <c r="G236" s="14"/>
      <c r="H236" s="210">
        <v>43.335000000000001</v>
      </c>
      <c r="I236" s="211"/>
      <c r="J236" s="14"/>
      <c r="K236" s="14"/>
      <c r="L236" s="207"/>
      <c r="M236" s="212"/>
      <c r="N236" s="213"/>
      <c r="O236" s="213"/>
      <c r="P236" s="213"/>
      <c r="Q236" s="213"/>
      <c r="R236" s="213"/>
      <c r="S236" s="213"/>
      <c r="T236" s="2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8" t="s">
        <v>248</v>
      </c>
      <c r="AU236" s="208" t="s">
        <v>84</v>
      </c>
      <c r="AV236" s="14" t="s">
        <v>84</v>
      </c>
      <c r="AW236" s="14" t="s">
        <v>32</v>
      </c>
      <c r="AX236" s="14" t="s">
        <v>82</v>
      </c>
      <c r="AY236" s="208" t="s">
        <v>235</v>
      </c>
    </row>
    <row r="237" s="2" customFormat="1" ht="16.5" customHeight="1">
      <c r="A237" s="38"/>
      <c r="B237" s="181"/>
      <c r="C237" s="232" t="s">
        <v>306</v>
      </c>
      <c r="D237" s="232" t="s">
        <v>465</v>
      </c>
      <c r="E237" s="233" t="s">
        <v>482</v>
      </c>
      <c r="F237" s="234" t="s">
        <v>483</v>
      </c>
      <c r="G237" s="235" t="s">
        <v>438</v>
      </c>
      <c r="H237" s="236">
        <v>86.670000000000002</v>
      </c>
      <c r="I237" s="237"/>
      <c r="J237" s="238">
        <f>ROUND(I237*H237,2)</f>
        <v>0</v>
      </c>
      <c r="K237" s="234" t="s">
        <v>246</v>
      </c>
      <c r="L237" s="239"/>
      <c r="M237" s="240" t="s">
        <v>1</v>
      </c>
      <c r="N237" s="241" t="s">
        <v>40</v>
      </c>
      <c r="O237" s="77"/>
      <c r="P237" s="191">
        <f>O237*H237</f>
        <v>0</v>
      </c>
      <c r="Q237" s="191">
        <v>1</v>
      </c>
      <c r="R237" s="191">
        <f>Q237*H237</f>
        <v>86.670000000000002</v>
      </c>
      <c r="S237" s="191">
        <v>0</v>
      </c>
      <c r="T237" s="19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3" t="s">
        <v>291</v>
      </c>
      <c r="AT237" s="193" t="s">
        <v>465</v>
      </c>
      <c r="AU237" s="193" t="s">
        <v>84</v>
      </c>
      <c r="AY237" s="19" t="s">
        <v>235</v>
      </c>
      <c r="BE237" s="194">
        <f>IF(N237="základní",J237,0)</f>
        <v>0</v>
      </c>
      <c r="BF237" s="194">
        <f>IF(N237="snížená",J237,0)</f>
        <v>0</v>
      </c>
      <c r="BG237" s="194">
        <f>IF(N237="zákl. přenesená",J237,0)</f>
        <v>0</v>
      </c>
      <c r="BH237" s="194">
        <f>IF(N237="sníž. přenesená",J237,0)</f>
        <v>0</v>
      </c>
      <c r="BI237" s="194">
        <f>IF(N237="nulová",J237,0)</f>
        <v>0</v>
      </c>
      <c r="BJ237" s="19" t="s">
        <v>82</v>
      </c>
      <c r="BK237" s="194">
        <f>ROUND(I237*H237,2)</f>
        <v>0</v>
      </c>
      <c r="BL237" s="19" t="s">
        <v>96</v>
      </c>
      <c r="BM237" s="193" t="s">
        <v>484</v>
      </c>
    </row>
    <row r="238" s="2" customFormat="1">
      <c r="A238" s="38"/>
      <c r="B238" s="39"/>
      <c r="C238" s="38"/>
      <c r="D238" s="195" t="s">
        <v>242</v>
      </c>
      <c r="E238" s="38"/>
      <c r="F238" s="196" t="s">
        <v>483</v>
      </c>
      <c r="G238" s="38"/>
      <c r="H238" s="38"/>
      <c r="I238" s="197"/>
      <c r="J238" s="38"/>
      <c r="K238" s="38"/>
      <c r="L238" s="39"/>
      <c r="M238" s="198"/>
      <c r="N238" s="199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242</v>
      </c>
      <c r="AU238" s="19" t="s">
        <v>84</v>
      </c>
    </row>
    <row r="239" s="14" customFormat="1">
      <c r="A239" s="14"/>
      <c r="B239" s="207"/>
      <c r="C239" s="14"/>
      <c r="D239" s="195" t="s">
        <v>248</v>
      </c>
      <c r="E239" s="14"/>
      <c r="F239" s="209" t="s">
        <v>1414</v>
      </c>
      <c r="G239" s="14"/>
      <c r="H239" s="210">
        <v>86.670000000000002</v>
      </c>
      <c r="I239" s="211"/>
      <c r="J239" s="14"/>
      <c r="K239" s="14"/>
      <c r="L239" s="207"/>
      <c r="M239" s="212"/>
      <c r="N239" s="213"/>
      <c r="O239" s="213"/>
      <c r="P239" s="213"/>
      <c r="Q239" s="213"/>
      <c r="R239" s="213"/>
      <c r="S239" s="213"/>
      <c r="T239" s="2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08" t="s">
        <v>248</v>
      </c>
      <c r="AU239" s="208" t="s">
        <v>84</v>
      </c>
      <c r="AV239" s="14" t="s">
        <v>84</v>
      </c>
      <c r="AW239" s="14" t="s">
        <v>3</v>
      </c>
      <c r="AX239" s="14" t="s">
        <v>82</v>
      </c>
      <c r="AY239" s="208" t="s">
        <v>235</v>
      </c>
    </row>
    <row r="240" s="2" customFormat="1" ht="24.15" customHeight="1">
      <c r="A240" s="38"/>
      <c r="B240" s="181"/>
      <c r="C240" s="182" t="s">
        <v>7</v>
      </c>
      <c r="D240" s="182" t="s">
        <v>237</v>
      </c>
      <c r="E240" s="183" t="s">
        <v>487</v>
      </c>
      <c r="F240" s="184" t="s">
        <v>488</v>
      </c>
      <c r="G240" s="185" t="s">
        <v>240</v>
      </c>
      <c r="H240" s="186">
        <v>28.890000000000001</v>
      </c>
      <c r="I240" s="187"/>
      <c r="J240" s="188">
        <f>ROUND(I240*H240,2)</f>
        <v>0</v>
      </c>
      <c r="K240" s="184" t="s">
        <v>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96</v>
      </c>
      <c r="AT240" s="193" t="s">
        <v>237</v>
      </c>
      <c r="AU240" s="193" t="s">
        <v>84</v>
      </c>
      <c r="AY240" s="19" t="s">
        <v>235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96</v>
      </c>
      <c r="BM240" s="193" t="s">
        <v>489</v>
      </c>
    </row>
    <row r="241" s="2" customFormat="1">
      <c r="A241" s="38"/>
      <c r="B241" s="39"/>
      <c r="C241" s="38"/>
      <c r="D241" s="195" t="s">
        <v>242</v>
      </c>
      <c r="E241" s="38"/>
      <c r="F241" s="196" t="s">
        <v>488</v>
      </c>
      <c r="G241" s="38"/>
      <c r="H241" s="38"/>
      <c r="I241" s="197"/>
      <c r="J241" s="38"/>
      <c r="K241" s="38"/>
      <c r="L241" s="39"/>
      <c r="M241" s="198"/>
      <c r="N241" s="199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242</v>
      </c>
      <c r="AU241" s="19" t="s">
        <v>84</v>
      </c>
    </row>
    <row r="242" s="2" customFormat="1" ht="24.15" customHeight="1">
      <c r="A242" s="38"/>
      <c r="B242" s="181"/>
      <c r="C242" s="182" t="s">
        <v>385</v>
      </c>
      <c r="D242" s="182" t="s">
        <v>237</v>
      </c>
      <c r="E242" s="183" t="s">
        <v>491</v>
      </c>
      <c r="F242" s="184" t="s">
        <v>492</v>
      </c>
      <c r="G242" s="185" t="s">
        <v>240</v>
      </c>
      <c r="H242" s="186">
        <v>28.890000000000001</v>
      </c>
      <c r="I242" s="187"/>
      <c r="J242" s="188">
        <f>ROUND(I242*H242,2)</f>
        <v>0</v>
      </c>
      <c r="K242" s="184" t="s">
        <v>246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96</v>
      </c>
      <c r="AT242" s="193" t="s">
        <v>237</v>
      </c>
      <c r="AU242" s="193" t="s">
        <v>84</v>
      </c>
      <c r="AY242" s="19" t="s">
        <v>235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96</v>
      </c>
      <c r="BM242" s="193" t="s">
        <v>493</v>
      </c>
    </row>
    <row r="243" s="2" customFormat="1">
      <c r="A243" s="38"/>
      <c r="B243" s="39"/>
      <c r="C243" s="38"/>
      <c r="D243" s="195" t="s">
        <v>242</v>
      </c>
      <c r="E243" s="38"/>
      <c r="F243" s="196" t="s">
        <v>494</v>
      </c>
      <c r="G243" s="38"/>
      <c r="H243" s="38"/>
      <c r="I243" s="197"/>
      <c r="J243" s="38"/>
      <c r="K243" s="38"/>
      <c r="L243" s="39"/>
      <c r="M243" s="198"/>
      <c r="N243" s="199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242</v>
      </c>
      <c r="AU243" s="19" t="s">
        <v>84</v>
      </c>
    </row>
    <row r="244" s="2" customFormat="1">
      <c r="A244" s="38"/>
      <c r="B244" s="39"/>
      <c r="C244" s="38"/>
      <c r="D244" s="195" t="s">
        <v>262</v>
      </c>
      <c r="E244" s="38"/>
      <c r="F244" s="223" t="s">
        <v>1183</v>
      </c>
      <c r="G244" s="38"/>
      <c r="H244" s="38"/>
      <c r="I244" s="197"/>
      <c r="J244" s="38"/>
      <c r="K244" s="38"/>
      <c r="L244" s="39"/>
      <c r="M244" s="198"/>
      <c r="N244" s="199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262</v>
      </c>
      <c r="AU244" s="19" t="s">
        <v>84</v>
      </c>
    </row>
    <row r="245" s="13" customFormat="1">
      <c r="A245" s="13"/>
      <c r="B245" s="200"/>
      <c r="C245" s="13"/>
      <c r="D245" s="195" t="s">
        <v>248</v>
      </c>
      <c r="E245" s="201" t="s">
        <v>1</v>
      </c>
      <c r="F245" s="202" t="s">
        <v>1199</v>
      </c>
      <c r="G245" s="13"/>
      <c r="H245" s="201" t="s">
        <v>1</v>
      </c>
      <c r="I245" s="203"/>
      <c r="J245" s="13"/>
      <c r="K245" s="13"/>
      <c r="L245" s="200"/>
      <c r="M245" s="204"/>
      <c r="N245" s="205"/>
      <c r="O245" s="205"/>
      <c r="P245" s="205"/>
      <c r="Q245" s="205"/>
      <c r="R245" s="205"/>
      <c r="S245" s="205"/>
      <c r="T245" s="206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1" t="s">
        <v>248</v>
      </c>
      <c r="AU245" s="201" t="s">
        <v>84</v>
      </c>
      <c r="AV245" s="13" t="s">
        <v>82</v>
      </c>
      <c r="AW245" s="13" t="s">
        <v>32</v>
      </c>
      <c r="AX245" s="13" t="s">
        <v>75</v>
      </c>
      <c r="AY245" s="201" t="s">
        <v>235</v>
      </c>
    </row>
    <row r="246" s="14" customFormat="1">
      <c r="A246" s="14"/>
      <c r="B246" s="207"/>
      <c r="C246" s="14"/>
      <c r="D246" s="195" t="s">
        <v>248</v>
      </c>
      <c r="E246" s="208" t="s">
        <v>1</v>
      </c>
      <c r="F246" s="209" t="s">
        <v>1390</v>
      </c>
      <c r="G246" s="14"/>
      <c r="H246" s="210">
        <v>28.890000000000001</v>
      </c>
      <c r="I246" s="211"/>
      <c r="J246" s="14"/>
      <c r="K246" s="14"/>
      <c r="L246" s="207"/>
      <c r="M246" s="212"/>
      <c r="N246" s="213"/>
      <c r="O246" s="213"/>
      <c r="P246" s="213"/>
      <c r="Q246" s="213"/>
      <c r="R246" s="213"/>
      <c r="S246" s="213"/>
      <c r="T246" s="2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8" t="s">
        <v>248</v>
      </c>
      <c r="AU246" s="208" t="s">
        <v>84</v>
      </c>
      <c r="AV246" s="14" t="s">
        <v>84</v>
      </c>
      <c r="AW246" s="14" t="s">
        <v>32</v>
      </c>
      <c r="AX246" s="14" t="s">
        <v>82</v>
      </c>
      <c r="AY246" s="208" t="s">
        <v>235</v>
      </c>
    </row>
    <row r="247" s="2" customFormat="1" ht="33" customHeight="1">
      <c r="A247" s="38"/>
      <c r="B247" s="181"/>
      <c r="C247" s="182" t="s">
        <v>391</v>
      </c>
      <c r="D247" s="182" t="s">
        <v>237</v>
      </c>
      <c r="E247" s="183" t="s">
        <v>496</v>
      </c>
      <c r="F247" s="184" t="s">
        <v>497</v>
      </c>
      <c r="G247" s="185" t="s">
        <v>438</v>
      </c>
      <c r="H247" s="186">
        <v>326.67000000000002</v>
      </c>
      <c r="I247" s="187"/>
      <c r="J247" s="188">
        <f>ROUND(I247*H247,2)</f>
        <v>0</v>
      </c>
      <c r="K247" s="184" t="s">
        <v>246</v>
      </c>
      <c r="L247" s="39"/>
      <c r="M247" s="189" t="s">
        <v>1</v>
      </c>
      <c r="N247" s="190" t="s">
        <v>40</v>
      </c>
      <c r="O247" s="77"/>
      <c r="P247" s="191">
        <f>O247*H247</f>
        <v>0</v>
      </c>
      <c r="Q247" s="191">
        <v>0</v>
      </c>
      <c r="R247" s="191">
        <f>Q247*H247</f>
        <v>0</v>
      </c>
      <c r="S247" s="191">
        <v>0</v>
      </c>
      <c r="T247" s="19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96</v>
      </c>
      <c r="AT247" s="193" t="s">
        <v>237</v>
      </c>
      <c r="AU247" s="193" t="s">
        <v>84</v>
      </c>
      <c r="AY247" s="19" t="s">
        <v>235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96</v>
      </c>
      <c r="BM247" s="193" t="s">
        <v>498</v>
      </c>
    </row>
    <row r="248" s="2" customFormat="1">
      <c r="A248" s="38"/>
      <c r="B248" s="39"/>
      <c r="C248" s="38"/>
      <c r="D248" s="195" t="s">
        <v>242</v>
      </c>
      <c r="E248" s="38"/>
      <c r="F248" s="196" t="s">
        <v>499</v>
      </c>
      <c r="G248" s="38"/>
      <c r="H248" s="38"/>
      <c r="I248" s="197"/>
      <c r="J248" s="38"/>
      <c r="K248" s="38"/>
      <c r="L248" s="39"/>
      <c r="M248" s="198"/>
      <c r="N248" s="199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242</v>
      </c>
      <c r="AU248" s="19" t="s">
        <v>84</v>
      </c>
    </row>
    <row r="249" s="14" customFormat="1">
      <c r="A249" s="14"/>
      <c r="B249" s="207"/>
      <c r="C249" s="14"/>
      <c r="D249" s="195" t="s">
        <v>248</v>
      </c>
      <c r="E249" s="208" t="s">
        <v>1</v>
      </c>
      <c r="F249" s="209" t="s">
        <v>1415</v>
      </c>
      <c r="G249" s="14"/>
      <c r="H249" s="210">
        <v>326.67000000000002</v>
      </c>
      <c r="I249" s="211"/>
      <c r="J249" s="14"/>
      <c r="K249" s="14"/>
      <c r="L249" s="207"/>
      <c r="M249" s="212"/>
      <c r="N249" s="213"/>
      <c r="O249" s="213"/>
      <c r="P249" s="213"/>
      <c r="Q249" s="213"/>
      <c r="R249" s="213"/>
      <c r="S249" s="213"/>
      <c r="T249" s="2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08" t="s">
        <v>248</v>
      </c>
      <c r="AU249" s="208" t="s">
        <v>84</v>
      </c>
      <c r="AV249" s="14" t="s">
        <v>84</v>
      </c>
      <c r="AW249" s="14" t="s">
        <v>32</v>
      </c>
      <c r="AX249" s="14" t="s">
        <v>82</v>
      </c>
      <c r="AY249" s="208" t="s">
        <v>235</v>
      </c>
    </row>
    <row r="250" s="12" customFormat="1" ht="22.8" customHeight="1">
      <c r="A250" s="12"/>
      <c r="B250" s="168"/>
      <c r="C250" s="12"/>
      <c r="D250" s="169" t="s">
        <v>74</v>
      </c>
      <c r="E250" s="179" t="s">
        <v>84</v>
      </c>
      <c r="F250" s="179" t="s">
        <v>501</v>
      </c>
      <c r="G250" s="12"/>
      <c r="H250" s="12"/>
      <c r="I250" s="171"/>
      <c r="J250" s="180">
        <f>BK250</f>
        <v>0</v>
      </c>
      <c r="K250" s="12"/>
      <c r="L250" s="168"/>
      <c r="M250" s="173"/>
      <c r="N250" s="174"/>
      <c r="O250" s="174"/>
      <c r="P250" s="175">
        <f>SUM(P251:P254)</f>
        <v>0</v>
      </c>
      <c r="Q250" s="174"/>
      <c r="R250" s="175">
        <f>SUM(R251:R254)</f>
        <v>19.711646999999999</v>
      </c>
      <c r="S250" s="174"/>
      <c r="T250" s="176">
        <f>SUM(T251:T254)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169" t="s">
        <v>82</v>
      </c>
      <c r="AT250" s="177" t="s">
        <v>74</v>
      </c>
      <c r="AU250" s="177" t="s">
        <v>82</v>
      </c>
      <c r="AY250" s="169" t="s">
        <v>235</v>
      </c>
      <c r="BK250" s="178">
        <f>SUM(BK251:BK254)</f>
        <v>0</v>
      </c>
    </row>
    <row r="251" s="2" customFormat="1" ht="44.25" customHeight="1">
      <c r="A251" s="38"/>
      <c r="B251" s="181"/>
      <c r="C251" s="182" t="s">
        <v>396</v>
      </c>
      <c r="D251" s="182" t="s">
        <v>237</v>
      </c>
      <c r="E251" s="183" t="s">
        <v>503</v>
      </c>
      <c r="F251" s="184" t="s">
        <v>504</v>
      </c>
      <c r="G251" s="185" t="s">
        <v>323</v>
      </c>
      <c r="H251" s="186">
        <v>96.299999999999997</v>
      </c>
      <c r="I251" s="187"/>
      <c r="J251" s="188">
        <f>ROUND(I251*H251,2)</f>
        <v>0</v>
      </c>
      <c r="K251" s="184" t="s">
        <v>246</v>
      </c>
      <c r="L251" s="39"/>
      <c r="M251" s="189" t="s">
        <v>1</v>
      </c>
      <c r="N251" s="190" t="s">
        <v>40</v>
      </c>
      <c r="O251" s="77"/>
      <c r="P251" s="191">
        <f>O251*H251</f>
        <v>0</v>
      </c>
      <c r="Q251" s="191">
        <v>0.20469000000000001</v>
      </c>
      <c r="R251" s="191">
        <f>Q251*H251</f>
        <v>19.711646999999999</v>
      </c>
      <c r="S251" s="191">
        <v>0</v>
      </c>
      <c r="T251" s="19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3" t="s">
        <v>96</v>
      </c>
      <c r="AT251" s="193" t="s">
        <v>237</v>
      </c>
      <c r="AU251" s="193" t="s">
        <v>84</v>
      </c>
      <c r="AY251" s="19" t="s">
        <v>235</v>
      </c>
      <c r="BE251" s="194">
        <f>IF(N251="základní",J251,0)</f>
        <v>0</v>
      </c>
      <c r="BF251" s="194">
        <f>IF(N251="snížená",J251,0)</f>
        <v>0</v>
      </c>
      <c r="BG251" s="194">
        <f>IF(N251="zákl. přenesená",J251,0)</f>
        <v>0</v>
      </c>
      <c r="BH251" s="194">
        <f>IF(N251="sníž. přenesená",J251,0)</f>
        <v>0</v>
      </c>
      <c r="BI251" s="194">
        <f>IF(N251="nulová",J251,0)</f>
        <v>0</v>
      </c>
      <c r="BJ251" s="19" t="s">
        <v>82</v>
      </c>
      <c r="BK251" s="194">
        <f>ROUND(I251*H251,2)</f>
        <v>0</v>
      </c>
      <c r="BL251" s="19" t="s">
        <v>96</v>
      </c>
      <c r="BM251" s="193" t="s">
        <v>505</v>
      </c>
    </row>
    <row r="252" s="2" customFormat="1">
      <c r="A252" s="38"/>
      <c r="B252" s="39"/>
      <c r="C252" s="38"/>
      <c r="D252" s="195" t="s">
        <v>242</v>
      </c>
      <c r="E252" s="38"/>
      <c r="F252" s="196" t="s">
        <v>506</v>
      </c>
      <c r="G252" s="38"/>
      <c r="H252" s="38"/>
      <c r="I252" s="197"/>
      <c r="J252" s="38"/>
      <c r="K252" s="38"/>
      <c r="L252" s="39"/>
      <c r="M252" s="198"/>
      <c r="N252" s="199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242</v>
      </c>
      <c r="AU252" s="19" t="s">
        <v>84</v>
      </c>
    </row>
    <row r="253" s="2" customFormat="1">
      <c r="A253" s="38"/>
      <c r="B253" s="39"/>
      <c r="C253" s="38"/>
      <c r="D253" s="195" t="s">
        <v>262</v>
      </c>
      <c r="E253" s="38"/>
      <c r="F253" s="223" t="s">
        <v>1183</v>
      </c>
      <c r="G253" s="38"/>
      <c r="H253" s="38"/>
      <c r="I253" s="197"/>
      <c r="J253" s="38"/>
      <c r="K253" s="38"/>
      <c r="L253" s="39"/>
      <c r="M253" s="198"/>
      <c r="N253" s="199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262</v>
      </c>
      <c r="AU253" s="19" t="s">
        <v>84</v>
      </c>
    </row>
    <row r="254" s="14" customFormat="1">
      <c r="A254" s="14"/>
      <c r="B254" s="207"/>
      <c r="C254" s="14"/>
      <c r="D254" s="195" t="s">
        <v>248</v>
      </c>
      <c r="E254" s="208" t="s">
        <v>1</v>
      </c>
      <c r="F254" s="209" t="s">
        <v>1416</v>
      </c>
      <c r="G254" s="14"/>
      <c r="H254" s="210">
        <v>96.299999999999997</v>
      </c>
      <c r="I254" s="211"/>
      <c r="J254" s="14"/>
      <c r="K254" s="14"/>
      <c r="L254" s="207"/>
      <c r="M254" s="212"/>
      <c r="N254" s="213"/>
      <c r="O254" s="213"/>
      <c r="P254" s="213"/>
      <c r="Q254" s="213"/>
      <c r="R254" s="213"/>
      <c r="S254" s="213"/>
      <c r="T254" s="2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8" t="s">
        <v>248</v>
      </c>
      <c r="AU254" s="208" t="s">
        <v>84</v>
      </c>
      <c r="AV254" s="14" t="s">
        <v>84</v>
      </c>
      <c r="AW254" s="14" t="s">
        <v>32</v>
      </c>
      <c r="AX254" s="14" t="s">
        <v>82</v>
      </c>
      <c r="AY254" s="208" t="s">
        <v>235</v>
      </c>
    </row>
    <row r="255" s="12" customFormat="1" ht="22.8" customHeight="1">
      <c r="A255" s="12"/>
      <c r="B255" s="168"/>
      <c r="C255" s="12"/>
      <c r="D255" s="169" t="s">
        <v>74</v>
      </c>
      <c r="E255" s="179" t="s">
        <v>96</v>
      </c>
      <c r="F255" s="179" t="s">
        <v>508</v>
      </c>
      <c r="G255" s="12"/>
      <c r="H255" s="12"/>
      <c r="I255" s="171"/>
      <c r="J255" s="180">
        <f>BK255</f>
        <v>0</v>
      </c>
      <c r="K255" s="12"/>
      <c r="L255" s="168"/>
      <c r="M255" s="173"/>
      <c r="N255" s="174"/>
      <c r="O255" s="174"/>
      <c r="P255" s="175">
        <f>SUM(P256:P269)</f>
        <v>0</v>
      </c>
      <c r="Q255" s="174"/>
      <c r="R255" s="175">
        <f>SUM(R256:R269)</f>
        <v>0</v>
      </c>
      <c r="S255" s="174"/>
      <c r="T255" s="176">
        <f>SUM(T256:T269)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169" t="s">
        <v>82</v>
      </c>
      <c r="AT255" s="177" t="s">
        <v>74</v>
      </c>
      <c r="AU255" s="177" t="s">
        <v>82</v>
      </c>
      <c r="AY255" s="169" t="s">
        <v>235</v>
      </c>
      <c r="BK255" s="178">
        <f>SUM(BK256:BK269)</f>
        <v>0</v>
      </c>
    </row>
    <row r="256" s="2" customFormat="1" ht="21.75" customHeight="1">
      <c r="A256" s="38"/>
      <c r="B256" s="181"/>
      <c r="C256" s="182" t="s">
        <v>405</v>
      </c>
      <c r="D256" s="182" t="s">
        <v>237</v>
      </c>
      <c r="E256" s="183" t="s">
        <v>510</v>
      </c>
      <c r="F256" s="184" t="s">
        <v>511</v>
      </c>
      <c r="G256" s="185" t="s">
        <v>358</v>
      </c>
      <c r="H256" s="186">
        <v>9.6300000000000008</v>
      </c>
      <c r="I256" s="187"/>
      <c r="J256" s="188">
        <f>ROUND(I256*H256,2)</f>
        <v>0</v>
      </c>
      <c r="K256" s="184" t="s">
        <v>246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96</v>
      </c>
      <c r="AT256" s="193" t="s">
        <v>237</v>
      </c>
      <c r="AU256" s="193" t="s">
        <v>84</v>
      </c>
      <c r="AY256" s="19" t="s">
        <v>235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96</v>
      </c>
      <c r="BM256" s="193" t="s">
        <v>512</v>
      </c>
    </row>
    <row r="257" s="2" customFormat="1">
      <c r="A257" s="38"/>
      <c r="B257" s="39"/>
      <c r="C257" s="38"/>
      <c r="D257" s="195" t="s">
        <v>242</v>
      </c>
      <c r="E257" s="38"/>
      <c r="F257" s="196" t="s">
        <v>513</v>
      </c>
      <c r="G257" s="38"/>
      <c r="H257" s="38"/>
      <c r="I257" s="197"/>
      <c r="J257" s="38"/>
      <c r="K257" s="38"/>
      <c r="L257" s="39"/>
      <c r="M257" s="198"/>
      <c r="N257" s="199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242</v>
      </c>
      <c r="AU257" s="19" t="s">
        <v>84</v>
      </c>
    </row>
    <row r="258" s="2" customFormat="1">
      <c r="A258" s="38"/>
      <c r="B258" s="39"/>
      <c r="C258" s="38"/>
      <c r="D258" s="195" t="s">
        <v>262</v>
      </c>
      <c r="E258" s="38"/>
      <c r="F258" s="223" t="s">
        <v>1183</v>
      </c>
      <c r="G258" s="38"/>
      <c r="H258" s="38"/>
      <c r="I258" s="197"/>
      <c r="J258" s="38"/>
      <c r="K258" s="38"/>
      <c r="L258" s="39"/>
      <c r="M258" s="198"/>
      <c r="N258" s="199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262</v>
      </c>
      <c r="AU258" s="19" t="s">
        <v>84</v>
      </c>
    </row>
    <row r="259" s="14" customFormat="1">
      <c r="A259" s="14"/>
      <c r="B259" s="207"/>
      <c r="C259" s="14"/>
      <c r="D259" s="195" t="s">
        <v>248</v>
      </c>
      <c r="E259" s="208" t="s">
        <v>1</v>
      </c>
      <c r="F259" s="209" t="s">
        <v>1417</v>
      </c>
      <c r="G259" s="14"/>
      <c r="H259" s="210">
        <v>9.6300000000000008</v>
      </c>
      <c r="I259" s="211"/>
      <c r="J259" s="14"/>
      <c r="K259" s="14"/>
      <c r="L259" s="207"/>
      <c r="M259" s="212"/>
      <c r="N259" s="213"/>
      <c r="O259" s="213"/>
      <c r="P259" s="213"/>
      <c r="Q259" s="213"/>
      <c r="R259" s="213"/>
      <c r="S259" s="213"/>
      <c r="T259" s="2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08" t="s">
        <v>248</v>
      </c>
      <c r="AU259" s="208" t="s">
        <v>84</v>
      </c>
      <c r="AV259" s="14" t="s">
        <v>84</v>
      </c>
      <c r="AW259" s="14" t="s">
        <v>32</v>
      </c>
      <c r="AX259" s="14" t="s">
        <v>82</v>
      </c>
      <c r="AY259" s="208" t="s">
        <v>235</v>
      </c>
    </row>
    <row r="260" s="2" customFormat="1" ht="16.5" customHeight="1">
      <c r="A260" s="38"/>
      <c r="B260" s="181"/>
      <c r="C260" s="182" t="s">
        <v>409</v>
      </c>
      <c r="D260" s="182" t="s">
        <v>237</v>
      </c>
      <c r="E260" s="183" t="s">
        <v>517</v>
      </c>
      <c r="F260" s="184" t="s">
        <v>518</v>
      </c>
      <c r="G260" s="185" t="s">
        <v>358</v>
      </c>
      <c r="H260" s="186">
        <v>3.7000000000000002</v>
      </c>
      <c r="I260" s="187"/>
      <c r="J260" s="188">
        <f>ROUND(I260*H260,2)</f>
        <v>0</v>
      </c>
      <c r="K260" s="184" t="s">
        <v>1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96</v>
      </c>
      <c r="AT260" s="193" t="s">
        <v>237</v>
      </c>
      <c r="AU260" s="193" t="s">
        <v>84</v>
      </c>
      <c r="AY260" s="19" t="s">
        <v>235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96</v>
      </c>
      <c r="BM260" s="193" t="s">
        <v>519</v>
      </c>
    </row>
    <row r="261" s="2" customFormat="1">
      <c r="A261" s="38"/>
      <c r="B261" s="39"/>
      <c r="C261" s="38"/>
      <c r="D261" s="195" t="s">
        <v>242</v>
      </c>
      <c r="E261" s="38"/>
      <c r="F261" s="196" t="s">
        <v>513</v>
      </c>
      <c r="G261" s="38"/>
      <c r="H261" s="38"/>
      <c r="I261" s="197"/>
      <c r="J261" s="38"/>
      <c r="K261" s="38"/>
      <c r="L261" s="39"/>
      <c r="M261" s="198"/>
      <c r="N261" s="199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242</v>
      </c>
      <c r="AU261" s="19" t="s">
        <v>84</v>
      </c>
    </row>
    <row r="262" s="2" customFormat="1">
      <c r="A262" s="38"/>
      <c r="B262" s="39"/>
      <c r="C262" s="38"/>
      <c r="D262" s="195" t="s">
        <v>262</v>
      </c>
      <c r="E262" s="38"/>
      <c r="F262" s="223" t="s">
        <v>1183</v>
      </c>
      <c r="G262" s="38"/>
      <c r="H262" s="38"/>
      <c r="I262" s="197"/>
      <c r="J262" s="38"/>
      <c r="K262" s="38"/>
      <c r="L262" s="39"/>
      <c r="M262" s="198"/>
      <c r="N262" s="199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262</v>
      </c>
      <c r="AU262" s="19" t="s">
        <v>84</v>
      </c>
    </row>
    <row r="263" s="13" customFormat="1">
      <c r="A263" s="13"/>
      <c r="B263" s="200"/>
      <c r="C263" s="13"/>
      <c r="D263" s="195" t="s">
        <v>248</v>
      </c>
      <c r="E263" s="201" t="s">
        <v>1</v>
      </c>
      <c r="F263" s="202" t="s">
        <v>1284</v>
      </c>
      <c r="G263" s="13"/>
      <c r="H263" s="201" t="s">
        <v>1</v>
      </c>
      <c r="I263" s="203"/>
      <c r="J263" s="13"/>
      <c r="K263" s="13"/>
      <c r="L263" s="200"/>
      <c r="M263" s="204"/>
      <c r="N263" s="205"/>
      <c r="O263" s="205"/>
      <c r="P263" s="205"/>
      <c r="Q263" s="205"/>
      <c r="R263" s="205"/>
      <c r="S263" s="205"/>
      <c r="T263" s="206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01" t="s">
        <v>248</v>
      </c>
      <c r="AU263" s="201" t="s">
        <v>84</v>
      </c>
      <c r="AV263" s="13" t="s">
        <v>82</v>
      </c>
      <c r="AW263" s="13" t="s">
        <v>32</v>
      </c>
      <c r="AX263" s="13" t="s">
        <v>75</v>
      </c>
      <c r="AY263" s="201" t="s">
        <v>235</v>
      </c>
    </row>
    <row r="264" s="14" customFormat="1">
      <c r="A264" s="14"/>
      <c r="B264" s="207"/>
      <c r="C264" s="14"/>
      <c r="D264" s="195" t="s">
        <v>248</v>
      </c>
      <c r="E264" s="208" t="s">
        <v>1</v>
      </c>
      <c r="F264" s="209" t="s">
        <v>1418</v>
      </c>
      <c r="G264" s="14"/>
      <c r="H264" s="210">
        <v>3.7000000000000002</v>
      </c>
      <c r="I264" s="211"/>
      <c r="J264" s="14"/>
      <c r="K264" s="14"/>
      <c r="L264" s="207"/>
      <c r="M264" s="212"/>
      <c r="N264" s="213"/>
      <c r="O264" s="213"/>
      <c r="P264" s="213"/>
      <c r="Q264" s="213"/>
      <c r="R264" s="213"/>
      <c r="S264" s="213"/>
      <c r="T264" s="2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8" t="s">
        <v>248</v>
      </c>
      <c r="AU264" s="208" t="s">
        <v>84</v>
      </c>
      <c r="AV264" s="14" t="s">
        <v>84</v>
      </c>
      <c r="AW264" s="14" t="s">
        <v>32</v>
      </c>
      <c r="AX264" s="14" t="s">
        <v>82</v>
      </c>
      <c r="AY264" s="208" t="s">
        <v>235</v>
      </c>
    </row>
    <row r="265" s="2" customFormat="1" ht="24.15" customHeight="1">
      <c r="A265" s="38"/>
      <c r="B265" s="181"/>
      <c r="C265" s="182" t="s">
        <v>415</v>
      </c>
      <c r="D265" s="182" t="s">
        <v>237</v>
      </c>
      <c r="E265" s="183" t="s">
        <v>557</v>
      </c>
      <c r="F265" s="184" t="s">
        <v>558</v>
      </c>
      <c r="G265" s="185" t="s">
        <v>358</v>
      </c>
      <c r="H265" s="186">
        <v>3.7000000000000002</v>
      </c>
      <c r="I265" s="187"/>
      <c r="J265" s="188">
        <f>ROUND(I265*H265,2)</f>
        <v>0</v>
      </c>
      <c r="K265" s="184" t="s">
        <v>246</v>
      </c>
      <c r="L265" s="39"/>
      <c r="M265" s="189" t="s">
        <v>1</v>
      </c>
      <c r="N265" s="190" t="s">
        <v>40</v>
      </c>
      <c r="O265" s="77"/>
      <c r="P265" s="191">
        <f>O265*H265</f>
        <v>0</v>
      </c>
      <c r="Q265" s="191">
        <v>0</v>
      </c>
      <c r="R265" s="191">
        <f>Q265*H265</f>
        <v>0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96</v>
      </c>
      <c r="AT265" s="193" t="s">
        <v>237</v>
      </c>
      <c r="AU265" s="193" t="s">
        <v>84</v>
      </c>
      <c r="AY265" s="19" t="s">
        <v>235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96</v>
      </c>
      <c r="BM265" s="193" t="s">
        <v>559</v>
      </c>
    </row>
    <row r="266" s="2" customFormat="1">
      <c r="A266" s="38"/>
      <c r="B266" s="39"/>
      <c r="C266" s="38"/>
      <c r="D266" s="195" t="s">
        <v>242</v>
      </c>
      <c r="E266" s="38"/>
      <c r="F266" s="196" t="s">
        <v>560</v>
      </c>
      <c r="G266" s="38"/>
      <c r="H266" s="38"/>
      <c r="I266" s="197"/>
      <c r="J266" s="38"/>
      <c r="K266" s="38"/>
      <c r="L266" s="39"/>
      <c r="M266" s="198"/>
      <c r="N266" s="199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242</v>
      </c>
      <c r="AU266" s="19" t="s">
        <v>84</v>
      </c>
    </row>
    <row r="267" s="2" customFormat="1">
      <c r="A267" s="38"/>
      <c r="B267" s="39"/>
      <c r="C267" s="38"/>
      <c r="D267" s="195" t="s">
        <v>262</v>
      </c>
      <c r="E267" s="38"/>
      <c r="F267" s="223" t="s">
        <v>1183</v>
      </c>
      <c r="G267" s="38"/>
      <c r="H267" s="38"/>
      <c r="I267" s="197"/>
      <c r="J267" s="38"/>
      <c r="K267" s="38"/>
      <c r="L267" s="39"/>
      <c r="M267" s="198"/>
      <c r="N267" s="199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262</v>
      </c>
      <c r="AU267" s="19" t="s">
        <v>84</v>
      </c>
    </row>
    <row r="268" s="13" customFormat="1">
      <c r="A268" s="13"/>
      <c r="B268" s="200"/>
      <c r="C268" s="13"/>
      <c r="D268" s="195" t="s">
        <v>248</v>
      </c>
      <c r="E268" s="201" t="s">
        <v>1</v>
      </c>
      <c r="F268" s="202" t="s">
        <v>1284</v>
      </c>
      <c r="G268" s="13"/>
      <c r="H268" s="201" t="s">
        <v>1</v>
      </c>
      <c r="I268" s="203"/>
      <c r="J268" s="13"/>
      <c r="K268" s="13"/>
      <c r="L268" s="200"/>
      <c r="M268" s="204"/>
      <c r="N268" s="205"/>
      <c r="O268" s="205"/>
      <c r="P268" s="205"/>
      <c r="Q268" s="205"/>
      <c r="R268" s="205"/>
      <c r="S268" s="205"/>
      <c r="T268" s="206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1" t="s">
        <v>248</v>
      </c>
      <c r="AU268" s="201" t="s">
        <v>84</v>
      </c>
      <c r="AV268" s="13" t="s">
        <v>82</v>
      </c>
      <c r="AW268" s="13" t="s">
        <v>32</v>
      </c>
      <c r="AX268" s="13" t="s">
        <v>75</v>
      </c>
      <c r="AY268" s="201" t="s">
        <v>235</v>
      </c>
    </row>
    <row r="269" s="14" customFormat="1">
      <c r="A269" s="14"/>
      <c r="B269" s="207"/>
      <c r="C269" s="14"/>
      <c r="D269" s="195" t="s">
        <v>248</v>
      </c>
      <c r="E269" s="208" t="s">
        <v>1</v>
      </c>
      <c r="F269" s="209" t="s">
        <v>1418</v>
      </c>
      <c r="G269" s="14"/>
      <c r="H269" s="210">
        <v>3.7000000000000002</v>
      </c>
      <c r="I269" s="211"/>
      <c r="J269" s="14"/>
      <c r="K269" s="14"/>
      <c r="L269" s="207"/>
      <c r="M269" s="212"/>
      <c r="N269" s="213"/>
      <c r="O269" s="213"/>
      <c r="P269" s="213"/>
      <c r="Q269" s="213"/>
      <c r="R269" s="213"/>
      <c r="S269" s="213"/>
      <c r="T269" s="2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8" t="s">
        <v>248</v>
      </c>
      <c r="AU269" s="208" t="s">
        <v>84</v>
      </c>
      <c r="AV269" s="14" t="s">
        <v>84</v>
      </c>
      <c r="AW269" s="14" t="s">
        <v>32</v>
      </c>
      <c r="AX269" s="14" t="s">
        <v>82</v>
      </c>
      <c r="AY269" s="208" t="s">
        <v>235</v>
      </c>
    </row>
    <row r="270" s="12" customFormat="1" ht="22.8" customHeight="1">
      <c r="A270" s="12"/>
      <c r="B270" s="168"/>
      <c r="C270" s="12"/>
      <c r="D270" s="169" t="s">
        <v>74</v>
      </c>
      <c r="E270" s="179" t="s">
        <v>269</v>
      </c>
      <c r="F270" s="179" t="s">
        <v>562</v>
      </c>
      <c r="G270" s="12"/>
      <c r="H270" s="12"/>
      <c r="I270" s="171"/>
      <c r="J270" s="180">
        <f>BK270</f>
        <v>0</v>
      </c>
      <c r="K270" s="12"/>
      <c r="L270" s="168"/>
      <c r="M270" s="173"/>
      <c r="N270" s="174"/>
      <c r="O270" s="174"/>
      <c r="P270" s="175">
        <f>SUM(P271:P281)</f>
        <v>0</v>
      </c>
      <c r="Q270" s="174"/>
      <c r="R270" s="175">
        <f>SUM(R271:R281)</f>
        <v>0</v>
      </c>
      <c r="S270" s="174"/>
      <c r="T270" s="176">
        <f>SUM(T271:T281)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169" t="s">
        <v>82</v>
      </c>
      <c r="AT270" s="177" t="s">
        <v>74</v>
      </c>
      <c r="AU270" s="177" t="s">
        <v>82</v>
      </c>
      <c r="AY270" s="169" t="s">
        <v>235</v>
      </c>
      <c r="BK270" s="178">
        <f>SUM(BK271:BK281)</f>
        <v>0</v>
      </c>
    </row>
    <row r="271" s="2" customFormat="1" ht="24.15" customHeight="1">
      <c r="A271" s="38"/>
      <c r="B271" s="181"/>
      <c r="C271" s="182" t="s">
        <v>420</v>
      </c>
      <c r="D271" s="182" t="s">
        <v>237</v>
      </c>
      <c r="E271" s="183" t="s">
        <v>605</v>
      </c>
      <c r="F271" s="184" t="s">
        <v>606</v>
      </c>
      <c r="G271" s="185" t="s">
        <v>240</v>
      </c>
      <c r="H271" s="186">
        <v>86.670000000000002</v>
      </c>
      <c r="I271" s="187"/>
      <c r="J271" s="188">
        <f>ROUND(I271*H271,2)</f>
        <v>0</v>
      </c>
      <c r="K271" s="184" t="s">
        <v>246</v>
      </c>
      <c r="L271" s="39"/>
      <c r="M271" s="189" t="s">
        <v>1</v>
      </c>
      <c r="N271" s="190" t="s">
        <v>40</v>
      </c>
      <c r="O271" s="77"/>
      <c r="P271" s="191">
        <f>O271*H271</f>
        <v>0</v>
      </c>
      <c r="Q271" s="191">
        <v>0</v>
      </c>
      <c r="R271" s="191">
        <f>Q271*H271</f>
        <v>0</v>
      </c>
      <c r="S271" s="191">
        <v>0</v>
      </c>
      <c r="T271" s="19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3" t="s">
        <v>96</v>
      </c>
      <c r="AT271" s="193" t="s">
        <v>237</v>
      </c>
      <c r="AU271" s="193" t="s">
        <v>84</v>
      </c>
      <c r="AY271" s="19" t="s">
        <v>235</v>
      </c>
      <c r="BE271" s="194">
        <f>IF(N271="základní",J271,0)</f>
        <v>0</v>
      </c>
      <c r="BF271" s="194">
        <f>IF(N271="snížená",J271,0)</f>
        <v>0</v>
      </c>
      <c r="BG271" s="194">
        <f>IF(N271="zákl. přenesená",J271,0)</f>
        <v>0</v>
      </c>
      <c r="BH271" s="194">
        <f>IF(N271="sníž. přenesená",J271,0)</f>
        <v>0</v>
      </c>
      <c r="BI271" s="194">
        <f>IF(N271="nulová",J271,0)</f>
        <v>0</v>
      </c>
      <c r="BJ271" s="19" t="s">
        <v>82</v>
      </c>
      <c r="BK271" s="194">
        <f>ROUND(I271*H271,2)</f>
        <v>0</v>
      </c>
      <c r="BL271" s="19" t="s">
        <v>96</v>
      </c>
      <c r="BM271" s="193" t="s">
        <v>607</v>
      </c>
    </row>
    <row r="272" s="2" customFormat="1">
      <c r="A272" s="38"/>
      <c r="B272" s="39"/>
      <c r="C272" s="38"/>
      <c r="D272" s="195" t="s">
        <v>242</v>
      </c>
      <c r="E272" s="38"/>
      <c r="F272" s="196" t="s">
        <v>608</v>
      </c>
      <c r="G272" s="38"/>
      <c r="H272" s="38"/>
      <c r="I272" s="197"/>
      <c r="J272" s="38"/>
      <c r="K272" s="38"/>
      <c r="L272" s="39"/>
      <c r="M272" s="198"/>
      <c r="N272" s="199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242</v>
      </c>
      <c r="AU272" s="19" t="s">
        <v>84</v>
      </c>
    </row>
    <row r="273" s="2" customFormat="1" ht="21.75" customHeight="1">
      <c r="A273" s="38"/>
      <c r="B273" s="181"/>
      <c r="C273" s="182" t="s">
        <v>428</v>
      </c>
      <c r="D273" s="182" t="s">
        <v>237</v>
      </c>
      <c r="E273" s="183" t="s">
        <v>610</v>
      </c>
      <c r="F273" s="184" t="s">
        <v>570</v>
      </c>
      <c r="G273" s="185" t="s">
        <v>240</v>
      </c>
      <c r="H273" s="186">
        <v>86.670000000000002</v>
      </c>
      <c r="I273" s="187"/>
      <c r="J273" s="188">
        <f>ROUND(I273*H273,2)</f>
        <v>0</v>
      </c>
      <c r="K273" s="184" t="s">
        <v>246</v>
      </c>
      <c r="L273" s="39"/>
      <c r="M273" s="189" t="s">
        <v>1</v>
      </c>
      <c r="N273" s="190" t="s">
        <v>40</v>
      </c>
      <c r="O273" s="77"/>
      <c r="P273" s="191">
        <f>O273*H273</f>
        <v>0</v>
      </c>
      <c r="Q273" s="191">
        <v>0</v>
      </c>
      <c r="R273" s="191">
        <f>Q273*H273</f>
        <v>0</v>
      </c>
      <c r="S273" s="191">
        <v>0</v>
      </c>
      <c r="T273" s="192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93" t="s">
        <v>96</v>
      </c>
      <c r="AT273" s="193" t="s">
        <v>237</v>
      </c>
      <c r="AU273" s="193" t="s">
        <v>84</v>
      </c>
      <c r="AY273" s="19" t="s">
        <v>235</v>
      </c>
      <c r="BE273" s="194">
        <f>IF(N273="základní",J273,0)</f>
        <v>0</v>
      </c>
      <c r="BF273" s="194">
        <f>IF(N273="snížená",J273,0)</f>
        <v>0</v>
      </c>
      <c r="BG273" s="194">
        <f>IF(N273="zákl. přenesená",J273,0)</f>
        <v>0</v>
      </c>
      <c r="BH273" s="194">
        <f>IF(N273="sníž. přenesená",J273,0)</f>
        <v>0</v>
      </c>
      <c r="BI273" s="194">
        <f>IF(N273="nulová",J273,0)</f>
        <v>0</v>
      </c>
      <c r="BJ273" s="19" t="s">
        <v>82</v>
      </c>
      <c r="BK273" s="194">
        <f>ROUND(I273*H273,2)</f>
        <v>0</v>
      </c>
      <c r="BL273" s="19" t="s">
        <v>96</v>
      </c>
      <c r="BM273" s="193" t="s">
        <v>611</v>
      </c>
    </row>
    <row r="274" s="2" customFormat="1">
      <c r="A274" s="38"/>
      <c r="B274" s="39"/>
      <c r="C274" s="38"/>
      <c r="D274" s="195" t="s">
        <v>242</v>
      </c>
      <c r="E274" s="38"/>
      <c r="F274" s="196" t="s">
        <v>572</v>
      </c>
      <c r="G274" s="38"/>
      <c r="H274" s="38"/>
      <c r="I274" s="197"/>
      <c r="J274" s="38"/>
      <c r="K274" s="38"/>
      <c r="L274" s="39"/>
      <c r="M274" s="198"/>
      <c r="N274" s="199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242</v>
      </c>
      <c r="AU274" s="19" t="s">
        <v>84</v>
      </c>
    </row>
    <row r="275" s="2" customFormat="1" ht="24.15" customHeight="1">
      <c r="A275" s="38"/>
      <c r="B275" s="181"/>
      <c r="C275" s="182" t="s">
        <v>435</v>
      </c>
      <c r="D275" s="182" t="s">
        <v>237</v>
      </c>
      <c r="E275" s="183" t="s">
        <v>613</v>
      </c>
      <c r="F275" s="184" t="s">
        <v>575</v>
      </c>
      <c r="G275" s="185" t="s">
        <v>240</v>
      </c>
      <c r="H275" s="186">
        <v>86.670000000000002</v>
      </c>
      <c r="I275" s="187"/>
      <c r="J275" s="188">
        <f>ROUND(I275*H275,2)</f>
        <v>0</v>
      </c>
      <c r="K275" s="184" t="s">
        <v>246</v>
      </c>
      <c r="L275" s="39"/>
      <c r="M275" s="189" t="s">
        <v>1</v>
      </c>
      <c r="N275" s="190" t="s">
        <v>40</v>
      </c>
      <c r="O275" s="77"/>
      <c r="P275" s="191">
        <f>O275*H275</f>
        <v>0</v>
      </c>
      <c r="Q275" s="191">
        <v>0</v>
      </c>
      <c r="R275" s="191">
        <f>Q275*H275</f>
        <v>0</v>
      </c>
      <c r="S275" s="191">
        <v>0</v>
      </c>
      <c r="T275" s="19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3" t="s">
        <v>96</v>
      </c>
      <c r="AT275" s="193" t="s">
        <v>237</v>
      </c>
      <c r="AU275" s="193" t="s">
        <v>84</v>
      </c>
      <c r="AY275" s="19" t="s">
        <v>235</v>
      </c>
      <c r="BE275" s="194">
        <f>IF(N275="základní",J275,0)</f>
        <v>0</v>
      </c>
      <c r="BF275" s="194">
        <f>IF(N275="snížená",J275,0)</f>
        <v>0</v>
      </c>
      <c r="BG275" s="194">
        <f>IF(N275="zákl. přenesená",J275,0)</f>
        <v>0</v>
      </c>
      <c r="BH275" s="194">
        <f>IF(N275="sníž. přenesená",J275,0)</f>
        <v>0</v>
      </c>
      <c r="BI275" s="194">
        <f>IF(N275="nulová",J275,0)</f>
        <v>0</v>
      </c>
      <c r="BJ275" s="19" t="s">
        <v>82</v>
      </c>
      <c r="BK275" s="194">
        <f>ROUND(I275*H275,2)</f>
        <v>0</v>
      </c>
      <c r="BL275" s="19" t="s">
        <v>96</v>
      </c>
      <c r="BM275" s="193" t="s">
        <v>614</v>
      </c>
    </row>
    <row r="276" s="2" customFormat="1">
      <c r="A276" s="38"/>
      <c r="B276" s="39"/>
      <c r="C276" s="38"/>
      <c r="D276" s="195" t="s">
        <v>242</v>
      </c>
      <c r="E276" s="38"/>
      <c r="F276" s="196" t="s">
        <v>577</v>
      </c>
      <c r="G276" s="38"/>
      <c r="H276" s="38"/>
      <c r="I276" s="197"/>
      <c r="J276" s="38"/>
      <c r="K276" s="38"/>
      <c r="L276" s="39"/>
      <c r="M276" s="198"/>
      <c r="N276" s="199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242</v>
      </c>
      <c r="AU276" s="19" t="s">
        <v>84</v>
      </c>
    </row>
    <row r="277" s="2" customFormat="1" ht="33" customHeight="1">
      <c r="A277" s="38"/>
      <c r="B277" s="181"/>
      <c r="C277" s="182" t="s">
        <v>446</v>
      </c>
      <c r="D277" s="182" t="s">
        <v>237</v>
      </c>
      <c r="E277" s="183" t="s">
        <v>616</v>
      </c>
      <c r="F277" s="184" t="s">
        <v>995</v>
      </c>
      <c r="G277" s="185" t="s">
        <v>240</v>
      </c>
      <c r="H277" s="186">
        <v>86.670000000000002</v>
      </c>
      <c r="I277" s="187"/>
      <c r="J277" s="188">
        <f>ROUND(I277*H277,2)</f>
        <v>0</v>
      </c>
      <c r="K277" s="184" t="s">
        <v>246</v>
      </c>
      <c r="L277" s="39"/>
      <c r="M277" s="189" t="s">
        <v>1</v>
      </c>
      <c r="N277" s="190" t="s">
        <v>40</v>
      </c>
      <c r="O277" s="77"/>
      <c r="P277" s="191">
        <f>O277*H277</f>
        <v>0</v>
      </c>
      <c r="Q277" s="191">
        <v>0</v>
      </c>
      <c r="R277" s="191">
        <f>Q277*H277</f>
        <v>0</v>
      </c>
      <c r="S277" s="191">
        <v>0</v>
      </c>
      <c r="T277" s="1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3" t="s">
        <v>96</v>
      </c>
      <c r="AT277" s="193" t="s">
        <v>237</v>
      </c>
      <c r="AU277" s="193" t="s">
        <v>84</v>
      </c>
      <c r="AY277" s="19" t="s">
        <v>235</v>
      </c>
      <c r="BE277" s="194">
        <f>IF(N277="základní",J277,0)</f>
        <v>0</v>
      </c>
      <c r="BF277" s="194">
        <f>IF(N277="snížená",J277,0)</f>
        <v>0</v>
      </c>
      <c r="BG277" s="194">
        <f>IF(N277="zákl. přenesená",J277,0)</f>
        <v>0</v>
      </c>
      <c r="BH277" s="194">
        <f>IF(N277="sníž. přenesená",J277,0)</f>
        <v>0</v>
      </c>
      <c r="BI277" s="194">
        <f>IF(N277="nulová",J277,0)</f>
        <v>0</v>
      </c>
      <c r="BJ277" s="19" t="s">
        <v>82</v>
      </c>
      <c r="BK277" s="194">
        <f>ROUND(I277*H277,2)</f>
        <v>0</v>
      </c>
      <c r="BL277" s="19" t="s">
        <v>96</v>
      </c>
      <c r="BM277" s="193" t="s">
        <v>618</v>
      </c>
    </row>
    <row r="278" s="2" customFormat="1">
      <c r="A278" s="38"/>
      <c r="B278" s="39"/>
      <c r="C278" s="38"/>
      <c r="D278" s="195" t="s">
        <v>242</v>
      </c>
      <c r="E278" s="38"/>
      <c r="F278" s="196" t="s">
        <v>619</v>
      </c>
      <c r="G278" s="38"/>
      <c r="H278" s="38"/>
      <c r="I278" s="197"/>
      <c r="J278" s="38"/>
      <c r="K278" s="38"/>
      <c r="L278" s="39"/>
      <c r="M278" s="198"/>
      <c r="N278" s="199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242</v>
      </c>
      <c r="AU278" s="19" t="s">
        <v>84</v>
      </c>
    </row>
    <row r="279" s="2" customFormat="1">
      <c r="A279" s="38"/>
      <c r="B279" s="39"/>
      <c r="C279" s="38"/>
      <c r="D279" s="195" t="s">
        <v>262</v>
      </c>
      <c r="E279" s="38"/>
      <c r="F279" s="223" t="s">
        <v>1183</v>
      </c>
      <c r="G279" s="38"/>
      <c r="H279" s="38"/>
      <c r="I279" s="197"/>
      <c r="J279" s="38"/>
      <c r="K279" s="38"/>
      <c r="L279" s="39"/>
      <c r="M279" s="198"/>
      <c r="N279" s="199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262</v>
      </c>
      <c r="AU279" s="19" t="s">
        <v>84</v>
      </c>
    </row>
    <row r="280" s="13" customFormat="1">
      <c r="A280" s="13"/>
      <c r="B280" s="200"/>
      <c r="C280" s="13"/>
      <c r="D280" s="195" t="s">
        <v>248</v>
      </c>
      <c r="E280" s="201" t="s">
        <v>1</v>
      </c>
      <c r="F280" s="202" t="s">
        <v>1297</v>
      </c>
      <c r="G280" s="13"/>
      <c r="H280" s="201" t="s">
        <v>1</v>
      </c>
      <c r="I280" s="203"/>
      <c r="J280" s="13"/>
      <c r="K280" s="13"/>
      <c r="L280" s="200"/>
      <c r="M280" s="204"/>
      <c r="N280" s="205"/>
      <c r="O280" s="205"/>
      <c r="P280" s="205"/>
      <c r="Q280" s="205"/>
      <c r="R280" s="205"/>
      <c r="S280" s="205"/>
      <c r="T280" s="206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01" t="s">
        <v>248</v>
      </c>
      <c r="AU280" s="201" t="s">
        <v>84</v>
      </c>
      <c r="AV280" s="13" t="s">
        <v>82</v>
      </c>
      <c r="AW280" s="13" t="s">
        <v>32</v>
      </c>
      <c r="AX280" s="13" t="s">
        <v>75</v>
      </c>
      <c r="AY280" s="201" t="s">
        <v>235</v>
      </c>
    </row>
    <row r="281" s="14" customFormat="1">
      <c r="A281" s="14"/>
      <c r="B281" s="207"/>
      <c r="C281" s="14"/>
      <c r="D281" s="195" t="s">
        <v>248</v>
      </c>
      <c r="E281" s="208" t="s">
        <v>1</v>
      </c>
      <c r="F281" s="209" t="s">
        <v>1419</v>
      </c>
      <c r="G281" s="14"/>
      <c r="H281" s="210">
        <v>86.670000000000002</v>
      </c>
      <c r="I281" s="211"/>
      <c r="J281" s="14"/>
      <c r="K281" s="14"/>
      <c r="L281" s="207"/>
      <c r="M281" s="212"/>
      <c r="N281" s="213"/>
      <c r="O281" s="213"/>
      <c r="P281" s="213"/>
      <c r="Q281" s="213"/>
      <c r="R281" s="213"/>
      <c r="S281" s="213"/>
      <c r="T281" s="2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08" t="s">
        <v>248</v>
      </c>
      <c r="AU281" s="208" t="s">
        <v>84</v>
      </c>
      <c r="AV281" s="14" t="s">
        <v>84</v>
      </c>
      <c r="AW281" s="14" t="s">
        <v>32</v>
      </c>
      <c r="AX281" s="14" t="s">
        <v>82</v>
      </c>
      <c r="AY281" s="208" t="s">
        <v>235</v>
      </c>
    </row>
    <row r="282" s="12" customFormat="1" ht="22.8" customHeight="1">
      <c r="A282" s="12"/>
      <c r="B282" s="168"/>
      <c r="C282" s="12"/>
      <c r="D282" s="169" t="s">
        <v>74</v>
      </c>
      <c r="E282" s="179" t="s">
        <v>291</v>
      </c>
      <c r="F282" s="179" t="s">
        <v>629</v>
      </c>
      <c r="G282" s="12"/>
      <c r="H282" s="12"/>
      <c r="I282" s="171"/>
      <c r="J282" s="180">
        <f>BK282</f>
        <v>0</v>
      </c>
      <c r="K282" s="12"/>
      <c r="L282" s="168"/>
      <c r="M282" s="173"/>
      <c r="N282" s="174"/>
      <c r="O282" s="174"/>
      <c r="P282" s="175">
        <f>SUM(P283:P323)</f>
        <v>0</v>
      </c>
      <c r="Q282" s="174"/>
      <c r="R282" s="175">
        <f>SUM(R283:R323)</f>
        <v>5.305466</v>
      </c>
      <c r="S282" s="174"/>
      <c r="T282" s="176">
        <f>SUM(T283:T323)</f>
        <v>0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R282" s="169" t="s">
        <v>82</v>
      </c>
      <c r="AT282" s="177" t="s">
        <v>74</v>
      </c>
      <c r="AU282" s="177" t="s">
        <v>82</v>
      </c>
      <c r="AY282" s="169" t="s">
        <v>235</v>
      </c>
      <c r="BK282" s="178">
        <f>SUM(BK283:BK323)</f>
        <v>0</v>
      </c>
    </row>
    <row r="283" s="2" customFormat="1" ht="24.15" customHeight="1">
      <c r="A283" s="38"/>
      <c r="B283" s="181"/>
      <c r="C283" s="182" t="s">
        <v>464</v>
      </c>
      <c r="D283" s="182" t="s">
        <v>237</v>
      </c>
      <c r="E283" s="183" t="s">
        <v>1298</v>
      </c>
      <c r="F283" s="184" t="s">
        <v>1299</v>
      </c>
      <c r="G283" s="185" t="s">
        <v>323</v>
      </c>
      <c r="H283" s="186">
        <v>96.299999999999997</v>
      </c>
      <c r="I283" s="187"/>
      <c r="J283" s="188">
        <f>ROUND(I283*H283,2)</f>
        <v>0</v>
      </c>
      <c r="K283" s="184" t="s">
        <v>246</v>
      </c>
      <c r="L283" s="39"/>
      <c r="M283" s="189" t="s">
        <v>1</v>
      </c>
      <c r="N283" s="190" t="s">
        <v>40</v>
      </c>
      <c r="O283" s="77"/>
      <c r="P283" s="191">
        <f>O283*H283</f>
        <v>0</v>
      </c>
      <c r="Q283" s="191">
        <v>0.0042199999999999998</v>
      </c>
      <c r="R283" s="191">
        <f>Q283*H283</f>
        <v>0.40638599999999997</v>
      </c>
      <c r="S283" s="191">
        <v>0</v>
      </c>
      <c r="T283" s="192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3" t="s">
        <v>96</v>
      </c>
      <c r="AT283" s="193" t="s">
        <v>237</v>
      </c>
      <c r="AU283" s="193" t="s">
        <v>84</v>
      </c>
      <c r="AY283" s="19" t="s">
        <v>235</v>
      </c>
      <c r="BE283" s="194">
        <f>IF(N283="základní",J283,0)</f>
        <v>0</v>
      </c>
      <c r="BF283" s="194">
        <f>IF(N283="snížená",J283,0)</f>
        <v>0</v>
      </c>
      <c r="BG283" s="194">
        <f>IF(N283="zákl. přenesená",J283,0)</f>
        <v>0</v>
      </c>
      <c r="BH283" s="194">
        <f>IF(N283="sníž. přenesená",J283,0)</f>
        <v>0</v>
      </c>
      <c r="BI283" s="194">
        <f>IF(N283="nulová",J283,0)</f>
        <v>0</v>
      </c>
      <c r="BJ283" s="19" t="s">
        <v>82</v>
      </c>
      <c r="BK283" s="194">
        <f>ROUND(I283*H283,2)</f>
        <v>0</v>
      </c>
      <c r="BL283" s="19" t="s">
        <v>96</v>
      </c>
      <c r="BM283" s="193" t="s">
        <v>1300</v>
      </c>
    </row>
    <row r="284" s="2" customFormat="1">
      <c r="A284" s="38"/>
      <c r="B284" s="39"/>
      <c r="C284" s="38"/>
      <c r="D284" s="195" t="s">
        <v>242</v>
      </c>
      <c r="E284" s="38"/>
      <c r="F284" s="196" t="s">
        <v>1301</v>
      </c>
      <c r="G284" s="38"/>
      <c r="H284" s="38"/>
      <c r="I284" s="197"/>
      <c r="J284" s="38"/>
      <c r="K284" s="38"/>
      <c r="L284" s="39"/>
      <c r="M284" s="198"/>
      <c r="N284" s="199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242</v>
      </c>
      <c r="AU284" s="19" t="s">
        <v>84</v>
      </c>
    </row>
    <row r="285" s="2" customFormat="1">
      <c r="A285" s="38"/>
      <c r="B285" s="39"/>
      <c r="C285" s="38"/>
      <c r="D285" s="195" t="s">
        <v>262</v>
      </c>
      <c r="E285" s="38"/>
      <c r="F285" s="223" t="s">
        <v>1183</v>
      </c>
      <c r="G285" s="38"/>
      <c r="H285" s="38"/>
      <c r="I285" s="197"/>
      <c r="J285" s="38"/>
      <c r="K285" s="38"/>
      <c r="L285" s="39"/>
      <c r="M285" s="198"/>
      <c r="N285" s="199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262</v>
      </c>
      <c r="AU285" s="19" t="s">
        <v>84</v>
      </c>
    </row>
    <row r="286" s="14" customFormat="1">
      <c r="A286" s="14"/>
      <c r="B286" s="207"/>
      <c r="C286" s="14"/>
      <c r="D286" s="195" t="s">
        <v>248</v>
      </c>
      <c r="E286" s="208" t="s">
        <v>1</v>
      </c>
      <c r="F286" s="209" t="s">
        <v>1416</v>
      </c>
      <c r="G286" s="14"/>
      <c r="H286" s="210">
        <v>96.299999999999997</v>
      </c>
      <c r="I286" s="211"/>
      <c r="J286" s="14"/>
      <c r="K286" s="14"/>
      <c r="L286" s="207"/>
      <c r="M286" s="212"/>
      <c r="N286" s="213"/>
      <c r="O286" s="213"/>
      <c r="P286" s="213"/>
      <c r="Q286" s="213"/>
      <c r="R286" s="213"/>
      <c r="S286" s="213"/>
      <c r="T286" s="2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8" t="s">
        <v>248</v>
      </c>
      <c r="AU286" s="208" t="s">
        <v>84</v>
      </c>
      <c r="AV286" s="14" t="s">
        <v>84</v>
      </c>
      <c r="AW286" s="14" t="s">
        <v>32</v>
      </c>
      <c r="AX286" s="14" t="s">
        <v>82</v>
      </c>
      <c r="AY286" s="208" t="s">
        <v>235</v>
      </c>
    </row>
    <row r="287" s="2" customFormat="1" ht="33" customHeight="1">
      <c r="A287" s="38"/>
      <c r="B287" s="181"/>
      <c r="C287" s="182" t="s">
        <v>474</v>
      </c>
      <c r="D287" s="182" t="s">
        <v>237</v>
      </c>
      <c r="E287" s="183" t="s">
        <v>1303</v>
      </c>
      <c r="F287" s="184" t="s">
        <v>1304</v>
      </c>
      <c r="G287" s="185" t="s">
        <v>527</v>
      </c>
      <c r="H287" s="186">
        <v>112</v>
      </c>
      <c r="I287" s="187"/>
      <c r="J287" s="188">
        <f>ROUND(I287*H287,2)</f>
        <v>0</v>
      </c>
      <c r="K287" s="184" t="s">
        <v>246</v>
      </c>
      <c r="L287" s="39"/>
      <c r="M287" s="189" t="s">
        <v>1</v>
      </c>
      <c r="N287" s="190" t="s">
        <v>40</v>
      </c>
      <c r="O287" s="77"/>
      <c r="P287" s="191">
        <f>O287*H287</f>
        <v>0</v>
      </c>
      <c r="Q287" s="191">
        <v>0</v>
      </c>
      <c r="R287" s="191">
        <f>Q287*H287</f>
        <v>0</v>
      </c>
      <c r="S287" s="191">
        <v>0</v>
      </c>
      <c r="T287" s="19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3" t="s">
        <v>96</v>
      </c>
      <c r="AT287" s="193" t="s">
        <v>237</v>
      </c>
      <c r="AU287" s="193" t="s">
        <v>84</v>
      </c>
      <c r="AY287" s="19" t="s">
        <v>235</v>
      </c>
      <c r="BE287" s="194">
        <f>IF(N287="základní",J287,0)</f>
        <v>0</v>
      </c>
      <c r="BF287" s="194">
        <f>IF(N287="snížená",J287,0)</f>
        <v>0</v>
      </c>
      <c r="BG287" s="194">
        <f>IF(N287="zákl. přenesená",J287,0)</f>
        <v>0</v>
      </c>
      <c r="BH287" s="194">
        <f>IF(N287="sníž. přenesená",J287,0)</f>
        <v>0</v>
      </c>
      <c r="BI287" s="194">
        <f>IF(N287="nulová",J287,0)</f>
        <v>0</v>
      </c>
      <c r="BJ287" s="19" t="s">
        <v>82</v>
      </c>
      <c r="BK287" s="194">
        <f>ROUND(I287*H287,2)</f>
        <v>0</v>
      </c>
      <c r="BL287" s="19" t="s">
        <v>96</v>
      </c>
      <c r="BM287" s="193" t="s">
        <v>1305</v>
      </c>
    </row>
    <row r="288" s="2" customFormat="1">
      <c r="A288" s="38"/>
      <c r="B288" s="39"/>
      <c r="C288" s="38"/>
      <c r="D288" s="195" t="s">
        <v>242</v>
      </c>
      <c r="E288" s="38"/>
      <c r="F288" s="196" t="s">
        <v>1306</v>
      </c>
      <c r="G288" s="38"/>
      <c r="H288" s="38"/>
      <c r="I288" s="197"/>
      <c r="J288" s="38"/>
      <c r="K288" s="38"/>
      <c r="L288" s="39"/>
      <c r="M288" s="198"/>
      <c r="N288" s="199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242</v>
      </c>
      <c r="AU288" s="19" t="s">
        <v>84</v>
      </c>
    </row>
    <row r="289" s="2" customFormat="1">
      <c r="A289" s="38"/>
      <c r="B289" s="39"/>
      <c r="C289" s="38"/>
      <c r="D289" s="195" t="s">
        <v>262</v>
      </c>
      <c r="E289" s="38"/>
      <c r="F289" s="223" t="s">
        <v>1183</v>
      </c>
      <c r="G289" s="38"/>
      <c r="H289" s="38"/>
      <c r="I289" s="197"/>
      <c r="J289" s="38"/>
      <c r="K289" s="38"/>
      <c r="L289" s="39"/>
      <c r="M289" s="198"/>
      <c r="N289" s="199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262</v>
      </c>
      <c r="AU289" s="19" t="s">
        <v>84</v>
      </c>
    </row>
    <row r="290" s="13" customFormat="1">
      <c r="A290" s="13"/>
      <c r="B290" s="200"/>
      <c r="C290" s="13"/>
      <c r="D290" s="195" t="s">
        <v>248</v>
      </c>
      <c r="E290" s="201" t="s">
        <v>1</v>
      </c>
      <c r="F290" s="202" t="s">
        <v>1307</v>
      </c>
      <c r="G290" s="13"/>
      <c r="H290" s="201" t="s">
        <v>1</v>
      </c>
      <c r="I290" s="203"/>
      <c r="J290" s="13"/>
      <c r="K290" s="13"/>
      <c r="L290" s="200"/>
      <c r="M290" s="204"/>
      <c r="N290" s="205"/>
      <c r="O290" s="205"/>
      <c r="P290" s="205"/>
      <c r="Q290" s="205"/>
      <c r="R290" s="205"/>
      <c r="S290" s="205"/>
      <c r="T290" s="206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1" t="s">
        <v>248</v>
      </c>
      <c r="AU290" s="201" t="s">
        <v>84</v>
      </c>
      <c r="AV290" s="13" t="s">
        <v>82</v>
      </c>
      <c r="AW290" s="13" t="s">
        <v>32</v>
      </c>
      <c r="AX290" s="13" t="s">
        <v>75</v>
      </c>
      <c r="AY290" s="201" t="s">
        <v>235</v>
      </c>
    </row>
    <row r="291" s="14" customFormat="1">
      <c r="A291" s="14"/>
      <c r="B291" s="207"/>
      <c r="C291" s="14"/>
      <c r="D291" s="195" t="s">
        <v>248</v>
      </c>
      <c r="E291" s="208" t="s">
        <v>1</v>
      </c>
      <c r="F291" s="209" t="s">
        <v>1420</v>
      </c>
      <c r="G291" s="14"/>
      <c r="H291" s="210">
        <v>36</v>
      </c>
      <c r="I291" s="211"/>
      <c r="J291" s="14"/>
      <c r="K291" s="14"/>
      <c r="L291" s="207"/>
      <c r="M291" s="212"/>
      <c r="N291" s="213"/>
      <c r="O291" s="213"/>
      <c r="P291" s="213"/>
      <c r="Q291" s="213"/>
      <c r="R291" s="213"/>
      <c r="S291" s="213"/>
      <c r="T291" s="2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08" t="s">
        <v>248</v>
      </c>
      <c r="AU291" s="208" t="s">
        <v>84</v>
      </c>
      <c r="AV291" s="14" t="s">
        <v>84</v>
      </c>
      <c r="AW291" s="14" t="s">
        <v>32</v>
      </c>
      <c r="AX291" s="14" t="s">
        <v>75</v>
      </c>
      <c r="AY291" s="208" t="s">
        <v>235</v>
      </c>
    </row>
    <row r="292" s="13" customFormat="1">
      <c r="A292" s="13"/>
      <c r="B292" s="200"/>
      <c r="C292" s="13"/>
      <c r="D292" s="195" t="s">
        <v>248</v>
      </c>
      <c r="E292" s="201" t="s">
        <v>1</v>
      </c>
      <c r="F292" s="202" t="s">
        <v>1421</v>
      </c>
      <c r="G292" s="13"/>
      <c r="H292" s="201" t="s">
        <v>1</v>
      </c>
      <c r="I292" s="203"/>
      <c r="J292" s="13"/>
      <c r="K292" s="13"/>
      <c r="L292" s="200"/>
      <c r="M292" s="204"/>
      <c r="N292" s="205"/>
      <c r="O292" s="205"/>
      <c r="P292" s="205"/>
      <c r="Q292" s="205"/>
      <c r="R292" s="205"/>
      <c r="S292" s="205"/>
      <c r="T292" s="206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01" t="s">
        <v>248</v>
      </c>
      <c r="AU292" s="201" t="s">
        <v>84</v>
      </c>
      <c r="AV292" s="13" t="s">
        <v>82</v>
      </c>
      <c r="AW292" s="13" t="s">
        <v>32</v>
      </c>
      <c r="AX292" s="13" t="s">
        <v>75</v>
      </c>
      <c r="AY292" s="201" t="s">
        <v>235</v>
      </c>
    </row>
    <row r="293" s="14" customFormat="1">
      <c r="A293" s="14"/>
      <c r="B293" s="207"/>
      <c r="C293" s="14"/>
      <c r="D293" s="195" t="s">
        <v>248</v>
      </c>
      <c r="E293" s="208" t="s">
        <v>1</v>
      </c>
      <c r="F293" s="209" t="s">
        <v>1310</v>
      </c>
      <c r="G293" s="14"/>
      <c r="H293" s="210">
        <v>2</v>
      </c>
      <c r="I293" s="211"/>
      <c r="J293" s="14"/>
      <c r="K293" s="14"/>
      <c r="L293" s="207"/>
      <c r="M293" s="212"/>
      <c r="N293" s="213"/>
      <c r="O293" s="213"/>
      <c r="P293" s="213"/>
      <c r="Q293" s="213"/>
      <c r="R293" s="213"/>
      <c r="S293" s="213"/>
      <c r="T293" s="2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08" t="s">
        <v>248</v>
      </c>
      <c r="AU293" s="208" t="s">
        <v>84</v>
      </c>
      <c r="AV293" s="14" t="s">
        <v>84</v>
      </c>
      <c r="AW293" s="14" t="s">
        <v>32</v>
      </c>
      <c r="AX293" s="14" t="s">
        <v>75</v>
      </c>
      <c r="AY293" s="208" t="s">
        <v>235</v>
      </c>
    </row>
    <row r="294" s="16" customFormat="1">
      <c r="A294" s="16"/>
      <c r="B294" s="224"/>
      <c r="C294" s="16"/>
      <c r="D294" s="195" t="s">
        <v>248</v>
      </c>
      <c r="E294" s="225" t="s">
        <v>1</v>
      </c>
      <c r="F294" s="226" t="s">
        <v>373</v>
      </c>
      <c r="G294" s="16"/>
      <c r="H294" s="227">
        <v>38</v>
      </c>
      <c r="I294" s="228"/>
      <c r="J294" s="16"/>
      <c r="K294" s="16"/>
      <c r="L294" s="224"/>
      <c r="M294" s="229"/>
      <c r="N294" s="230"/>
      <c r="O294" s="230"/>
      <c r="P294" s="230"/>
      <c r="Q294" s="230"/>
      <c r="R294" s="230"/>
      <c r="S294" s="230"/>
      <c r="T294" s="231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225" t="s">
        <v>248</v>
      </c>
      <c r="AU294" s="225" t="s">
        <v>84</v>
      </c>
      <c r="AV294" s="16" t="s">
        <v>91</v>
      </c>
      <c r="AW294" s="16" t="s">
        <v>32</v>
      </c>
      <c r="AX294" s="16" t="s">
        <v>75</v>
      </c>
      <c r="AY294" s="225" t="s">
        <v>235</v>
      </c>
    </row>
    <row r="295" s="13" customFormat="1">
      <c r="A295" s="13"/>
      <c r="B295" s="200"/>
      <c r="C295" s="13"/>
      <c r="D295" s="195" t="s">
        <v>248</v>
      </c>
      <c r="E295" s="201" t="s">
        <v>1</v>
      </c>
      <c r="F295" s="202" t="s">
        <v>1311</v>
      </c>
      <c r="G295" s="13"/>
      <c r="H295" s="201" t="s">
        <v>1</v>
      </c>
      <c r="I295" s="203"/>
      <c r="J295" s="13"/>
      <c r="K295" s="13"/>
      <c r="L295" s="200"/>
      <c r="M295" s="204"/>
      <c r="N295" s="205"/>
      <c r="O295" s="205"/>
      <c r="P295" s="205"/>
      <c r="Q295" s="205"/>
      <c r="R295" s="205"/>
      <c r="S295" s="205"/>
      <c r="T295" s="206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1" t="s">
        <v>248</v>
      </c>
      <c r="AU295" s="201" t="s">
        <v>84</v>
      </c>
      <c r="AV295" s="13" t="s">
        <v>82</v>
      </c>
      <c r="AW295" s="13" t="s">
        <v>32</v>
      </c>
      <c r="AX295" s="13" t="s">
        <v>75</v>
      </c>
      <c r="AY295" s="201" t="s">
        <v>235</v>
      </c>
    </row>
    <row r="296" s="14" customFormat="1">
      <c r="A296" s="14"/>
      <c r="B296" s="207"/>
      <c r="C296" s="14"/>
      <c r="D296" s="195" t="s">
        <v>248</v>
      </c>
      <c r="E296" s="208" t="s">
        <v>1</v>
      </c>
      <c r="F296" s="209" t="s">
        <v>1422</v>
      </c>
      <c r="G296" s="14"/>
      <c r="H296" s="210">
        <v>74</v>
      </c>
      <c r="I296" s="211"/>
      <c r="J296" s="14"/>
      <c r="K296" s="14"/>
      <c r="L296" s="207"/>
      <c r="M296" s="212"/>
      <c r="N296" s="213"/>
      <c r="O296" s="213"/>
      <c r="P296" s="213"/>
      <c r="Q296" s="213"/>
      <c r="R296" s="213"/>
      <c r="S296" s="213"/>
      <c r="T296" s="2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08" t="s">
        <v>248</v>
      </c>
      <c r="AU296" s="208" t="s">
        <v>84</v>
      </c>
      <c r="AV296" s="14" t="s">
        <v>84</v>
      </c>
      <c r="AW296" s="14" t="s">
        <v>32</v>
      </c>
      <c r="AX296" s="14" t="s">
        <v>75</v>
      </c>
      <c r="AY296" s="208" t="s">
        <v>235</v>
      </c>
    </row>
    <row r="297" s="15" customFormat="1">
      <c r="A297" s="15"/>
      <c r="B297" s="215"/>
      <c r="C297" s="15"/>
      <c r="D297" s="195" t="s">
        <v>248</v>
      </c>
      <c r="E297" s="216" t="s">
        <v>1</v>
      </c>
      <c r="F297" s="217" t="s">
        <v>253</v>
      </c>
      <c r="G297" s="15"/>
      <c r="H297" s="218">
        <v>112</v>
      </c>
      <c r="I297" s="219"/>
      <c r="J297" s="15"/>
      <c r="K297" s="15"/>
      <c r="L297" s="215"/>
      <c r="M297" s="220"/>
      <c r="N297" s="221"/>
      <c r="O297" s="221"/>
      <c r="P297" s="221"/>
      <c r="Q297" s="221"/>
      <c r="R297" s="221"/>
      <c r="S297" s="221"/>
      <c r="T297" s="222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16" t="s">
        <v>248</v>
      </c>
      <c r="AU297" s="216" t="s">
        <v>84</v>
      </c>
      <c r="AV297" s="15" t="s">
        <v>96</v>
      </c>
      <c r="AW297" s="15" t="s">
        <v>32</v>
      </c>
      <c r="AX297" s="15" t="s">
        <v>82</v>
      </c>
      <c r="AY297" s="216" t="s">
        <v>235</v>
      </c>
    </row>
    <row r="298" s="2" customFormat="1" ht="16.5" customHeight="1">
      <c r="A298" s="38"/>
      <c r="B298" s="181"/>
      <c r="C298" s="232" t="s">
        <v>481</v>
      </c>
      <c r="D298" s="232" t="s">
        <v>465</v>
      </c>
      <c r="E298" s="233" t="s">
        <v>1313</v>
      </c>
      <c r="F298" s="234" t="s">
        <v>1423</v>
      </c>
      <c r="G298" s="235" t="s">
        <v>527</v>
      </c>
      <c r="H298" s="236">
        <v>38</v>
      </c>
      <c r="I298" s="237"/>
      <c r="J298" s="238">
        <f>ROUND(I298*H298,2)</f>
        <v>0</v>
      </c>
      <c r="K298" s="234" t="s">
        <v>246</v>
      </c>
      <c r="L298" s="239"/>
      <c r="M298" s="240" t="s">
        <v>1</v>
      </c>
      <c r="N298" s="241" t="s">
        <v>40</v>
      </c>
      <c r="O298" s="77"/>
      <c r="P298" s="191">
        <f>O298*H298</f>
        <v>0</v>
      </c>
      <c r="Q298" s="191">
        <v>0.00064999999999999997</v>
      </c>
      <c r="R298" s="191">
        <f>Q298*H298</f>
        <v>0.0247</v>
      </c>
      <c r="S298" s="191">
        <v>0</v>
      </c>
      <c r="T298" s="19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3" t="s">
        <v>291</v>
      </c>
      <c r="AT298" s="193" t="s">
        <v>465</v>
      </c>
      <c r="AU298" s="193" t="s">
        <v>84</v>
      </c>
      <c r="AY298" s="19" t="s">
        <v>235</v>
      </c>
      <c r="BE298" s="194">
        <f>IF(N298="základní",J298,0)</f>
        <v>0</v>
      </c>
      <c r="BF298" s="194">
        <f>IF(N298="snížená",J298,0)</f>
        <v>0</v>
      </c>
      <c r="BG298" s="194">
        <f>IF(N298="zákl. přenesená",J298,0)</f>
        <v>0</v>
      </c>
      <c r="BH298" s="194">
        <f>IF(N298="sníž. přenesená",J298,0)</f>
        <v>0</v>
      </c>
      <c r="BI298" s="194">
        <f>IF(N298="nulová",J298,0)</f>
        <v>0</v>
      </c>
      <c r="BJ298" s="19" t="s">
        <v>82</v>
      </c>
      <c r="BK298" s="194">
        <f>ROUND(I298*H298,2)</f>
        <v>0</v>
      </c>
      <c r="BL298" s="19" t="s">
        <v>96</v>
      </c>
      <c r="BM298" s="193" t="s">
        <v>1315</v>
      </c>
    </row>
    <row r="299" s="2" customFormat="1">
      <c r="A299" s="38"/>
      <c r="B299" s="39"/>
      <c r="C299" s="38"/>
      <c r="D299" s="195" t="s">
        <v>242</v>
      </c>
      <c r="E299" s="38"/>
      <c r="F299" s="196" t="s">
        <v>1316</v>
      </c>
      <c r="G299" s="38"/>
      <c r="H299" s="38"/>
      <c r="I299" s="197"/>
      <c r="J299" s="38"/>
      <c r="K299" s="38"/>
      <c r="L299" s="39"/>
      <c r="M299" s="198"/>
      <c r="N299" s="199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242</v>
      </c>
      <c r="AU299" s="19" t="s">
        <v>84</v>
      </c>
    </row>
    <row r="300" s="2" customFormat="1" ht="16.5" customHeight="1">
      <c r="A300" s="38"/>
      <c r="B300" s="181"/>
      <c r="C300" s="232" t="s">
        <v>486</v>
      </c>
      <c r="D300" s="232" t="s">
        <v>465</v>
      </c>
      <c r="E300" s="233" t="s">
        <v>1317</v>
      </c>
      <c r="F300" s="234" t="s">
        <v>1318</v>
      </c>
      <c r="G300" s="235" t="s">
        <v>527</v>
      </c>
      <c r="H300" s="236">
        <v>74</v>
      </c>
      <c r="I300" s="237"/>
      <c r="J300" s="238">
        <f>ROUND(I300*H300,2)</f>
        <v>0</v>
      </c>
      <c r="K300" s="234" t="s">
        <v>1</v>
      </c>
      <c r="L300" s="239"/>
      <c r="M300" s="240" t="s">
        <v>1</v>
      </c>
      <c r="N300" s="241" t="s">
        <v>40</v>
      </c>
      <c r="O300" s="77"/>
      <c r="P300" s="191">
        <f>O300*H300</f>
        <v>0</v>
      </c>
      <c r="Q300" s="191">
        <v>0.00064999999999999997</v>
      </c>
      <c r="R300" s="191">
        <f>Q300*H300</f>
        <v>0.048099999999999997</v>
      </c>
      <c r="S300" s="191">
        <v>0</v>
      </c>
      <c r="T300" s="1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3" t="s">
        <v>291</v>
      </c>
      <c r="AT300" s="193" t="s">
        <v>465</v>
      </c>
      <c r="AU300" s="193" t="s">
        <v>84</v>
      </c>
      <c r="AY300" s="19" t="s">
        <v>235</v>
      </c>
      <c r="BE300" s="194">
        <f>IF(N300="základní",J300,0)</f>
        <v>0</v>
      </c>
      <c r="BF300" s="194">
        <f>IF(N300="snížená",J300,0)</f>
        <v>0</v>
      </c>
      <c r="BG300" s="194">
        <f>IF(N300="zákl. přenesená",J300,0)</f>
        <v>0</v>
      </c>
      <c r="BH300" s="194">
        <f>IF(N300="sníž. přenesená",J300,0)</f>
        <v>0</v>
      </c>
      <c r="BI300" s="194">
        <f>IF(N300="nulová",J300,0)</f>
        <v>0</v>
      </c>
      <c r="BJ300" s="19" t="s">
        <v>82</v>
      </c>
      <c r="BK300" s="194">
        <f>ROUND(I300*H300,2)</f>
        <v>0</v>
      </c>
      <c r="BL300" s="19" t="s">
        <v>96</v>
      </c>
      <c r="BM300" s="193" t="s">
        <v>1319</v>
      </c>
    </row>
    <row r="301" s="2" customFormat="1">
      <c r="A301" s="38"/>
      <c r="B301" s="39"/>
      <c r="C301" s="38"/>
      <c r="D301" s="195" t="s">
        <v>242</v>
      </c>
      <c r="E301" s="38"/>
      <c r="F301" s="196" t="s">
        <v>1318</v>
      </c>
      <c r="G301" s="38"/>
      <c r="H301" s="38"/>
      <c r="I301" s="197"/>
      <c r="J301" s="38"/>
      <c r="K301" s="38"/>
      <c r="L301" s="39"/>
      <c r="M301" s="198"/>
      <c r="N301" s="199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242</v>
      </c>
      <c r="AU301" s="19" t="s">
        <v>84</v>
      </c>
    </row>
    <row r="302" s="2" customFormat="1" ht="16.5" customHeight="1">
      <c r="A302" s="38"/>
      <c r="B302" s="181"/>
      <c r="C302" s="182" t="s">
        <v>490</v>
      </c>
      <c r="D302" s="182" t="s">
        <v>237</v>
      </c>
      <c r="E302" s="183" t="s">
        <v>1320</v>
      </c>
      <c r="F302" s="184" t="s">
        <v>1321</v>
      </c>
      <c r="G302" s="185" t="s">
        <v>527</v>
      </c>
      <c r="H302" s="186">
        <v>37</v>
      </c>
      <c r="I302" s="187"/>
      <c r="J302" s="188">
        <f>ROUND(I302*H302,2)</f>
        <v>0</v>
      </c>
      <c r="K302" s="184" t="s">
        <v>246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</v>
      </c>
      <c r="R302" s="191">
        <f>Q302*H302</f>
        <v>0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96</v>
      </c>
      <c r="AT302" s="193" t="s">
        <v>237</v>
      </c>
      <c r="AU302" s="193" t="s">
        <v>84</v>
      </c>
      <c r="AY302" s="19" t="s">
        <v>235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96</v>
      </c>
      <c r="BM302" s="193" t="s">
        <v>1322</v>
      </c>
    </row>
    <row r="303" s="2" customFormat="1">
      <c r="A303" s="38"/>
      <c r="B303" s="39"/>
      <c r="C303" s="38"/>
      <c r="D303" s="195" t="s">
        <v>242</v>
      </c>
      <c r="E303" s="38"/>
      <c r="F303" s="196" t="s">
        <v>1323</v>
      </c>
      <c r="G303" s="38"/>
      <c r="H303" s="38"/>
      <c r="I303" s="197"/>
      <c r="J303" s="38"/>
      <c r="K303" s="38"/>
      <c r="L303" s="39"/>
      <c r="M303" s="198"/>
      <c r="N303" s="199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242</v>
      </c>
      <c r="AU303" s="19" t="s">
        <v>84</v>
      </c>
    </row>
    <row r="304" s="2" customFormat="1">
      <c r="A304" s="38"/>
      <c r="B304" s="39"/>
      <c r="C304" s="38"/>
      <c r="D304" s="195" t="s">
        <v>262</v>
      </c>
      <c r="E304" s="38"/>
      <c r="F304" s="223" t="s">
        <v>1183</v>
      </c>
      <c r="G304" s="38"/>
      <c r="H304" s="38"/>
      <c r="I304" s="197"/>
      <c r="J304" s="38"/>
      <c r="K304" s="38"/>
      <c r="L304" s="39"/>
      <c r="M304" s="198"/>
      <c r="N304" s="199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262</v>
      </c>
      <c r="AU304" s="19" t="s">
        <v>84</v>
      </c>
    </row>
    <row r="305" s="13" customFormat="1">
      <c r="A305" s="13"/>
      <c r="B305" s="200"/>
      <c r="C305" s="13"/>
      <c r="D305" s="195" t="s">
        <v>248</v>
      </c>
      <c r="E305" s="201" t="s">
        <v>1</v>
      </c>
      <c r="F305" s="202" t="s">
        <v>1324</v>
      </c>
      <c r="G305" s="13"/>
      <c r="H305" s="201" t="s">
        <v>1</v>
      </c>
      <c r="I305" s="203"/>
      <c r="J305" s="13"/>
      <c r="K305" s="13"/>
      <c r="L305" s="200"/>
      <c r="M305" s="204"/>
      <c r="N305" s="205"/>
      <c r="O305" s="205"/>
      <c r="P305" s="205"/>
      <c r="Q305" s="205"/>
      <c r="R305" s="205"/>
      <c r="S305" s="205"/>
      <c r="T305" s="206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1" t="s">
        <v>248</v>
      </c>
      <c r="AU305" s="201" t="s">
        <v>84</v>
      </c>
      <c r="AV305" s="13" t="s">
        <v>82</v>
      </c>
      <c r="AW305" s="13" t="s">
        <v>32</v>
      </c>
      <c r="AX305" s="13" t="s">
        <v>75</v>
      </c>
      <c r="AY305" s="201" t="s">
        <v>235</v>
      </c>
    </row>
    <row r="306" s="14" customFormat="1">
      <c r="A306" s="14"/>
      <c r="B306" s="207"/>
      <c r="C306" s="14"/>
      <c r="D306" s="195" t="s">
        <v>248</v>
      </c>
      <c r="E306" s="208" t="s">
        <v>1</v>
      </c>
      <c r="F306" s="209" t="s">
        <v>495</v>
      </c>
      <c r="G306" s="14"/>
      <c r="H306" s="210">
        <v>37</v>
      </c>
      <c r="I306" s="211"/>
      <c r="J306" s="14"/>
      <c r="K306" s="14"/>
      <c r="L306" s="207"/>
      <c r="M306" s="212"/>
      <c r="N306" s="213"/>
      <c r="O306" s="213"/>
      <c r="P306" s="213"/>
      <c r="Q306" s="213"/>
      <c r="R306" s="213"/>
      <c r="S306" s="213"/>
      <c r="T306" s="2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08" t="s">
        <v>248</v>
      </c>
      <c r="AU306" s="208" t="s">
        <v>84</v>
      </c>
      <c r="AV306" s="14" t="s">
        <v>84</v>
      </c>
      <c r="AW306" s="14" t="s">
        <v>32</v>
      </c>
      <c r="AX306" s="14" t="s">
        <v>82</v>
      </c>
      <c r="AY306" s="208" t="s">
        <v>235</v>
      </c>
    </row>
    <row r="307" s="2" customFormat="1" ht="16.5" customHeight="1">
      <c r="A307" s="38"/>
      <c r="B307" s="181"/>
      <c r="C307" s="232" t="s">
        <v>495</v>
      </c>
      <c r="D307" s="232" t="s">
        <v>465</v>
      </c>
      <c r="E307" s="233" t="s">
        <v>1325</v>
      </c>
      <c r="F307" s="234" t="s">
        <v>1326</v>
      </c>
      <c r="G307" s="235" t="s">
        <v>527</v>
      </c>
      <c r="H307" s="236">
        <v>37</v>
      </c>
      <c r="I307" s="237"/>
      <c r="J307" s="238">
        <f>ROUND(I307*H307,2)</f>
        <v>0</v>
      </c>
      <c r="K307" s="234" t="s">
        <v>246</v>
      </c>
      <c r="L307" s="239"/>
      <c r="M307" s="240" t="s">
        <v>1</v>
      </c>
      <c r="N307" s="241" t="s">
        <v>40</v>
      </c>
      <c r="O307" s="77"/>
      <c r="P307" s="191">
        <f>O307*H307</f>
        <v>0</v>
      </c>
      <c r="Q307" s="191">
        <v>0.00029</v>
      </c>
      <c r="R307" s="191">
        <f>Q307*H307</f>
        <v>0.01073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291</v>
      </c>
      <c r="AT307" s="193" t="s">
        <v>465</v>
      </c>
      <c r="AU307" s="193" t="s">
        <v>84</v>
      </c>
      <c r="AY307" s="19" t="s">
        <v>235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96</v>
      </c>
      <c r="BM307" s="193" t="s">
        <v>1327</v>
      </c>
    </row>
    <row r="308" s="2" customFormat="1">
      <c r="A308" s="38"/>
      <c r="B308" s="39"/>
      <c r="C308" s="38"/>
      <c r="D308" s="195" t="s">
        <v>242</v>
      </c>
      <c r="E308" s="38"/>
      <c r="F308" s="196" t="s">
        <v>1326</v>
      </c>
      <c r="G308" s="38"/>
      <c r="H308" s="38"/>
      <c r="I308" s="197"/>
      <c r="J308" s="38"/>
      <c r="K308" s="38"/>
      <c r="L308" s="39"/>
      <c r="M308" s="198"/>
      <c r="N308" s="199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242</v>
      </c>
      <c r="AU308" s="19" t="s">
        <v>84</v>
      </c>
    </row>
    <row r="309" s="2" customFormat="1" ht="16.5" customHeight="1">
      <c r="A309" s="38"/>
      <c r="B309" s="181"/>
      <c r="C309" s="182" t="s">
        <v>502</v>
      </c>
      <c r="D309" s="182" t="s">
        <v>237</v>
      </c>
      <c r="E309" s="183" t="s">
        <v>1127</v>
      </c>
      <c r="F309" s="184" t="s">
        <v>1328</v>
      </c>
      <c r="G309" s="185" t="s">
        <v>323</v>
      </c>
      <c r="H309" s="186">
        <v>96.299999999999997</v>
      </c>
      <c r="I309" s="187"/>
      <c r="J309" s="188">
        <f>ROUND(I309*H309,2)</f>
        <v>0</v>
      </c>
      <c r="K309" s="184" t="s">
        <v>246</v>
      </c>
      <c r="L309" s="39"/>
      <c r="M309" s="189" t="s">
        <v>1</v>
      </c>
      <c r="N309" s="190" t="s">
        <v>40</v>
      </c>
      <c r="O309" s="77"/>
      <c r="P309" s="191">
        <f>O309*H309</f>
        <v>0</v>
      </c>
      <c r="Q309" s="191">
        <v>0</v>
      </c>
      <c r="R309" s="191">
        <f>Q309*H309</f>
        <v>0</v>
      </c>
      <c r="S309" s="191">
        <v>0</v>
      </c>
      <c r="T309" s="192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3" t="s">
        <v>96</v>
      </c>
      <c r="AT309" s="193" t="s">
        <v>237</v>
      </c>
      <c r="AU309" s="193" t="s">
        <v>84</v>
      </c>
      <c r="AY309" s="19" t="s">
        <v>235</v>
      </c>
      <c r="BE309" s="194">
        <f>IF(N309="základní",J309,0)</f>
        <v>0</v>
      </c>
      <c r="BF309" s="194">
        <f>IF(N309="snížená",J309,0)</f>
        <v>0</v>
      </c>
      <c r="BG309" s="194">
        <f>IF(N309="zákl. přenesená",J309,0)</f>
        <v>0</v>
      </c>
      <c r="BH309" s="194">
        <f>IF(N309="sníž. přenesená",J309,0)</f>
        <v>0</v>
      </c>
      <c r="BI309" s="194">
        <f>IF(N309="nulová",J309,0)</f>
        <v>0</v>
      </c>
      <c r="BJ309" s="19" t="s">
        <v>82</v>
      </c>
      <c r="BK309" s="194">
        <f>ROUND(I309*H309,2)</f>
        <v>0</v>
      </c>
      <c r="BL309" s="19" t="s">
        <v>96</v>
      </c>
      <c r="BM309" s="193" t="s">
        <v>1329</v>
      </c>
    </row>
    <row r="310" s="2" customFormat="1">
      <c r="A310" s="38"/>
      <c r="B310" s="39"/>
      <c r="C310" s="38"/>
      <c r="D310" s="195" t="s">
        <v>242</v>
      </c>
      <c r="E310" s="38"/>
      <c r="F310" s="196" t="s">
        <v>1130</v>
      </c>
      <c r="G310" s="38"/>
      <c r="H310" s="38"/>
      <c r="I310" s="197"/>
      <c r="J310" s="38"/>
      <c r="K310" s="38"/>
      <c r="L310" s="39"/>
      <c r="M310" s="198"/>
      <c r="N310" s="199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242</v>
      </c>
      <c r="AU310" s="19" t="s">
        <v>84</v>
      </c>
    </row>
    <row r="311" s="2" customFormat="1">
      <c r="A311" s="38"/>
      <c r="B311" s="39"/>
      <c r="C311" s="38"/>
      <c r="D311" s="195" t="s">
        <v>262</v>
      </c>
      <c r="E311" s="38"/>
      <c r="F311" s="223" t="s">
        <v>673</v>
      </c>
      <c r="G311" s="38"/>
      <c r="H311" s="38"/>
      <c r="I311" s="197"/>
      <c r="J311" s="38"/>
      <c r="K311" s="38"/>
      <c r="L311" s="39"/>
      <c r="M311" s="198"/>
      <c r="N311" s="199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262</v>
      </c>
      <c r="AU311" s="19" t="s">
        <v>84</v>
      </c>
    </row>
    <row r="312" s="2" customFormat="1" ht="24.15" customHeight="1">
      <c r="A312" s="38"/>
      <c r="B312" s="181"/>
      <c r="C312" s="182" t="s">
        <v>509</v>
      </c>
      <c r="D312" s="182" t="s">
        <v>237</v>
      </c>
      <c r="E312" s="183" t="s">
        <v>1330</v>
      </c>
      <c r="F312" s="184" t="s">
        <v>1331</v>
      </c>
      <c r="G312" s="185" t="s">
        <v>527</v>
      </c>
      <c r="H312" s="186">
        <v>37</v>
      </c>
      <c r="I312" s="187"/>
      <c r="J312" s="188">
        <f>ROUND(I312*H312,2)</f>
        <v>0</v>
      </c>
      <c r="K312" s="184" t="s">
        <v>246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0.058029999999999998</v>
      </c>
      <c r="R312" s="191">
        <f>Q312*H312</f>
        <v>2.1471100000000001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96</v>
      </c>
      <c r="AT312" s="193" t="s">
        <v>237</v>
      </c>
      <c r="AU312" s="193" t="s">
        <v>84</v>
      </c>
      <c r="AY312" s="19" t="s">
        <v>235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96</v>
      </c>
      <c r="BM312" s="193" t="s">
        <v>1332</v>
      </c>
    </row>
    <row r="313" s="2" customFormat="1">
      <c r="A313" s="38"/>
      <c r="B313" s="39"/>
      <c r="C313" s="38"/>
      <c r="D313" s="195" t="s">
        <v>242</v>
      </c>
      <c r="E313" s="38"/>
      <c r="F313" s="196" t="s">
        <v>1333</v>
      </c>
      <c r="G313" s="38"/>
      <c r="H313" s="38"/>
      <c r="I313" s="197"/>
      <c r="J313" s="38"/>
      <c r="K313" s="38"/>
      <c r="L313" s="39"/>
      <c r="M313" s="198"/>
      <c r="N313" s="199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242</v>
      </c>
      <c r="AU313" s="19" t="s">
        <v>84</v>
      </c>
    </row>
    <row r="314" s="2" customFormat="1">
      <c r="A314" s="38"/>
      <c r="B314" s="39"/>
      <c r="C314" s="38"/>
      <c r="D314" s="195" t="s">
        <v>262</v>
      </c>
      <c r="E314" s="38"/>
      <c r="F314" s="223" t="s">
        <v>1183</v>
      </c>
      <c r="G314" s="38"/>
      <c r="H314" s="38"/>
      <c r="I314" s="197"/>
      <c r="J314" s="38"/>
      <c r="K314" s="38"/>
      <c r="L314" s="39"/>
      <c r="M314" s="198"/>
      <c r="N314" s="199"/>
      <c r="O314" s="77"/>
      <c r="P314" s="77"/>
      <c r="Q314" s="77"/>
      <c r="R314" s="77"/>
      <c r="S314" s="77"/>
      <c r="T314" s="7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19" t="s">
        <v>262</v>
      </c>
      <c r="AU314" s="19" t="s">
        <v>84</v>
      </c>
    </row>
    <row r="315" s="14" customFormat="1">
      <c r="A315" s="14"/>
      <c r="B315" s="207"/>
      <c r="C315" s="14"/>
      <c r="D315" s="195" t="s">
        <v>248</v>
      </c>
      <c r="E315" s="208" t="s">
        <v>1</v>
      </c>
      <c r="F315" s="209" t="s">
        <v>495</v>
      </c>
      <c r="G315" s="14"/>
      <c r="H315" s="210">
        <v>37</v>
      </c>
      <c r="I315" s="211"/>
      <c r="J315" s="14"/>
      <c r="K315" s="14"/>
      <c r="L315" s="207"/>
      <c r="M315" s="212"/>
      <c r="N315" s="213"/>
      <c r="O315" s="213"/>
      <c r="P315" s="213"/>
      <c r="Q315" s="213"/>
      <c r="R315" s="213"/>
      <c r="S315" s="213"/>
      <c r="T315" s="2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08" t="s">
        <v>248</v>
      </c>
      <c r="AU315" s="208" t="s">
        <v>84</v>
      </c>
      <c r="AV315" s="14" t="s">
        <v>84</v>
      </c>
      <c r="AW315" s="14" t="s">
        <v>32</v>
      </c>
      <c r="AX315" s="14" t="s">
        <v>82</v>
      </c>
      <c r="AY315" s="208" t="s">
        <v>235</v>
      </c>
    </row>
    <row r="316" s="2" customFormat="1" ht="33" customHeight="1">
      <c r="A316" s="38"/>
      <c r="B316" s="181"/>
      <c r="C316" s="182" t="s">
        <v>516</v>
      </c>
      <c r="D316" s="182" t="s">
        <v>237</v>
      </c>
      <c r="E316" s="183" t="s">
        <v>1334</v>
      </c>
      <c r="F316" s="184" t="s">
        <v>1335</v>
      </c>
      <c r="G316" s="185" t="s">
        <v>527</v>
      </c>
      <c r="H316" s="186">
        <v>37</v>
      </c>
      <c r="I316" s="187"/>
      <c r="J316" s="188">
        <f>ROUND(I316*H316,2)</f>
        <v>0</v>
      </c>
      <c r="K316" s="184" t="s">
        <v>246</v>
      </c>
      <c r="L316" s="39"/>
      <c r="M316" s="189" t="s">
        <v>1</v>
      </c>
      <c r="N316" s="190" t="s">
        <v>40</v>
      </c>
      <c r="O316" s="77"/>
      <c r="P316" s="191">
        <f>O316*H316</f>
        <v>0</v>
      </c>
      <c r="Q316" s="191">
        <v>0.01136</v>
      </c>
      <c r="R316" s="191">
        <f>Q316*H316</f>
        <v>0.42032000000000003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96</v>
      </c>
      <c r="AT316" s="193" t="s">
        <v>237</v>
      </c>
      <c r="AU316" s="193" t="s">
        <v>84</v>
      </c>
      <c r="AY316" s="19" t="s">
        <v>235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96</v>
      </c>
      <c r="BM316" s="193" t="s">
        <v>1336</v>
      </c>
    </row>
    <row r="317" s="2" customFormat="1">
      <c r="A317" s="38"/>
      <c r="B317" s="39"/>
      <c r="C317" s="38"/>
      <c r="D317" s="195" t="s">
        <v>242</v>
      </c>
      <c r="E317" s="38"/>
      <c r="F317" s="196" t="s">
        <v>1337</v>
      </c>
      <c r="G317" s="38"/>
      <c r="H317" s="38"/>
      <c r="I317" s="197"/>
      <c r="J317" s="38"/>
      <c r="K317" s="38"/>
      <c r="L317" s="39"/>
      <c r="M317" s="198"/>
      <c r="N317" s="199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242</v>
      </c>
      <c r="AU317" s="19" t="s">
        <v>84</v>
      </c>
    </row>
    <row r="318" s="2" customFormat="1" ht="24.15" customHeight="1">
      <c r="A318" s="38"/>
      <c r="B318" s="181"/>
      <c r="C318" s="182" t="s">
        <v>524</v>
      </c>
      <c r="D318" s="182" t="s">
        <v>237</v>
      </c>
      <c r="E318" s="183" t="s">
        <v>1338</v>
      </c>
      <c r="F318" s="184" t="s">
        <v>1339</v>
      </c>
      <c r="G318" s="185" t="s">
        <v>527</v>
      </c>
      <c r="H318" s="186">
        <v>37</v>
      </c>
      <c r="I318" s="187"/>
      <c r="J318" s="188">
        <f>ROUND(I318*H318,2)</f>
        <v>0</v>
      </c>
      <c r="K318" s="184" t="s">
        <v>246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0.0062199999999999998</v>
      </c>
      <c r="R318" s="191">
        <f>Q318*H318</f>
        <v>0.23013999999999998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96</v>
      </c>
      <c r="AT318" s="193" t="s">
        <v>237</v>
      </c>
      <c r="AU318" s="193" t="s">
        <v>84</v>
      </c>
      <c r="AY318" s="19" t="s">
        <v>235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96</v>
      </c>
      <c r="BM318" s="193" t="s">
        <v>1340</v>
      </c>
    </row>
    <row r="319" s="2" customFormat="1">
      <c r="A319" s="38"/>
      <c r="B319" s="39"/>
      <c r="C319" s="38"/>
      <c r="D319" s="195" t="s">
        <v>242</v>
      </c>
      <c r="E319" s="38"/>
      <c r="F319" s="196" t="s">
        <v>1341</v>
      </c>
      <c r="G319" s="38"/>
      <c r="H319" s="38"/>
      <c r="I319" s="197"/>
      <c r="J319" s="38"/>
      <c r="K319" s="38"/>
      <c r="L319" s="39"/>
      <c r="M319" s="198"/>
      <c r="N319" s="199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242</v>
      </c>
      <c r="AU319" s="19" t="s">
        <v>84</v>
      </c>
    </row>
    <row r="320" s="2" customFormat="1" ht="24.15" customHeight="1">
      <c r="A320" s="38"/>
      <c r="B320" s="181"/>
      <c r="C320" s="182" t="s">
        <v>531</v>
      </c>
      <c r="D320" s="182" t="s">
        <v>237</v>
      </c>
      <c r="E320" s="183" t="s">
        <v>1342</v>
      </c>
      <c r="F320" s="184" t="s">
        <v>1343</v>
      </c>
      <c r="G320" s="185" t="s">
        <v>527</v>
      </c>
      <c r="H320" s="186">
        <v>37</v>
      </c>
      <c r="I320" s="187"/>
      <c r="J320" s="188">
        <f>ROUND(I320*H320,2)</f>
        <v>0</v>
      </c>
      <c r="K320" s="184" t="s">
        <v>246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96</v>
      </c>
      <c r="AT320" s="193" t="s">
        <v>237</v>
      </c>
      <c r="AU320" s="193" t="s">
        <v>84</v>
      </c>
      <c r="AY320" s="19" t="s">
        <v>235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96</v>
      </c>
      <c r="BM320" s="193" t="s">
        <v>1344</v>
      </c>
    </row>
    <row r="321" s="2" customFormat="1">
      <c r="A321" s="38"/>
      <c r="B321" s="39"/>
      <c r="C321" s="38"/>
      <c r="D321" s="195" t="s">
        <v>242</v>
      </c>
      <c r="E321" s="38"/>
      <c r="F321" s="196" t="s">
        <v>1345</v>
      </c>
      <c r="G321" s="38"/>
      <c r="H321" s="38"/>
      <c r="I321" s="197"/>
      <c r="J321" s="38"/>
      <c r="K321" s="38"/>
      <c r="L321" s="39"/>
      <c r="M321" s="198"/>
      <c r="N321" s="199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242</v>
      </c>
      <c r="AU321" s="19" t="s">
        <v>84</v>
      </c>
    </row>
    <row r="322" s="2" customFormat="1" ht="33" customHeight="1">
      <c r="A322" s="38"/>
      <c r="B322" s="181"/>
      <c r="C322" s="182" t="s">
        <v>535</v>
      </c>
      <c r="D322" s="182" t="s">
        <v>237</v>
      </c>
      <c r="E322" s="183" t="s">
        <v>1346</v>
      </c>
      <c r="F322" s="184" t="s">
        <v>1347</v>
      </c>
      <c r="G322" s="185" t="s">
        <v>527</v>
      </c>
      <c r="H322" s="186">
        <v>37</v>
      </c>
      <c r="I322" s="187"/>
      <c r="J322" s="188">
        <f>ROUND(I322*H322,2)</f>
        <v>0</v>
      </c>
      <c r="K322" s="184" t="s">
        <v>246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0.054539999999999998</v>
      </c>
      <c r="R322" s="191">
        <f>Q322*H322</f>
        <v>2.0179800000000001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96</v>
      </c>
      <c r="AT322" s="193" t="s">
        <v>237</v>
      </c>
      <c r="AU322" s="193" t="s">
        <v>84</v>
      </c>
      <c r="AY322" s="19" t="s">
        <v>235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96</v>
      </c>
      <c r="BM322" s="193" t="s">
        <v>1348</v>
      </c>
    </row>
    <row r="323" s="2" customFormat="1">
      <c r="A323" s="38"/>
      <c r="B323" s="39"/>
      <c r="C323" s="38"/>
      <c r="D323" s="195" t="s">
        <v>242</v>
      </c>
      <c r="E323" s="38"/>
      <c r="F323" s="196" t="s">
        <v>1349</v>
      </c>
      <c r="G323" s="38"/>
      <c r="H323" s="38"/>
      <c r="I323" s="197"/>
      <c r="J323" s="38"/>
      <c r="K323" s="38"/>
      <c r="L323" s="39"/>
      <c r="M323" s="198"/>
      <c r="N323" s="199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242</v>
      </c>
      <c r="AU323" s="19" t="s">
        <v>84</v>
      </c>
    </row>
    <row r="324" s="12" customFormat="1" ht="22.8" customHeight="1">
      <c r="A324" s="12"/>
      <c r="B324" s="168"/>
      <c r="C324" s="12"/>
      <c r="D324" s="169" t="s">
        <v>74</v>
      </c>
      <c r="E324" s="179" t="s">
        <v>297</v>
      </c>
      <c r="F324" s="179" t="s">
        <v>805</v>
      </c>
      <c r="G324" s="12"/>
      <c r="H324" s="12"/>
      <c r="I324" s="171"/>
      <c r="J324" s="180">
        <f>BK324</f>
        <v>0</v>
      </c>
      <c r="K324" s="12"/>
      <c r="L324" s="168"/>
      <c r="M324" s="173"/>
      <c r="N324" s="174"/>
      <c r="O324" s="174"/>
      <c r="P324" s="175">
        <f>SUM(P325:P332)</f>
        <v>0</v>
      </c>
      <c r="Q324" s="174"/>
      <c r="R324" s="175">
        <f>SUM(R325:R332)</f>
        <v>0</v>
      </c>
      <c r="S324" s="174"/>
      <c r="T324" s="176">
        <f>SUM(T325:T332)</f>
        <v>0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169" t="s">
        <v>82</v>
      </c>
      <c r="AT324" s="177" t="s">
        <v>74</v>
      </c>
      <c r="AU324" s="177" t="s">
        <v>82</v>
      </c>
      <c r="AY324" s="169" t="s">
        <v>235</v>
      </c>
      <c r="BK324" s="178">
        <f>SUM(BK325:BK332)</f>
        <v>0</v>
      </c>
    </row>
    <row r="325" s="2" customFormat="1" ht="44.25" customHeight="1">
      <c r="A325" s="38"/>
      <c r="B325" s="181"/>
      <c r="C325" s="182" t="s">
        <v>539</v>
      </c>
      <c r="D325" s="182" t="s">
        <v>237</v>
      </c>
      <c r="E325" s="183" t="s">
        <v>1424</v>
      </c>
      <c r="F325" s="184" t="s">
        <v>1425</v>
      </c>
      <c r="G325" s="185" t="s">
        <v>294</v>
      </c>
      <c r="H325" s="186">
        <v>12</v>
      </c>
      <c r="I325" s="187"/>
      <c r="J325" s="188">
        <f>ROUND(I325*H325,2)</f>
        <v>0</v>
      </c>
      <c r="K325" s="184" t="s">
        <v>1</v>
      </c>
      <c r="L325" s="39"/>
      <c r="M325" s="189" t="s">
        <v>1</v>
      </c>
      <c r="N325" s="190" t="s">
        <v>40</v>
      </c>
      <c r="O325" s="77"/>
      <c r="P325" s="191">
        <f>O325*H325</f>
        <v>0</v>
      </c>
      <c r="Q325" s="191">
        <v>0</v>
      </c>
      <c r="R325" s="191">
        <f>Q325*H325</f>
        <v>0</v>
      </c>
      <c r="S325" s="191">
        <v>0</v>
      </c>
      <c r="T325" s="192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93" t="s">
        <v>96</v>
      </c>
      <c r="AT325" s="193" t="s">
        <v>237</v>
      </c>
      <c r="AU325" s="193" t="s">
        <v>84</v>
      </c>
      <c r="AY325" s="19" t="s">
        <v>235</v>
      </c>
      <c r="BE325" s="194">
        <f>IF(N325="základní",J325,0)</f>
        <v>0</v>
      </c>
      <c r="BF325" s="194">
        <f>IF(N325="snížená",J325,0)</f>
        <v>0</v>
      </c>
      <c r="BG325" s="194">
        <f>IF(N325="zákl. přenesená",J325,0)</f>
        <v>0</v>
      </c>
      <c r="BH325" s="194">
        <f>IF(N325="sníž. přenesená",J325,0)</f>
        <v>0</v>
      </c>
      <c r="BI325" s="194">
        <f>IF(N325="nulová",J325,0)</f>
        <v>0</v>
      </c>
      <c r="BJ325" s="19" t="s">
        <v>82</v>
      </c>
      <c r="BK325" s="194">
        <f>ROUND(I325*H325,2)</f>
        <v>0</v>
      </c>
      <c r="BL325" s="19" t="s">
        <v>96</v>
      </c>
      <c r="BM325" s="193" t="s">
        <v>1426</v>
      </c>
    </row>
    <row r="326" s="2" customFormat="1">
      <c r="A326" s="38"/>
      <c r="B326" s="39"/>
      <c r="C326" s="38"/>
      <c r="D326" s="195" t="s">
        <v>242</v>
      </c>
      <c r="E326" s="38"/>
      <c r="F326" s="196" t="s">
        <v>1425</v>
      </c>
      <c r="G326" s="38"/>
      <c r="H326" s="38"/>
      <c r="I326" s="197"/>
      <c r="J326" s="38"/>
      <c r="K326" s="38"/>
      <c r="L326" s="39"/>
      <c r="M326" s="198"/>
      <c r="N326" s="199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242</v>
      </c>
      <c r="AU326" s="19" t="s">
        <v>84</v>
      </c>
    </row>
    <row r="327" s="2" customFormat="1">
      <c r="A327" s="38"/>
      <c r="B327" s="39"/>
      <c r="C327" s="38"/>
      <c r="D327" s="195" t="s">
        <v>262</v>
      </c>
      <c r="E327" s="38"/>
      <c r="F327" s="223" t="s">
        <v>1378</v>
      </c>
      <c r="G327" s="38"/>
      <c r="H327" s="38"/>
      <c r="I327" s="197"/>
      <c r="J327" s="38"/>
      <c r="K327" s="38"/>
      <c r="L327" s="39"/>
      <c r="M327" s="198"/>
      <c r="N327" s="199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262</v>
      </c>
      <c r="AU327" s="19" t="s">
        <v>84</v>
      </c>
    </row>
    <row r="328" s="14" customFormat="1">
      <c r="A328" s="14"/>
      <c r="B328" s="207"/>
      <c r="C328" s="14"/>
      <c r="D328" s="195" t="s">
        <v>248</v>
      </c>
      <c r="E328" s="208" t="s">
        <v>1</v>
      </c>
      <c r="F328" s="209" t="s">
        <v>314</v>
      </c>
      <c r="G328" s="14"/>
      <c r="H328" s="210">
        <v>12</v>
      </c>
      <c r="I328" s="211"/>
      <c r="J328" s="14"/>
      <c r="K328" s="14"/>
      <c r="L328" s="207"/>
      <c r="M328" s="212"/>
      <c r="N328" s="213"/>
      <c r="O328" s="213"/>
      <c r="P328" s="213"/>
      <c r="Q328" s="213"/>
      <c r="R328" s="213"/>
      <c r="S328" s="213"/>
      <c r="T328" s="2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8" t="s">
        <v>248</v>
      </c>
      <c r="AU328" s="208" t="s">
        <v>84</v>
      </c>
      <c r="AV328" s="14" t="s">
        <v>84</v>
      </c>
      <c r="AW328" s="14" t="s">
        <v>32</v>
      </c>
      <c r="AX328" s="14" t="s">
        <v>82</v>
      </c>
      <c r="AY328" s="208" t="s">
        <v>235</v>
      </c>
    </row>
    <row r="329" s="2" customFormat="1" ht="33" customHeight="1">
      <c r="A329" s="38"/>
      <c r="B329" s="181"/>
      <c r="C329" s="182" t="s">
        <v>543</v>
      </c>
      <c r="D329" s="182" t="s">
        <v>237</v>
      </c>
      <c r="E329" s="183" t="s">
        <v>1379</v>
      </c>
      <c r="F329" s="184" t="s">
        <v>1380</v>
      </c>
      <c r="G329" s="185" t="s">
        <v>323</v>
      </c>
      <c r="H329" s="186">
        <v>12</v>
      </c>
      <c r="I329" s="187"/>
      <c r="J329" s="188">
        <f>ROUND(I329*H329,2)</f>
        <v>0</v>
      </c>
      <c r="K329" s="184" t="s">
        <v>1</v>
      </c>
      <c r="L329" s="39"/>
      <c r="M329" s="189" t="s">
        <v>1</v>
      </c>
      <c r="N329" s="190" t="s">
        <v>40</v>
      </c>
      <c r="O329" s="77"/>
      <c r="P329" s="191">
        <f>O329*H329</f>
        <v>0</v>
      </c>
      <c r="Q329" s="191">
        <v>0</v>
      </c>
      <c r="R329" s="191">
        <f>Q329*H329</f>
        <v>0</v>
      </c>
      <c r="S329" s="191">
        <v>0</v>
      </c>
      <c r="T329" s="192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93" t="s">
        <v>96</v>
      </c>
      <c r="AT329" s="193" t="s">
        <v>237</v>
      </c>
      <c r="AU329" s="193" t="s">
        <v>84</v>
      </c>
      <c r="AY329" s="19" t="s">
        <v>235</v>
      </c>
      <c r="BE329" s="194">
        <f>IF(N329="základní",J329,0)</f>
        <v>0</v>
      </c>
      <c r="BF329" s="194">
        <f>IF(N329="snížená",J329,0)</f>
        <v>0</v>
      </c>
      <c r="BG329" s="194">
        <f>IF(N329="zákl. přenesená",J329,0)</f>
        <v>0</v>
      </c>
      <c r="BH329" s="194">
        <f>IF(N329="sníž. přenesená",J329,0)</f>
        <v>0</v>
      </c>
      <c r="BI329" s="194">
        <f>IF(N329="nulová",J329,0)</f>
        <v>0</v>
      </c>
      <c r="BJ329" s="19" t="s">
        <v>82</v>
      </c>
      <c r="BK329" s="194">
        <f>ROUND(I329*H329,2)</f>
        <v>0</v>
      </c>
      <c r="BL329" s="19" t="s">
        <v>96</v>
      </c>
      <c r="BM329" s="193" t="s">
        <v>1381</v>
      </c>
    </row>
    <row r="330" s="2" customFormat="1">
      <c r="A330" s="38"/>
      <c r="B330" s="39"/>
      <c r="C330" s="38"/>
      <c r="D330" s="195" t="s">
        <v>242</v>
      </c>
      <c r="E330" s="38"/>
      <c r="F330" s="196" t="s">
        <v>1380</v>
      </c>
      <c r="G330" s="38"/>
      <c r="H330" s="38"/>
      <c r="I330" s="197"/>
      <c r="J330" s="38"/>
      <c r="K330" s="38"/>
      <c r="L330" s="39"/>
      <c r="M330" s="198"/>
      <c r="N330" s="199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242</v>
      </c>
      <c r="AU330" s="19" t="s">
        <v>84</v>
      </c>
    </row>
    <row r="331" s="2" customFormat="1">
      <c r="A331" s="38"/>
      <c r="B331" s="39"/>
      <c r="C331" s="38"/>
      <c r="D331" s="195" t="s">
        <v>262</v>
      </c>
      <c r="E331" s="38"/>
      <c r="F331" s="223" t="s">
        <v>1378</v>
      </c>
      <c r="G331" s="38"/>
      <c r="H331" s="38"/>
      <c r="I331" s="197"/>
      <c r="J331" s="38"/>
      <c r="K331" s="38"/>
      <c r="L331" s="39"/>
      <c r="M331" s="198"/>
      <c r="N331" s="199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262</v>
      </c>
      <c r="AU331" s="19" t="s">
        <v>84</v>
      </c>
    </row>
    <row r="332" s="14" customFormat="1">
      <c r="A332" s="14"/>
      <c r="B332" s="207"/>
      <c r="C332" s="14"/>
      <c r="D332" s="195" t="s">
        <v>248</v>
      </c>
      <c r="E332" s="208" t="s">
        <v>1</v>
      </c>
      <c r="F332" s="209" t="s">
        <v>1427</v>
      </c>
      <c r="G332" s="14"/>
      <c r="H332" s="210">
        <v>12</v>
      </c>
      <c r="I332" s="211"/>
      <c r="J332" s="14"/>
      <c r="K332" s="14"/>
      <c r="L332" s="207"/>
      <c r="M332" s="212"/>
      <c r="N332" s="213"/>
      <c r="O332" s="213"/>
      <c r="P332" s="213"/>
      <c r="Q332" s="213"/>
      <c r="R332" s="213"/>
      <c r="S332" s="213"/>
      <c r="T332" s="2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08" t="s">
        <v>248</v>
      </c>
      <c r="AU332" s="208" t="s">
        <v>84</v>
      </c>
      <c r="AV332" s="14" t="s">
        <v>84</v>
      </c>
      <c r="AW332" s="14" t="s">
        <v>32</v>
      </c>
      <c r="AX332" s="14" t="s">
        <v>82</v>
      </c>
      <c r="AY332" s="208" t="s">
        <v>235</v>
      </c>
    </row>
    <row r="333" s="12" customFormat="1" ht="22.8" customHeight="1">
      <c r="A333" s="12"/>
      <c r="B333" s="168"/>
      <c r="C333" s="12"/>
      <c r="D333" s="169" t="s">
        <v>74</v>
      </c>
      <c r="E333" s="179" t="s">
        <v>839</v>
      </c>
      <c r="F333" s="179" t="s">
        <v>840</v>
      </c>
      <c r="G333" s="12"/>
      <c r="H333" s="12"/>
      <c r="I333" s="171"/>
      <c r="J333" s="180">
        <f>BK333</f>
        <v>0</v>
      </c>
      <c r="K333" s="12"/>
      <c r="L333" s="168"/>
      <c r="M333" s="173"/>
      <c r="N333" s="174"/>
      <c r="O333" s="174"/>
      <c r="P333" s="175">
        <f>SUM(P334:P352)</f>
        <v>0</v>
      </c>
      <c r="Q333" s="174"/>
      <c r="R333" s="175">
        <f>SUM(R334:R352)</f>
        <v>0</v>
      </c>
      <c r="S333" s="174"/>
      <c r="T333" s="176">
        <f>SUM(T334:T352)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169" t="s">
        <v>82</v>
      </c>
      <c r="AT333" s="177" t="s">
        <v>74</v>
      </c>
      <c r="AU333" s="177" t="s">
        <v>82</v>
      </c>
      <c r="AY333" s="169" t="s">
        <v>235</v>
      </c>
      <c r="BK333" s="178">
        <f>SUM(BK334:BK352)</f>
        <v>0</v>
      </c>
    </row>
    <row r="334" s="2" customFormat="1" ht="21.75" customHeight="1">
      <c r="A334" s="38"/>
      <c r="B334" s="181"/>
      <c r="C334" s="182" t="s">
        <v>547</v>
      </c>
      <c r="D334" s="182" t="s">
        <v>237</v>
      </c>
      <c r="E334" s="183" t="s">
        <v>842</v>
      </c>
      <c r="F334" s="184" t="s">
        <v>843</v>
      </c>
      <c r="G334" s="185" t="s">
        <v>438</v>
      </c>
      <c r="H334" s="186">
        <v>109.03100000000001</v>
      </c>
      <c r="I334" s="187"/>
      <c r="J334" s="188">
        <f>ROUND(I334*H334,2)</f>
        <v>0</v>
      </c>
      <c r="K334" s="184" t="s">
        <v>246</v>
      </c>
      <c r="L334" s="39"/>
      <c r="M334" s="189" t="s">
        <v>1</v>
      </c>
      <c r="N334" s="190" t="s">
        <v>40</v>
      </c>
      <c r="O334" s="77"/>
      <c r="P334" s="191">
        <f>O334*H334</f>
        <v>0</v>
      </c>
      <c r="Q334" s="191">
        <v>0</v>
      </c>
      <c r="R334" s="191">
        <f>Q334*H334</f>
        <v>0</v>
      </c>
      <c r="S334" s="191">
        <v>0</v>
      </c>
      <c r="T334" s="19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3" t="s">
        <v>96</v>
      </c>
      <c r="AT334" s="193" t="s">
        <v>237</v>
      </c>
      <c r="AU334" s="193" t="s">
        <v>84</v>
      </c>
      <c r="AY334" s="19" t="s">
        <v>235</v>
      </c>
      <c r="BE334" s="194">
        <f>IF(N334="základní",J334,0)</f>
        <v>0</v>
      </c>
      <c r="BF334" s="194">
        <f>IF(N334="snížená",J334,0)</f>
        <v>0</v>
      </c>
      <c r="BG334" s="194">
        <f>IF(N334="zákl. přenesená",J334,0)</f>
        <v>0</v>
      </c>
      <c r="BH334" s="194">
        <f>IF(N334="sníž. přenesená",J334,0)</f>
        <v>0</v>
      </c>
      <c r="BI334" s="194">
        <f>IF(N334="nulová",J334,0)</f>
        <v>0</v>
      </c>
      <c r="BJ334" s="19" t="s">
        <v>82</v>
      </c>
      <c r="BK334" s="194">
        <f>ROUND(I334*H334,2)</f>
        <v>0</v>
      </c>
      <c r="BL334" s="19" t="s">
        <v>96</v>
      </c>
      <c r="BM334" s="193" t="s">
        <v>844</v>
      </c>
    </row>
    <row r="335" s="2" customFormat="1">
      <c r="A335" s="38"/>
      <c r="B335" s="39"/>
      <c r="C335" s="38"/>
      <c r="D335" s="195" t="s">
        <v>242</v>
      </c>
      <c r="E335" s="38"/>
      <c r="F335" s="196" t="s">
        <v>845</v>
      </c>
      <c r="G335" s="38"/>
      <c r="H335" s="38"/>
      <c r="I335" s="197"/>
      <c r="J335" s="38"/>
      <c r="K335" s="38"/>
      <c r="L335" s="39"/>
      <c r="M335" s="198"/>
      <c r="N335" s="199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242</v>
      </c>
      <c r="AU335" s="19" t="s">
        <v>84</v>
      </c>
    </row>
    <row r="336" s="14" customFormat="1">
      <c r="A336" s="14"/>
      <c r="B336" s="207"/>
      <c r="C336" s="14"/>
      <c r="D336" s="195" t="s">
        <v>248</v>
      </c>
      <c r="E336" s="208" t="s">
        <v>1</v>
      </c>
      <c r="F336" s="209" t="s">
        <v>1428</v>
      </c>
      <c r="G336" s="14"/>
      <c r="H336" s="210">
        <v>100.538</v>
      </c>
      <c r="I336" s="211"/>
      <c r="J336" s="14"/>
      <c r="K336" s="14"/>
      <c r="L336" s="207"/>
      <c r="M336" s="212"/>
      <c r="N336" s="213"/>
      <c r="O336" s="213"/>
      <c r="P336" s="213"/>
      <c r="Q336" s="213"/>
      <c r="R336" s="213"/>
      <c r="S336" s="213"/>
      <c r="T336" s="2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08" t="s">
        <v>248</v>
      </c>
      <c r="AU336" s="208" t="s">
        <v>84</v>
      </c>
      <c r="AV336" s="14" t="s">
        <v>84</v>
      </c>
      <c r="AW336" s="14" t="s">
        <v>32</v>
      </c>
      <c r="AX336" s="14" t="s">
        <v>75</v>
      </c>
      <c r="AY336" s="208" t="s">
        <v>235</v>
      </c>
    </row>
    <row r="337" s="14" customFormat="1">
      <c r="A337" s="14"/>
      <c r="B337" s="207"/>
      <c r="C337" s="14"/>
      <c r="D337" s="195" t="s">
        <v>248</v>
      </c>
      <c r="E337" s="208" t="s">
        <v>1</v>
      </c>
      <c r="F337" s="209" t="s">
        <v>1429</v>
      </c>
      <c r="G337" s="14"/>
      <c r="H337" s="210">
        <v>8.4930000000000003</v>
      </c>
      <c r="I337" s="211"/>
      <c r="J337" s="14"/>
      <c r="K337" s="14"/>
      <c r="L337" s="207"/>
      <c r="M337" s="212"/>
      <c r="N337" s="213"/>
      <c r="O337" s="213"/>
      <c r="P337" s="213"/>
      <c r="Q337" s="213"/>
      <c r="R337" s="213"/>
      <c r="S337" s="213"/>
      <c r="T337" s="2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08" t="s">
        <v>248</v>
      </c>
      <c r="AU337" s="208" t="s">
        <v>84</v>
      </c>
      <c r="AV337" s="14" t="s">
        <v>84</v>
      </c>
      <c r="AW337" s="14" t="s">
        <v>32</v>
      </c>
      <c r="AX337" s="14" t="s">
        <v>75</v>
      </c>
      <c r="AY337" s="208" t="s">
        <v>235</v>
      </c>
    </row>
    <row r="338" s="15" customFormat="1">
      <c r="A338" s="15"/>
      <c r="B338" s="215"/>
      <c r="C338" s="15"/>
      <c r="D338" s="195" t="s">
        <v>248</v>
      </c>
      <c r="E338" s="216" t="s">
        <v>1</v>
      </c>
      <c r="F338" s="217" t="s">
        <v>253</v>
      </c>
      <c r="G338" s="15"/>
      <c r="H338" s="218">
        <v>109.03099999999999</v>
      </c>
      <c r="I338" s="219"/>
      <c r="J338" s="15"/>
      <c r="K338" s="15"/>
      <c r="L338" s="215"/>
      <c r="M338" s="220"/>
      <c r="N338" s="221"/>
      <c r="O338" s="221"/>
      <c r="P338" s="221"/>
      <c r="Q338" s="221"/>
      <c r="R338" s="221"/>
      <c r="S338" s="221"/>
      <c r="T338" s="222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16" t="s">
        <v>248</v>
      </c>
      <c r="AU338" s="216" t="s">
        <v>84</v>
      </c>
      <c r="AV338" s="15" t="s">
        <v>96</v>
      </c>
      <c r="AW338" s="15" t="s">
        <v>32</v>
      </c>
      <c r="AX338" s="15" t="s">
        <v>82</v>
      </c>
      <c r="AY338" s="216" t="s">
        <v>235</v>
      </c>
    </row>
    <row r="339" s="2" customFormat="1" ht="24.15" customHeight="1">
      <c r="A339" s="38"/>
      <c r="B339" s="181"/>
      <c r="C339" s="182" t="s">
        <v>552</v>
      </c>
      <c r="D339" s="182" t="s">
        <v>237</v>
      </c>
      <c r="E339" s="183" t="s">
        <v>849</v>
      </c>
      <c r="F339" s="184" t="s">
        <v>850</v>
      </c>
      <c r="G339" s="185" t="s">
        <v>438</v>
      </c>
      <c r="H339" s="186">
        <v>1526.434</v>
      </c>
      <c r="I339" s="187"/>
      <c r="J339" s="188">
        <f>ROUND(I339*H339,2)</f>
        <v>0</v>
      </c>
      <c r="K339" s="184" t="s">
        <v>246</v>
      </c>
      <c r="L339" s="39"/>
      <c r="M339" s="189" t="s">
        <v>1</v>
      </c>
      <c r="N339" s="190" t="s">
        <v>40</v>
      </c>
      <c r="O339" s="77"/>
      <c r="P339" s="191">
        <f>O339*H339</f>
        <v>0</v>
      </c>
      <c r="Q339" s="191">
        <v>0</v>
      </c>
      <c r="R339" s="191">
        <f>Q339*H339</f>
        <v>0</v>
      </c>
      <c r="S339" s="191">
        <v>0</v>
      </c>
      <c r="T339" s="192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93" t="s">
        <v>96</v>
      </c>
      <c r="AT339" s="193" t="s">
        <v>237</v>
      </c>
      <c r="AU339" s="193" t="s">
        <v>84</v>
      </c>
      <c r="AY339" s="19" t="s">
        <v>235</v>
      </c>
      <c r="BE339" s="194">
        <f>IF(N339="základní",J339,0)</f>
        <v>0</v>
      </c>
      <c r="BF339" s="194">
        <f>IF(N339="snížená",J339,0)</f>
        <v>0</v>
      </c>
      <c r="BG339" s="194">
        <f>IF(N339="zákl. přenesená",J339,0)</f>
        <v>0</v>
      </c>
      <c r="BH339" s="194">
        <f>IF(N339="sníž. přenesená",J339,0)</f>
        <v>0</v>
      </c>
      <c r="BI339" s="194">
        <f>IF(N339="nulová",J339,0)</f>
        <v>0</v>
      </c>
      <c r="BJ339" s="19" t="s">
        <v>82</v>
      </c>
      <c r="BK339" s="194">
        <f>ROUND(I339*H339,2)</f>
        <v>0</v>
      </c>
      <c r="BL339" s="19" t="s">
        <v>96</v>
      </c>
      <c r="BM339" s="193" t="s">
        <v>851</v>
      </c>
    </row>
    <row r="340" s="2" customFormat="1">
      <c r="A340" s="38"/>
      <c r="B340" s="39"/>
      <c r="C340" s="38"/>
      <c r="D340" s="195" t="s">
        <v>242</v>
      </c>
      <c r="E340" s="38"/>
      <c r="F340" s="196" t="s">
        <v>852</v>
      </c>
      <c r="G340" s="38"/>
      <c r="H340" s="38"/>
      <c r="I340" s="197"/>
      <c r="J340" s="38"/>
      <c r="K340" s="38"/>
      <c r="L340" s="39"/>
      <c r="M340" s="198"/>
      <c r="N340" s="199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242</v>
      </c>
      <c r="AU340" s="19" t="s">
        <v>84</v>
      </c>
    </row>
    <row r="341" s="14" customFormat="1">
      <c r="A341" s="14"/>
      <c r="B341" s="207"/>
      <c r="C341" s="14"/>
      <c r="D341" s="195" t="s">
        <v>248</v>
      </c>
      <c r="E341" s="208" t="s">
        <v>1</v>
      </c>
      <c r="F341" s="209" t="s">
        <v>1428</v>
      </c>
      <c r="G341" s="14"/>
      <c r="H341" s="210">
        <v>100.538</v>
      </c>
      <c r="I341" s="211"/>
      <c r="J341" s="14"/>
      <c r="K341" s="14"/>
      <c r="L341" s="207"/>
      <c r="M341" s="212"/>
      <c r="N341" s="213"/>
      <c r="O341" s="213"/>
      <c r="P341" s="213"/>
      <c r="Q341" s="213"/>
      <c r="R341" s="213"/>
      <c r="S341" s="213"/>
      <c r="T341" s="2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08" t="s">
        <v>248</v>
      </c>
      <c r="AU341" s="208" t="s">
        <v>84</v>
      </c>
      <c r="AV341" s="14" t="s">
        <v>84</v>
      </c>
      <c r="AW341" s="14" t="s">
        <v>32</v>
      </c>
      <c r="AX341" s="14" t="s">
        <v>75</v>
      </c>
      <c r="AY341" s="208" t="s">
        <v>235</v>
      </c>
    </row>
    <row r="342" s="14" customFormat="1">
      <c r="A342" s="14"/>
      <c r="B342" s="207"/>
      <c r="C342" s="14"/>
      <c r="D342" s="195" t="s">
        <v>248</v>
      </c>
      <c r="E342" s="208" t="s">
        <v>1</v>
      </c>
      <c r="F342" s="209" t="s">
        <v>1429</v>
      </c>
      <c r="G342" s="14"/>
      <c r="H342" s="210">
        <v>8.4930000000000003</v>
      </c>
      <c r="I342" s="211"/>
      <c r="J342" s="14"/>
      <c r="K342" s="14"/>
      <c r="L342" s="207"/>
      <c r="M342" s="212"/>
      <c r="N342" s="213"/>
      <c r="O342" s="213"/>
      <c r="P342" s="213"/>
      <c r="Q342" s="213"/>
      <c r="R342" s="213"/>
      <c r="S342" s="213"/>
      <c r="T342" s="2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8" t="s">
        <v>248</v>
      </c>
      <c r="AU342" s="208" t="s">
        <v>84</v>
      </c>
      <c r="AV342" s="14" t="s">
        <v>84</v>
      </c>
      <c r="AW342" s="14" t="s">
        <v>32</v>
      </c>
      <c r="AX342" s="14" t="s">
        <v>75</v>
      </c>
      <c r="AY342" s="208" t="s">
        <v>235</v>
      </c>
    </row>
    <row r="343" s="15" customFormat="1">
      <c r="A343" s="15"/>
      <c r="B343" s="215"/>
      <c r="C343" s="15"/>
      <c r="D343" s="195" t="s">
        <v>248</v>
      </c>
      <c r="E343" s="216" t="s">
        <v>1</v>
      </c>
      <c r="F343" s="217" t="s">
        <v>253</v>
      </c>
      <c r="G343" s="15"/>
      <c r="H343" s="218">
        <v>109.03099999999999</v>
      </c>
      <c r="I343" s="219"/>
      <c r="J343" s="15"/>
      <c r="K343" s="15"/>
      <c r="L343" s="215"/>
      <c r="M343" s="220"/>
      <c r="N343" s="221"/>
      <c r="O343" s="221"/>
      <c r="P343" s="221"/>
      <c r="Q343" s="221"/>
      <c r="R343" s="221"/>
      <c r="S343" s="221"/>
      <c r="T343" s="222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16" t="s">
        <v>248</v>
      </c>
      <c r="AU343" s="216" t="s">
        <v>84</v>
      </c>
      <c r="AV343" s="15" t="s">
        <v>96</v>
      </c>
      <c r="AW343" s="15" t="s">
        <v>32</v>
      </c>
      <c r="AX343" s="15" t="s">
        <v>82</v>
      </c>
      <c r="AY343" s="216" t="s">
        <v>235</v>
      </c>
    </row>
    <row r="344" s="14" customFormat="1">
      <c r="A344" s="14"/>
      <c r="B344" s="207"/>
      <c r="C344" s="14"/>
      <c r="D344" s="195" t="s">
        <v>248</v>
      </c>
      <c r="E344" s="14"/>
      <c r="F344" s="209" t="s">
        <v>1430</v>
      </c>
      <c r="G344" s="14"/>
      <c r="H344" s="210">
        <v>1526.434</v>
      </c>
      <c r="I344" s="211"/>
      <c r="J344" s="14"/>
      <c r="K344" s="14"/>
      <c r="L344" s="207"/>
      <c r="M344" s="212"/>
      <c r="N344" s="213"/>
      <c r="O344" s="213"/>
      <c r="P344" s="213"/>
      <c r="Q344" s="213"/>
      <c r="R344" s="213"/>
      <c r="S344" s="213"/>
      <c r="T344" s="2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8" t="s">
        <v>248</v>
      </c>
      <c r="AU344" s="208" t="s">
        <v>84</v>
      </c>
      <c r="AV344" s="14" t="s">
        <v>84</v>
      </c>
      <c r="AW344" s="14" t="s">
        <v>3</v>
      </c>
      <c r="AX344" s="14" t="s">
        <v>82</v>
      </c>
      <c r="AY344" s="208" t="s">
        <v>235</v>
      </c>
    </row>
    <row r="345" s="2" customFormat="1" ht="24.15" customHeight="1">
      <c r="A345" s="38"/>
      <c r="B345" s="181"/>
      <c r="C345" s="182" t="s">
        <v>556</v>
      </c>
      <c r="D345" s="182" t="s">
        <v>237</v>
      </c>
      <c r="E345" s="183" t="s">
        <v>855</v>
      </c>
      <c r="F345" s="184" t="s">
        <v>856</v>
      </c>
      <c r="G345" s="185" t="s">
        <v>438</v>
      </c>
      <c r="H345" s="186">
        <v>109.03100000000001</v>
      </c>
      <c r="I345" s="187"/>
      <c r="J345" s="188">
        <f>ROUND(I345*H345,2)</f>
        <v>0</v>
      </c>
      <c r="K345" s="184" t="s">
        <v>246</v>
      </c>
      <c r="L345" s="39"/>
      <c r="M345" s="189" t="s">
        <v>1</v>
      </c>
      <c r="N345" s="190" t="s">
        <v>40</v>
      </c>
      <c r="O345" s="77"/>
      <c r="P345" s="191">
        <f>O345*H345</f>
        <v>0</v>
      </c>
      <c r="Q345" s="191">
        <v>0</v>
      </c>
      <c r="R345" s="191">
        <f>Q345*H345</f>
        <v>0</v>
      </c>
      <c r="S345" s="191">
        <v>0</v>
      </c>
      <c r="T345" s="192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93" t="s">
        <v>96</v>
      </c>
      <c r="AT345" s="193" t="s">
        <v>237</v>
      </c>
      <c r="AU345" s="193" t="s">
        <v>84</v>
      </c>
      <c r="AY345" s="19" t="s">
        <v>235</v>
      </c>
      <c r="BE345" s="194">
        <f>IF(N345="základní",J345,0)</f>
        <v>0</v>
      </c>
      <c r="BF345" s="194">
        <f>IF(N345="snížená",J345,0)</f>
        <v>0</v>
      </c>
      <c r="BG345" s="194">
        <f>IF(N345="zákl. přenesená",J345,0)</f>
        <v>0</v>
      </c>
      <c r="BH345" s="194">
        <f>IF(N345="sníž. přenesená",J345,0)</f>
        <v>0</v>
      </c>
      <c r="BI345" s="194">
        <f>IF(N345="nulová",J345,0)</f>
        <v>0</v>
      </c>
      <c r="BJ345" s="19" t="s">
        <v>82</v>
      </c>
      <c r="BK345" s="194">
        <f>ROUND(I345*H345,2)</f>
        <v>0</v>
      </c>
      <c r="BL345" s="19" t="s">
        <v>96</v>
      </c>
      <c r="BM345" s="193" t="s">
        <v>857</v>
      </c>
    </row>
    <row r="346" s="2" customFormat="1">
      <c r="A346" s="38"/>
      <c r="B346" s="39"/>
      <c r="C346" s="38"/>
      <c r="D346" s="195" t="s">
        <v>242</v>
      </c>
      <c r="E346" s="38"/>
      <c r="F346" s="196" t="s">
        <v>858</v>
      </c>
      <c r="G346" s="38"/>
      <c r="H346" s="38"/>
      <c r="I346" s="197"/>
      <c r="J346" s="38"/>
      <c r="K346" s="38"/>
      <c r="L346" s="39"/>
      <c r="M346" s="198"/>
      <c r="N346" s="199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242</v>
      </c>
      <c r="AU346" s="19" t="s">
        <v>84</v>
      </c>
    </row>
    <row r="347" s="2" customFormat="1" ht="44.25" customHeight="1">
      <c r="A347" s="38"/>
      <c r="B347" s="181"/>
      <c r="C347" s="182" t="s">
        <v>563</v>
      </c>
      <c r="D347" s="182" t="s">
        <v>237</v>
      </c>
      <c r="E347" s="183" t="s">
        <v>860</v>
      </c>
      <c r="F347" s="184" t="s">
        <v>440</v>
      </c>
      <c r="G347" s="185" t="s">
        <v>438</v>
      </c>
      <c r="H347" s="186">
        <v>100.538</v>
      </c>
      <c r="I347" s="187"/>
      <c r="J347" s="188">
        <f>ROUND(I347*H347,2)</f>
        <v>0</v>
      </c>
      <c r="K347" s="184" t="s">
        <v>246</v>
      </c>
      <c r="L347" s="39"/>
      <c r="M347" s="189" t="s">
        <v>1</v>
      </c>
      <c r="N347" s="190" t="s">
        <v>40</v>
      </c>
      <c r="O347" s="77"/>
      <c r="P347" s="191">
        <f>O347*H347</f>
        <v>0</v>
      </c>
      <c r="Q347" s="191">
        <v>0</v>
      </c>
      <c r="R347" s="191">
        <f>Q347*H347</f>
        <v>0</v>
      </c>
      <c r="S347" s="191">
        <v>0</v>
      </c>
      <c r="T347" s="192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3" t="s">
        <v>96</v>
      </c>
      <c r="AT347" s="193" t="s">
        <v>237</v>
      </c>
      <c r="AU347" s="193" t="s">
        <v>84</v>
      </c>
      <c r="AY347" s="19" t="s">
        <v>235</v>
      </c>
      <c r="BE347" s="194">
        <f>IF(N347="základní",J347,0)</f>
        <v>0</v>
      </c>
      <c r="BF347" s="194">
        <f>IF(N347="snížená",J347,0)</f>
        <v>0</v>
      </c>
      <c r="BG347" s="194">
        <f>IF(N347="zákl. přenesená",J347,0)</f>
        <v>0</v>
      </c>
      <c r="BH347" s="194">
        <f>IF(N347="sníž. přenesená",J347,0)</f>
        <v>0</v>
      </c>
      <c r="BI347" s="194">
        <f>IF(N347="nulová",J347,0)</f>
        <v>0</v>
      </c>
      <c r="BJ347" s="19" t="s">
        <v>82</v>
      </c>
      <c r="BK347" s="194">
        <f>ROUND(I347*H347,2)</f>
        <v>0</v>
      </c>
      <c r="BL347" s="19" t="s">
        <v>96</v>
      </c>
      <c r="BM347" s="193" t="s">
        <v>861</v>
      </c>
    </row>
    <row r="348" s="2" customFormat="1">
      <c r="A348" s="38"/>
      <c r="B348" s="39"/>
      <c r="C348" s="38"/>
      <c r="D348" s="195" t="s">
        <v>242</v>
      </c>
      <c r="E348" s="38"/>
      <c r="F348" s="196" t="s">
        <v>440</v>
      </c>
      <c r="G348" s="38"/>
      <c r="H348" s="38"/>
      <c r="I348" s="197"/>
      <c r="J348" s="38"/>
      <c r="K348" s="38"/>
      <c r="L348" s="39"/>
      <c r="M348" s="198"/>
      <c r="N348" s="199"/>
      <c r="O348" s="77"/>
      <c r="P348" s="77"/>
      <c r="Q348" s="77"/>
      <c r="R348" s="77"/>
      <c r="S348" s="77"/>
      <c r="T348" s="7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T348" s="19" t="s">
        <v>242</v>
      </c>
      <c r="AU348" s="19" t="s">
        <v>84</v>
      </c>
    </row>
    <row r="349" s="14" customFormat="1">
      <c r="A349" s="14"/>
      <c r="B349" s="207"/>
      <c r="C349" s="14"/>
      <c r="D349" s="195" t="s">
        <v>248</v>
      </c>
      <c r="E349" s="208" t="s">
        <v>1</v>
      </c>
      <c r="F349" s="209" t="s">
        <v>1428</v>
      </c>
      <c r="G349" s="14"/>
      <c r="H349" s="210">
        <v>100.538</v>
      </c>
      <c r="I349" s="211"/>
      <c r="J349" s="14"/>
      <c r="K349" s="14"/>
      <c r="L349" s="207"/>
      <c r="M349" s="212"/>
      <c r="N349" s="213"/>
      <c r="O349" s="213"/>
      <c r="P349" s="213"/>
      <c r="Q349" s="213"/>
      <c r="R349" s="213"/>
      <c r="S349" s="213"/>
      <c r="T349" s="2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08" t="s">
        <v>248</v>
      </c>
      <c r="AU349" s="208" t="s">
        <v>84</v>
      </c>
      <c r="AV349" s="14" t="s">
        <v>84</v>
      </c>
      <c r="AW349" s="14" t="s">
        <v>32</v>
      </c>
      <c r="AX349" s="14" t="s">
        <v>82</v>
      </c>
      <c r="AY349" s="208" t="s">
        <v>235</v>
      </c>
    </row>
    <row r="350" s="2" customFormat="1" ht="44.25" customHeight="1">
      <c r="A350" s="38"/>
      <c r="B350" s="181"/>
      <c r="C350" s="182" t="s">
        <v>568</v>
      </c>
      <c r="D350" s="182" t="s">
        <v>237</v>
      </c>
      <c r="E350" s="183" t="s">
        <v>863</v>
      </c>
      <c r="F350" s="184" t="s">
        <v>864</v>
      </c>
      <c r="G350" s="185" t="s">
        <v>438</v>
      </c>
      <c r="H350" s="186">
        <v>8.4930000000000003</v>
      </c>
      <c r="I350" s="187"/>
      <c r="J350" s="188">
        <f>ROUND(I350*H350,2)</f>
        <v>0</v>
      </c>
      <c r="K350" s="184" t="s">
        <v>246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</v>
      </c>
      <c r="R350" s="191">
        <f>Q350*H350</f>
        <v>0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96</v>
      </c>
      <c r="AT350" s="193" t="s">
        <v>237</v>
      </c>
      <c r="AU350" s="193" t="s">
        <v>84</v>
      </c>
      <c r="AY350" s="19" t="s">
        <v>235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96</v>
      </c>
      <c r="BM350" s="193" t="s">
        <v>865</v>
      </c>
    </row>
    <row r="351" s="2" customFormat="1">
      <c r="A351" s="38"/>
      <c r="B351" s="39"/>
      <c r="C351" s="38"/>
      <c r="D351" s="195" t="s">
        <v>242</v>
      </c>
      <c r="E351" s="38"/>
      <c r="F351" s="196" t="s">
        <v>864</v>
      </c>
      <c r="G351" s="38"/>
      <c r="H351" s="38"/>
      <c r="I351" s="197"/>
      <c r="J351" s="38"/>
      <c r="K351" s="38"/>
      <c r="L351" s="39"/>
      <c r="M351" s="198"/>
      <c r="N351" s="199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242</v>
      </c>
      <c r="AU351" s="19" t="s">
        <v>84</v>
      </c>
    </row>
    <row r="352" s="14" customFormat="1">
      <c r="A352" s="14"/>
      <c r="B352" s="207"/>
      <c r="C352" s="14"/>
      <c r="D352" s="195" t="s">
        <v>248</v>
      </c>
      <c r="E352" s="208" t="s">
        <v>1</v>
      </c>
      <c r="F352" s="209" t="s">
        <v>1429</v>
      </c>
      <c r="G352" s="14"/>
      <c r="H352" s="210">
        <v>8.4930000000000003</v>
      </c>
      <c r="I352" s="211"/>
      <c r="J352" s="14"/>
      <c r="K352" s="14"/>
      <c r="L352" s="207"/>
      <c r="M352" s="212"/>
      <c r="N352" s="213"/>
      <c r="O352" s="213"/>
      <c r="P352" s="213"/>
      <c r="Q352" s="213"/>
      <c r="R352" s="213"/>
      <c r="S352" s="213"/>
      <c r="T352" s="2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8" t="s">
        <v>248</v>
      </c>
      <c r="AU352" s="208" t="s">
        <v>84</v>
      </c>
      <c r="AV352" s="14" t="s">
        <v>84</v>
      </c>
      <c r="AW352" s="14" t="s">
        <v>32</v>
      </c>
      <c r="AX352" s="14" t="s">
        <v>82</v>
      </c>
      <c r="AY352" s="208" t="s">
        <v>235</v>
      </c>
    </row>
    <row r="353" s="12" customFormat="1" ht="22.8" customHeight="1">
      <c r="A353" s="12"/>
      <c r="B353" s="168"/>
      <c r="C353" s="12"/>
      <c r="D353" s="169" t="s">
        <v>74</v>
      </c>
      <c r="E353" s="179" t="s">
        <v>866</v>
      </c>
      <c r="F353" s="179" t="s">
        <v>867</v>
      </c>
      <c r="G353" s="12"/>
      <c r="H353" s="12"/>
      <c r="I353" s="171"/>
      <c r="J353" s="180">
        <f>BK353</f>
        <v>0</v>
      </c>
      <c r="K353" s="12"/>
      <c r="L353" s="168"/>
      <c r="M353" s="173"/>
      <c r="N353" s="174"/>
      <c r="O353" s="174"/>
      <c r="P353" s="175">
        <f>SUM(P354:P357)</f>
        <v>0</v>
      </c>
      <c r="Q353" s="174"/>
      <c r="R353" s="175">
        <f>SUM(R354:R357)</f>
        <v>0</v>
      </c>
      <c r="S353" s="174"/>
      <c r="T353" s="176">
        <f>SUM(T354:T357)</f>
        <v>0</v>
      </c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R353" s="169" t="s">
        <v>82</v>
      </c>
      <c r="AT353" s="177" t="s">
        <v>74</v>
      </c>
      <c r="AU353" s="177" t="s">
        <v>82</v>
      </c>
      <c r="AY353" s="169" t="s">
        <v>235</v>
      </c>
      <c r="BK353" s="178">
        <f>SUM(BK354:BK357)</f>
        <v>0</v>
      </c>
    </row>
    <row r="354" s="2" customFormat="1" ht="24.15" customHeight="1">
      <c r="A354" s="38"/>
      <c r="B354" s="181"/>
      <c r="C354" s="182" t="s">
        <v>573</v>
      </c>
      <c r="D354" s="182" t="s">
        <v>237</v>
      </c>
      <c r="E354" s="183" t="s">
        <v>869</v>
      </c>
      <c r="F354" s="184" t="s">
        <v>870</v>
      </c>
      <c r="G354" s="185" t="s">
        <v>438</v>
      </c>
      <c r="H354" s="186">
        <v>25.266999999999999</v>
      </c>
      <c r="I354" s="187"/>
      <c r="J354" s="188">
        <f>ROUND(I354*H354,2)</f>
        <v>0</v>
      </c>
      <c r="K354" s="184" t="s">
        <v>246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96</v>
      </c>
      <c r="AT354" s="193" t="s">
        <v>237</v>
      </c>
      <c r="AU354" s="193" t="s">
        <v>84</v>
      </c>
      <c r="AY354" s="19" t="s">
        <v>235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96</v>
      </c>
      <c r="BM354" s="193" t="s">
        <v>1386</v>
      </c>
    </row>
    <row r="355" s="2" customFormat="1">
      <c r="A355" s="38"/>
      <c r="B355" s="39"/>
      <c r="C355" s="38"/>
      <c r="D355" s="195" t="s">
        <v>242</v>
      </c>
      <c r="E355" s="38"/>
      <c r="F355" s="196" t="s">
        <v>872</v>
      </c>
      <c r="G355" s="38"/>
      <c r="H355" s="38"/>
      <c r="I355" s="197"/>
      <c r="J355" s="38"/>
      <c r="K355" s="38"/>
      <c r="L355" s="39"/>
      <c r="M355" s="198"/>
      <c r="N355" s="199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242</v>
      </c>
      <c r="AU355" s="19" t="s">
        <v>84</v>
      </c>
    </row>
    <row r="356" s="13" customFormat="1">
      <c r="A356" s="13"/>
      <c r="B356" s="200"/>
      <c r="C356" s="13"/>
      <c r="D356" s="195" t="s">
        <v>248</v>
      </c>
      <c r="E356" s="201" t="s">
        <v>1</v>
      </c>
      <c r="F356" s="202" t="s">
        <v>873</v>
      </c>
      <c r="G356" s="13"/>
      <c r="H356" s="201" t="s">
        <v>1</v>
      </c>
      <c r="I356" s="203"/>
      <c r="J356" s="13"/>
      <c r="K356" s="13"/>
      <c r="L356" s="200"/>
      <c r="M356" s="204"/>
      <c r="N356" s="205"/>
      <c r="O356" s="205"/>
      <c r="P356" s="205"/>
      <c r="Q356" s="205"/>
      <c r="R356" s="205"/>
      <c r="S356" s="205"/>
      <c r="T356" s="206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01" t="s">
        <v>248</v>
      </c>
      <c r="AU356" s="201" t="s">
        <v>84</v>
      </c>
      <c r="AV356" s="13" t="s">
        <v>82</v>
      </c>
      <c r="AW356" s="13" t="s">
        <v>32</v>
      </c>
      <c r="AX356" s="13" t="s">
        <v>75</v>
      </c>
      <c r="AY356" s="201" t="s">
        <v>235</v>
      </c>
    </row>
    <row r="357" s="14" customFormat="1">
      <c r="A357" s="14"/>
      <c r="B357" s="207"/>
      <c r="C357" s="14"/>
      <c r="D357" s="195" t="s">
        <v>248</v>
      </c>
      <c r="E357" s="208" t="s">
        <v>1</v>
      </c>
      <c r="F357" s="209" t="s">
        <v>1431</v>
      </c>
      <c r="G357" s="14"/>
      <c r="H357" s="210">
        <v>25.266999999999999</v>
      </c>
      <c r="I357" s="211"/>
      <c r="J357" s="14"/>
      <c r="K357" s="14"/>
      <c r="L357" s="207"/>
      <c r="M357" s="242"/>
      <c r="N357" s="243"/>
      <c r="O357" s="243"/>
      <c r="P357" s="243"/>
      <c r="Q357" s="243"/>
      <c r="R357" s="243"/>
      <c r="S357" s="243"/>
      <c r="T357" s="24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08" t="s">
        <v>248</v>
      </c>
      <c r="AU357" s="208" t="s">
        <v>84</v>
      </c>
      <c r="AV357" s="14" t="s">
        <v>84</v>
      </c>
      <c r="AW357" s="14" t="s">
        <v>32</v>
      </c>
      <c r="AX357" s="14" t="s">
        <v>82</v>
      </c>
      <c r="AY357" s="208" t="s">
        <v>235</v>
      </c>
    </row>
    <row r="358" s="2" customFormat="1" ht="6.96" customHeight="1">
      <c r="A358" s="38"/>
      <c r="B358" s="60"/>
      <c r="C358" s="61"/>
      <c r="D358" s="61"/>
      <c r="E358" s="61"/>
      <c r="F358" s="61"/>
      <c r="G358" s="61"/>
      <c r="H358" s="61"/>
      <c r="I358" s="61"/>
      <c r="J358" s="61"/>
      <c r="K358" s="61"/>
      <c r="L358" s="39"/>
      <c r="M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</row>
  </sheetData>
  <autoFilter ref="C131:K357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8:H118"/>
    <mergeCell ref="E122:H122"/>
    <mergeCell ref="E120:H120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1432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ROUND(J132,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ROUND((SUM(BE132:BE482)),  2)</f>
        <v>0</v>
      </c>
      <c r="G37" s="38"/>
      <c r="H37" s="38"/>
      <c r="I37" s="138">
        <v>0.20999999999999999</v>
      </c>
      <c r="J37" s="137">
        <f>ROUND(((SUM(BE132:BE482))*I37),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ROUND((SUM(BF132:BF482)),  2)</f>
        <v>0</v>
      </c>
      <c r="G38" s="38"/>
      <c r="H38" s="38"/>
      <c r="I38" s="138">
        <v>0.14999999999999999</v>
      </c>
      <c r="J38" s="137">
        <f>ROUND(((SUM(BF132:BF482))*I38),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ROUND((SUM(BG132:BG482)),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ROUND((SUM(BH132:BH482)),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ROUND((SUM(BI132:BI482)),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00001 - DSO 01.4a Stoka E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J132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J133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J134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J268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J273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J315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J334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217</v>
      </c>
      <c r="E106" s="156"/>
      <c r="F106" s="156"/>
      <c r="G106" s="156"/>
      <c r="H106" s="156"/>
      <c r="I106" s="156"/>
      <c r="J106" s="157">
        <f>J447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218</v>
      </c>
      <c r="E107" s="156"/>
      <c r="F107" s="156"/>
      <c r="G107" s="156"/>
      <c r="H107" s="156"/>
      <c r="I107" s="156"/>
      <c r="J107" s="157">
        <f>J458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219</v>
      </c>
      <c r="E108" s="156"/>
      <c r="F108" s="156"/>
      <c r="G108" s="156"/>
      <c r="H108" s="156"/>
      <c r="I108" s="156"/>
      <c r="J108" s="157">
        <f>J478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220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30" t="str">
        <f>E7</f>
        <v>Kanalizace Podlesí - II.Etapa</v>
      </c>
      <c r="F118" s="32"/>
      <c r="G118" s="32"/>
      <c r="H118" s="32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2"/>
      <c r="C119" s="32" t="s">
        <v>197</v>
      </c>
      <c r="L119" s="22"/>
    </row>
    <row r="120" s="1" customFormat="1" ht="16.5" customHeight="1">
      <c r="B120" s="22"/>
      <c r="E120" s="130" t="s">
        <v>198</v>
      </c>
      <c r="F120" s="1"/>
      <c r="G120" s="1"/>
      <c r="H120" s="1"/>
      <c r="L120" s="22"/>
    </row>
    <row r="121" s="1" customFormat="1" ht="12" customHeight="1">
      <c r="B121" s="22"/>
      <c r="C121" s="32" t="s">
        <v>199</v>
      </c>
      <c r="L121" s="22"/>
    </row>
    <row r="122" s="2" customFormat="1" ht="16.5" customHeight="1">
      <c r="A122" s="38"/>
      <c r="B122" s="39"/>
      <c r="C122" s="38"/>
      <c r="D122" s="38"/>
      <c r="E122" s="131" t="s">
        <v>200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201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38"/>
      <c r="D124" s="38"/>
      <c r="E124" s="67" t="str">
        <f>E13</f>
        <v>00001 - DSO 01.4a Stoka E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38"/>
      <c r="E126" s="38"/>
      <c r="F126" s="27" t="str">
        <f>F16</f>
        <v xml:space="preserve"> </v>
      </c>
      <c r="G126" s="38"/>
      <c r="H126" s="38"/>
      <c r="I126" s="32" t="s">
        <v>22</v>
      </c>
      <c r="J126" s="69" t="str">
        <f>IF(J16="","",J16)</f>
        <v>13. 1. 2022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5.65" customHeight="1">
      <c r="A128" s="38"/>
      <c r="B128" s="39"/>
      <c r="C128" s="32" t="s">
        <v>24</v>
      </c>
      <c r="D128" s="38"/>
      <c r="E128" s="38"/>
      <c r="F128" s="27" t="str">
        <f>E19</f>
        <v>Město Petřvald</v>
      </c>
      <c r="G128" s="38"/>
      <c r="H128" s="38"/>
      <c r="I128" s="32" t="s">
        <v>30</v>
      </c>
      <c r="J128" s="36" t="str">
        <f>E25</f>
        <v>Sweco Hydroprojekt a.s., divize Morava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28</v>
      </c>
      <c r="D129" s="38"/>
      <c r="E129" s="38"/>
      <c r="F129" s="27" t="str">
        <f>IF(E22="","",E22)</f>
        <v>Vyplň údaj</v>
      </c>
      <c r="G129" s="38"/>
      <c r="H129" s="38"/>
      <c r="I129" s="32" t="s">
        <v>33</v>
      </c>
      <c r="J129" s="36" t="str">
        <f>E28</f>
        <v xml:space="preserve"> 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58"/>
      <c r="B131" s="159"/>
      <c r="C131" s="160" t="s">
        <v>221</v>
      </c>
      <c r="D131" s="161" t="s">
        <v>60</v>
      </c>
      <c r="E131" s="161" t="s">
        <v>56</v>
      </c>
      <c r="F131" s="161" t="s">
        <v>57</v>
      </c>
      <c r="G131" s="161" t="s">
        <v>222</v>
      </c>
      <c r="H131" s="161" t="s">
        <v>223</v>
      </c>
      <c r="I131" s="161" t="s">
        <v>224</v>
      </c>
      <c r="J131" s="161" t="s">
        <v>208</v>
      </c>
      <c r="K131" s="162" t="s">
        <v>225</v>
      </c>
      <c r="L131" s="163"/>
      <c r="M131" s="86" t="s">
        <v>1</v>
      </c>
      <c r="N131" s="87" t="s">
        <v>39</v>
      </c>
      <c r="O131" s="87" t="s">
        <v>226</v>
      </c>
      <c r="P131" s="87" t="s">
        <v>227</v>
      </c>
      <c r="Q131" s="87" t="s">
        <v>228</v>
      </c>
      <c r="R131" s="87" t="s">
        <v>229</v>
      </c>
      <c r="S131" s="87" t="s">
        <v>230</v>
      </c>
      <c r="T131" s="88" t="s">
        <v>231</v>
      </c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</row>
    <row r="132" s="2" customFormat="1" ht="22.8" customHeight="1">
      <c r="A132" s="38"/>
      <c r="B132" s="39"/>
      <c r="C132" s="93" t="s">
        <v>232</v>
      </c>
      <c r="D132" s="38"/>
      <c r="E132" s="38"/>
      <c r="F132" s="38"/>
      <c r="G132" s="38"/>
      <c r="H132" s="38"/>
      <c r="I132" s="38"/>
      <c r="J132" s="164">
        <f>BK132</f>
        <v>0</v>
      </c>
      <c r="K132" s="38"/>
      <c r="L132" s="39"/>
      <c r="M132" s="89"/>
      <c r="N132" s="73"/>
      <c r="O132" s="90"/>
      <c r="P132" s="165">
        <f>P133</f>
        <v>0</v>
      </c>
      <c r="Q132" s="90"/>
      <c r="R132" s="165">
        <f>R133</f>
        <v>4205.8358257999998</v>
      </c>
      <c r="S132" s="90"/>
      <c r="T132" s="166">
        <f>T133</f>
        <v>1078.5727099999999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74</v>
      </c>
      <c r="AU132" s="19" t="s">
        <v>210</v>
      </c>
      <c r="BK132" s="167">
        <f>BK133</f>
        <v>0</v>
      </c>
    </row>
    <row r="133" s="12" customFormat="1" ht="25.92" customHeight="1">
      <c r="A133" s="12"/>
      <c r="B133" s="168"/>
      <c r="C133" s="12"/>
      <c r="D133" s="169" t="s">
        <v>74</v>
      </c>
      <c r="E133" s="170" t="s">
        <v>233</v>
      </c>
      <c r="F133" s="170" t="s">
        <v>234</v>
      </c>
      <c r="G133" s="12"/>
      <c r="H133" s="12"/>
      <c r="I133" s="171"/>
      <c r="J133" s="172">
        <f>BK133</f>
        <v>0</v>
      </c>
      <c r="K133" s="12"/>
      <c r="L133" s="168"/>
      <c r="M133" s="173"/>
      <c r="N133" s="174"/>
      <c r="O133" s="174"/>
      <c r="P133" s="175">
        <f>P134+P268+P273+P315+P334+P447+P458+P478</f>
        <v>0</v>
      </c>
      <c r="Q133" s="174"/>
      <c r="R133" s="175">
        <f>R134+R268+R273+R315+R334+R447+R458+R478</f>
        <v>4205.8358257999998</v>
      </c>
      <c r="S133" s="174"/>
      <c r="T133" s="176">
        <f>T134+T268+T273+T315+T334+T447+T458+T478</f>
        <v>1078.5727099999999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75</v>
      </c>
      <c r="AY133" s="169" t="s">
        <v>235</v>
      </c>
      <c r="BK133" s="178">
        <f>BK134+BK268+BK273+BK315+BK334+BK447+BK458+BK478</f>
        <v>0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82</v>
      </c>
      <c r="F134" s="179" t="s">
        <v>236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SUM(P135:P267)</f>
        <v>0</v>
      </c>
      <c r="Q134" s="174"/>
      <c r="R134" s="175">
        <f>SUM(R135:R267)</f>
        <v>4013.7055756</v>
      </c>
      <c r="S134" s="174"/>
      <c r="T134" s="176">
        <f>SUM(T135:T267)</f>
        <v>1078.5727099999999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SUM(BK135:BK267)</f>
        <v>0</v>
      </c>
    </row>
    <row r="135" s="2" customFormat="1" ht="33" customHeight="1">
      <c r="A135" s="38"/>
      <c r="B135" s="181"/>
      <c r="C135" s="182" t="s">
        <v>82</v>
      </c>
      <c r="D135" s="182" t="s">
        <v>237</v>
      </c>
      <c r="E135" s="183" t="s">
        <v>238</v>
      </c>
      <c r="F135" s="184" t="s">
        <v>876</v>
      </c>
      <c r="G135" s="185" t="s">
        <v>240</v>
      </c>
      <c r="H135" s="186">
        <v>692.495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0.57999999999999996</v>
      </c>
      <c r="T135" s="192">
        <f>S135*H135</f>
        <v>401.64709999999997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241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243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 ht="24.15" customHeight="1">
      <c r="A137" s="38"/>
      <c r="B137" s="181"/>
      <c r="C137" s="182" t="s">
        <v>84</v>
      </c>
      <c r="D137" s="182" t="s">
        <v>237</v>
      </c>
      <c r="E137" s="183" t="s">
        <v>244</v>
      </c>
      <c r="F137" s="184" t="s">
        <v>245</v>
      </c>
      <c r="G137" s="185" t="s">
        <v>240</v>
      </c>
      <c r="H137" s="186">
        <v>692.495</v>
      </c>
      <c r="I137" s="187"/>
      <c r="J137" s="188">
        <f>ROUND(I137*H137,2)</f>
        <v>0</v>
      </c>
      <c r="K137" s="184" t="s">
        <v>246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0.57999999999999996</v>
      </c>
      <c r="T137" s="192">
        <f>S137*H137</f>
        <v>401.64709999999997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247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243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2" customFormat="1" ht="24.15" customHeight="1">
      <c r="A139" s="38"/>
      <c r="B139" s="181"/>
      <c r="C139" s="182" t="s">
        <v>91</v>
      </c>
      <c r="D139" s="182" t="s">
        <v>237</v>
      </c>
      <c r="E139" s="183" t="s">
        <v>258</v>
      </c>
      <c r="F139" s="184" t="s">
        <v>1036</v>
      </c>
      <c r="G139" s="185" t="s">
        <v>240</v>
      </c>
      <c r="H139" s="186">
        <v>692.495</v>
      </c>
      <c r="I139" s="187"/>
      <c r="J139" s="188">
        <f>ROUND(I139*H139,2)</f>
        <v>0</v>
      </c>
      <c r="K139" s="184" t="s">
        <v>246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0.098000000000000004</v>
      </c>
      <c r="T139" s="192">
        <f>S139*H139</f>
        <v>67.86451000000001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260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261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>
      <c r="A141" s="38"/>
      <c r="B141" s="39"/>
      <c r="C141" s="38"/>
      <c r="D141" s="195" t="s">
        <v>262</v>
      </c>
      <c r="E141" s="38"/>
      <c r="F141" s="223" t="s">
        <v>1433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262</v>
      </c>
      <c r="AU141" s="19" t="s">
        <v>84</v>
      </c>
    </row>
    <row r="142" s="13" customFormat="1">
      <c r="A142" s="13"/>
      <c r="B142" s="200"/>
      <c r="C142" s="13"/>
      <c r="D142" s="195" t="s">
        <v>248</v>
      </c>
      <c r="E142" s="201" t="s">
        <v>1</v>
      </c>
      <c r="F142" s="202" t="s">
        <v>264</v>
      </c>
      <c r="G142" s="13"/>
      <c r="H142" s="201" t="s">
        <v>1</v>
      </c>
      <c r="I142" s="203"/>
      <c r="J142" s="13"/>
      <c r="K142" s="13"/>
      <c r="L142" s="200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1" t="s">
        <v>248</v>
      </c>
      <c r="AU142" s="201" t="s">
        <v>84</v>
      </c>
      <c r="AV142" s="13" t="s">
        <v>82</v>
      </c>
      <c r="AW142" s="13" t="s">
        <v>32</v>
      </c>
      <c r="AX142" s="13" t="s">
        <v>75</v>
      </c>
      <c r="AY142" s="201" t="s">
        <v>235</v>
      </c>
    </row>
    <row r="143" s="14" customFormat="1">
      <c r="A143" s="14"/>
      <c r="B143" s="207"/>
      <c r="C143" s="14"/>
      <c r="D143" s="195" t="s">
        <v>248</v>
      </c>
      <c r="E143" s="208" t="s">
        <v>1</v>
      </c>
      <c r="F143" s="209" t="s">
        <v>1434</v>
      </c>
      <c r="G143" s="14"/>
      <c r="H143" s="210">
        <v>2</v>
      </c>
      <c r="I143" s="211"/>
      <c r="J143" s="14"/>
      <c r="K143" s="14"/>
      <c r="L143" s="207"/>
      <c r="M143" s="212"/>
      <c r="N143" s="213"/>
      <c r="O143" s="213"/>
      <c r="P143" s="213"/>
      <c r="Q143" s="213"/>
      <c r="R143" s="213"/>
      <c r="S143" s="213"/>
      <c r="T143" s="2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08" t="s">
        <v>248</v>
      </c>
      <c r="AU143" s="208" t="s">
        <v>84</v>
      </c>
      <c r="AV143" s="14" t="s">
        <v>84</v>
      </c>
      <c r="AW143" s="14" t="s">
        <v>32</v>
      </c>
      <c r="AX143" s="14" t="s">
        <v>75</v>
      </c>
      <c r="AY143" s="208" t="s">
        <v>235</v>
      </c>
    </row>
    <row r="144" s="14" customFormat="1">
      <c r="A144" s="14"/>
      <c r="B144" s="207"/>
      <c r="C144" s="14"/>
      <c r="D144" s="195" t="s">
        <v>248</v>
      </c>
      <c r="E144" s="208" t="s">
        <v>1</v>
      </c>
      <c r="F144" s="209" t="s">
        <v>1435</v>
      </c>
      <c r="G144" s="14"/>
      <c r="H144" s="210">
        <v>589.15499999999997</v>
      </c>
      <c r="I144" s="211"/>
      <c r="J144" s="14"/>
      <c r="K144" s="14"/>
      <c r="L144" s="207"/>
      <c r="M144" s="212"/>
      <c r="N144" s="213"/>
      <c r="O144" s="213"/>
      <c r="P144" s="213"/>
      <c r="Q144" s="213"/>
      <c r="R144" s="213"/>
      <c r="S144" s="213"/>
      <c r="T144" s="2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08" t="s">
        <v>248</v>
      </c>
      <c r="AU144" s="208" t="s">
        <v>84</v>
      </c>
      <c r="AV144" s="14" t="s">
        <v>84</v>
      </c>
      <c r="AW144" s="14" t="s">
        <v>32</v>
      </c>
      <c r="AX144" s="14" t="s">
        <v>75</v>
      </c>
      <c r="AY144" s="208" t="s">
        <v>235</v>
      </c>
    </row>
    <row r="145" s="14" customFormat="1">
      <c r="A145" s="14"/>
      <c r="B145" s="207"/>
      <c r="C145" s="14"/>
      <c r="D145" s="195" t="s">
        <v>248</v>
      </c>
      <c r="E145" s="208" t="s">
        <v>1</v>
      </c>
      <c r="F145" s="209" t="s">
        <v>275</v>
      </c>
      <c r="G145" s="14"/>
      <c r="H145" s="210">
        <v>40.094999999999999</v>
      </c>
      <c r="I145" s="211"/>
      <c r="J145" s="14"/>
      <c r="K145" s="14"/>
      <c r="L145" s="207"/>
      <c r="M145" s="212"/>
      <c r="N145" s="213"/>
      <c r="O145" s="213"/>
      <c r="P145" s="213"/>
      <c r="Q145" s="213"/>
      <c r="R145" s="213"/>
      <c r="S145" s="213"/>
      <c r="T145" s="2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08" t="s">
        <v>248</v>
      </c>
      <c r="AU145" s="208" t="s">
        <v>84</v>
      </c>
      <c r="AV145" s="14" t="s">
        <v>84</v>
      </c>
      <c r="AW145" s="14" t="s">
        <v>32</v>
      </c>
      <c r="AX145" s="14" t="s">
        <v>75</v>
      </c>
      <c r="AY145" s="208" t="s">
        <v>235</v>
      </c>
    </row>
    <row r="146" s="14" customFormat="1">
      <c r="A146" s="14"/>
      <c r="B146" s="207"/>
      <c r="C146" s="14"/>
      <c r="D146" s="195" t="s">
        <v>248</v>
      </c>
      <c r="E146" s="208" t="s">
        <v>1</v>
      </c>
      <c r="F146" s="209" t="s">
        <v>1436</v>
      </c>
      <c r="G146" s="14"/>
      <c r="H146" s="210">
        <v>3.375</v>
      </c>
      <c r="I146" s="211"/>
      <c r="J146" s="14"/>
      <c r="K146" s="14"/>
      <c r="L146" s="207"/>
      <c r="M146" s="212"/>
      <c r="N146" s="213"/>
      <c r="O146" s="213"/>
      <c r="P146" s="213"/>
      <c r="Q146" s="213"/>
      <c r="R146" s="213"/>
      <c r="S146" s="213"/>
      <c r="T146" s="2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08" t="s">
        <v>248</v>
      </c>
      <c r="AU146" s="208" t="s">
        <v>84</v>
      </c>
      <c r="AV146" s="14" t="s">
        <v>84</v>
      </c>
      <c r="AW146" s="14" t="s">
        <v>32</v>
      </c>
      <c r="AX146" s="14" t="s">
        <v>75</v>
      </c>
      <c r="AY146" s="208" t="s">
        <v>235</v>
      </c>
    </row>
    <row r="147" s="14" customFormat="1">
      <c r="A147" s="14"/>
      <c r="B147" s="207"/>
      <c r="C147" s="14"/>
      <c r="D147" s="195" t="s">
        <v>248</v>
      </c>
      <c r="E147" s="208" t="s">
        <v>1</v>
      </c>
      <c r="F147" s="209" t="s">
        <v>1437</v>
      </c>
      <c r="G147" s="14"/>
      <c r="H147" s="210">
        <v>45.719999999999999</v>
      </c>
      <c r="I147" s="211"/>
      <c r="J147" s="14"/>
      <c r="K147" s="14"/>
      <c r="L147" s="207"/>
      <c r="M147" s="212"/>
      <c r="N147" s="213"/>
      <c r="O147" s="213"/>
      <c r="P147" s="213"/>
      <c r="Q147" s="213"/>
      <c r="R147" s="213"/>
      <c r="S147" s="213"/>
      <c r="T147" s="2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08" t="s">
        <v>248</v>
      </c>
      <c r="AU147" s="208" t="s">
        <v>84</v>
      </c>
      <c r="AV147" s="14" t="s">
        <v>84</v>
      </c>
      <c r="AW147" s="14" t="s">
        <v>32</v>
      </c>
      <c r="AX147" s="14" t="s">
        <v>75</v>
      </c>
      <c r="AY147" s="208" t="s">
        <v>235</v>
      </c>
    </row>
    <row r="148" s="14" customFormat="1">
      <c r="A148" s="14"/>
      <c r="B148" s="207"/>
      <c r="C148" s="14"/>
      <c r="D148" s="195" t="s">
        <v>248</v>
      </c>
      <c r="E148" s="208" t="s">
        <v>1</v>
      </c>
      <c r="F148" s="209" t="s">
        <v>1041</v>
      </c>
      <c r="G148" s="14"/>
      <c r="H148" s="210">
        <v>12.15</v>
      </c>
      <c r="I148" s="211"/>
      <c r="J148" s="14"/>
      <c r="K148" s="14"/>
      <c r="L148" s="207"/>
      <c r="M148" s="212"/>
      <c r="N148" s="213"/>
      <c r="O148" s="213"/>
      <c r="P148" s="213"/>
      <c r="Q148" s="213"/>
      <c r="R148" s="213"/>
      <c r="S148" s="213"/>
      <c r="T148" s="2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08" t="s">
        <v>248</v>
      </c>
      <c r="AU148" s="208" t="s">
        <v>84</v>
      </c>
      <c r="AV148" s="14" t="s">
        <v>84</v>
      </c>
      <c r="AW148" s="14" t="s">
        <v>32</v>
      </c>
      <c r="AX148" s="14" t="s">
        <v>75</v>
      </c>
      <c r="AY148" s="208" t="s">
        <v>235</v>
      </c>
    </row>
    <row r="149" s="15" customFormat="1">
      <c r="A149" s="15"/>
      <c r="B149" s="215"/>
      <c r="C149" s="15"/>
      <c r="D149" s="195" t="s">
        <v>248</v>
      </c>
      <c r="E149" s="216" t="s">
        <v>1</v>
      </c>
      <c r="F149" s="217" t="s">
        <v>253</v>
      </c>
      <c r="G149" s="15"/>
      <c r="H149" s="218">
        <v>692.495</v>
      </c>
      <c r="I149" s="219"/>
      <c r="J149" s="15"/>
      <c r="K149" s="15"/>
      <c r="L149" s="215"/>
      <c r="M149" s="220"/>
      <c r="N149" s="221"/>
      <c r="O149" s="221"/>
      <c r="P149" s="221"/>
      <c r="Q149" s="221"/>
      <c r="R149" s="221"/>
      <c r="S149" s="221"/>
      <c r="T149" s="222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16" t="s">
        <v>248</v>
      </c>
      <c r="AU149" s="216" t="s">
        <v>84</v>
      </c>
      <c r="AV149" s="15" t="s">
        <v>96</v>
      </c>
      <c r="AW149" s="15" t="s">
        <v>32</v>
      </c>
      <c r="AX149" s="15" t="s">
        <v>82</v>
      </c>
      <c r="AY149" s="216" t="s">
        <v>235</v>
      </c>
    </row>
    <row r="150" s="2" customFormat="1" ht="24.15" customHeight="1">
      <c r="A150" s="38"/>
      <c r="B150" s="181"/>
      <c r="C150" s="182" t="s">
        <v>96</v>
      </c>
      <c r="D150" s="182" t="s">
        <v>237</v>
      </c>
      <c r="E150" s="183" t="s">
        <v>277</v>
      </c>
      <c r="F150" s="184" t="s">
        <v>882</v>
      </c>
      <c r="G150" s="185" t="s">
        <v>240</v>
      </c>
      <c r="H150" s="186">
        <v>1803.5999999999999</v>
      </c>
      <c r="I150" s="187"/>
      <c r="J150" s="188">
        <f>ROUND(I150*H150,2)</f>
        <v>0</v>
      </c>
      <c r="K150" s="184" t="s">
        <v>246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6.9999999999999994E-05</v>
      </c>
      <c r="R150" s="191">
        <f>Q150*H150</f>
        <v>0.12625199999999998</v>
      </c>
      <c r="S150" s="191">
        <v>0.11500000000000001</v>
      </c>
      <c r="T150" s="192">
        <f>S150*H150</f>
        <v>207.41399999999999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96</v>
      </c>
      <c r="AT150" s="193" t="s">
        <v>237</v>
      </c>
      <c r="AU150" s="193" t="s">
        <v>84</v>
      </c>
      <c r="AY150" s="19" t="s">
        <v>235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96</v>
      </c>
      <c r="BM150" s="193" t="s">
        <v>279</v>
      </c>
    </row>
    <row r="151" s="2" customFormat="1">
      <c r="A151" s="38"/>
      <c r="B151" s="39"/>
      <c r="C151" s="38"/>
      <c r="D151" s="195" t="s">
        <v>242</v>
      </c>
      <c r="E151" s="38"/>
      <c r="F151" s="196" t="s">
        <v>280</v>
      </c>
      <c r="G151" s="38"/>
      <c r="H151" s="38"/>
      <c r="I151" s="197"/>
      <c r="J151" s="38"/>
      <c r="K151" s="38"/>
      <c r="L151" s="39"/>
      <c r="M151" s="198"/>
      <c r="N151" s="199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242</v>
      </c>
      <c r="AU151" s="19" t="s">
        <v>84</v>
      </c>
    </row>
    <row r="152" s="2" customFormat="1">
      <c r="A152" s="38"/>
      <c r="B152" s="39"/>
      <c r="C152" s="38"/>
      <c r="D152" s="195" t="s">
        <v>262</v>
      </c>
      <c r="E152" s="38"/>
      <c r="F152" s="223" t="s">
        <v>1433</v>
      </c>
      <c r="G152" s="38"/>
      <c r="H152" s="38"/>
      <c r="I152" s="197"/>
      <c r="J152" s="38"/>
      <c r="K152" s="38"/>
      <c r="L152" s="39"/>
      <c r="M152" s="198"/>
      <c r="N152" s="199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262</v>
      </c>
      <c r="AU152" s="19" t="s">
        <v>84</v>
      </c>
    </row>
    <row r="153" s="13" customFormat="1">
      <c r="A153" s="13"/>
      <c r="B153" s="200"/>
      <c r="C153" s="13"/>
      <c r="D153" s="195" t="s">
        <v>248</v>
      </c>
      <c r="E153" s="201" t="s">
        <v>1</v>
      </c>
      <c r="F153" s="202" t="s">
        <v>281</v>
      </c>
      <c r="G153" s="13"/>
      <c r="H153" s="201" t="s">
        <v>1</v>
      </c>
      <c r="I153" s="203"/>
      <c r="J153" s="13"/>
      <c r="K153" s="13"/>
      <c r="L153" s="200"/>
      <c r="M153" s="204"/>
      <c r="N153" s="205"/>
      <c r="O153" s="205"/>
      <c r="P153" s="205"/>
      <c r="Q153" s="205"/>
      <c r="R153" s="205"/>
      <c r="S153" s="205"/>
      <c r="T153" s="206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1" t="s">
        <v>248</v>
      </c>
      <c r="AU153" s="201" t="s">
        <v>84</v>
      </c>
      <c r="AV153" s="13" t="s">
        <v>82</v>
      </c>
      <c r="AW153" s="13" t="s">
        <v>32</v>
      </c>
      <c r="AX153" s="13" t="s">
        <v>75</v>
      </c>
      <c r="AY153" s="201" t="s">
        <v>235</v>
      </c>
    </row>
    <row r="154" s="14" customFormat="1">
      <c r="A154" s="14"/>
      <c r="B154" s="207"/>
      <c r="C154" s="14"/>
      <c r="D154" s="195" t="s">
        <v>248</v>
      </c>
      <c r="E154" s="208" t="s">
        <v>1</v>
      </c>
      <c r="F154" s="209" t="s">
        <v>1438</v>
      </c>
      <c r="G154" s="14"/>
      <c r="H154" s="210">
        <v>6</v>
      </c>
      <c r="I154" s="211"/>
      <c r="J154" s="14"/>
      <c r="K154" s="14"/>
      <c r="L154" s="207"/>
      <c r="M154" s="212"/>
      <c r="N154" s="213"/>
      <c r="O154" s="213"/>
      <c r="P154" s="213"/>
      <c r="Q154" s="213"/>
      <c r="R154" s="213"/>
      <c r="S154" s="213"/>
      <c r="T154" s="2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8" t="s">
        <v>248</v>
      </c>
      <c r="AU154" s="208" t="s">
        <v>84</v>
      </c>
      <c r="AV154" s="14" t="s">
        <v>84</v>
      </c>
      <c r="AW154" s="14" t="s">
        <v>32</v>
      </c>
      <c r="AX154" s="14" t="s">
        <v>75</v>
      </c>
      <c r="AY154" s="208" t="s">
        <v>235</v>
      </c>
    </row>
    <row r="155" s="14" customFormat="1">
      <c r="A155" s="14"/>
      <c r="B155" s="207"/>
      <c r="C155" s="14"/>
      <c r="D155" s="195" t="s">
        <v>248</v>
      </c>
      <c r="E155" s="208" t="s">
        <v>1</v>
      </c>
      <c r="F155" s="209" t="s">
        <v>1439</v>
      </c>
      <c r="G155" s="14"/>
      <c r="H155" s="210">
        <v>1683.3</v>
      </c>
      <c r="I155" s="211"/>
      <c r="J155" s="14"/>
      <c r="K155" s="14"/>
      <c r="L155" s="207"/>
      <c r="M155" s="212"/>
      <c r="N155" s="213"/>
      <c r="O155" s="213"/>
      <c r="P155" s="213"/>
      <c r="Q155" s="213"/>
      <c r="R155" s="213"/>
      <c r="S155" s="213"/>
      <c r="T155" s="2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08" t="s">
        <v>248</v>
      </c>
      <c r="AU155" s="208" t="s">
        <v>84</v>
      </c>
      <c r="AV155" s="14" t="s">
        <v>84</v>
      </c>
      <c r="AW155" s="14" t="s">
        <v>32</v>
      </c>
      <c r="AX155" s="14" t="s">
        <v>75</v>
      </c>
      <c r="AY155" s="208" t="s">
        <v>235</v>
      </c>
    </row>
    <row r="156" s="14" customFormat="1">
      <c r="A156" s="14"/>
      <c r="B156" s="207"/>
      <c r="C156" s="14"/>
      <c r="D156" s="195" t="s">
        <v>248</v>
      </c>
      <c r="E156" s="208" t="s">
        <v>1</v>
      </c>
      <c r="F156" s="209" t="s">
        <v>1440</v>
      </c>
      <c r="G156" s="14"/>
      <c r="H156" s="210">
        <v>114.3</v>
      </c>
      <c r="I156" s="211"/>
      <c r="J156" s="14"/>
      <c r="K156" s="14"/>
      <c r="L156" s="207"/>
      <c r="M156" s="212"/>
      <c r="N156" s="213"/>
      <c r="O156" s="213"/>
      <c r="P156" s="213"/>
      <c r="Q156" s="213"/>
      <c r="R156" s="213"/>
      <c r="S156" s="213"/>
      <c r="T156" s="2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8" t="s">
        <v>248</v>
      </c>
      <c r="AU156" s="208" t="s">
        <v>84</v>
      </c>
      <c r="AV156" s="14" t="s">
        <v>84</v>
      </c>
      <c r="AW156" s="14" t="s">
        <v>32</v>
      </c>
      <c r="AX156" s="14" t="s">
        <v>75</v>
      </c>
      <c r="AY156" s="208" t="s">
        <v>235</v>
      </c>
    </row>
    <row r="157" s="15" customFormat="1">
      <c r="A157" s="15"/>
      <c r="B157" s="215"/>
      <c r="C157" s="15"/>
      <c r="D157" s="195" t="s">
        <v>248</v>
      </c>
      <c r="E157" s="216" t="s">
        <v>1</v>
      </c>
      <c r="F157" s="217" t="s">
        <v>253</v>
      </c>
      <c r="G157" s="15"/>
      <c r="H157" s="218">
        <v>1803.5999999999999</v>
      </c>
      <c r="I157" s="219"/>
      <c r="J157" s="15"/>
      <c r="K157" s="15"/>
      <c r="L157" s="215"/>
      <c r="M157" s="220"/>
      <c r="N157" s="221"/>
      <c r="O157" s="221"/>
      <c r="P157" s="221"/>
      <c r="Q157" s="221"/>
      <c r="R157" s="221"/>
      <c r="S157" s="221"/>
      <c r="T157" s="222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16" t="s">
        <v>248</v>
      </c>
      <c r="AU157" s="216" t="s">
        <v>84</v>
      </c>
      <c r="AV157" s="15" t="s">
        <v>96</v>
      </c>
      <c r="AW157" s="15" t="s">
        <v>32</v>
      </c>
      <c r="AX157" s="15" t="s">
        <v>82</v>
      </c>
      <c r="AY157" s="216" t="s">
        <v>235</v>
      </c>
    </row>
    <row r="158" s="2" customFormat="1" ht="24.15" customHeight="1">
      <c r="A158" s="38"/>
      <c r="B158" s="181"/>
      <c r="C158" s="182" t="s">
        <v>269</v>
      </c>
      <c r="D158" s="182" t="s">
        <v>237</v>
      </c>
      <c r="E158" s="183" t="s">
        <v>292</v>
      </c>
      <c r="F158" s="184" t="s">
        <v>293</v>
      </c>
      <c r="G158" s="185" t="s">
        <v>294</v>
      </c>
      <c r="H158" s="186">
        <v>1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96</v>
      </c>
      <c r="AT158" s="193" t="s">
        <v>237</v>
      </c>
      <c r="AU158" s="193" t="s">
        <v>84</v>
      </c>
      <c r="AY158" s="19" t="s">
        <v>235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96</v>
      </c>
      <c r="BM158" s="193" t="s">
        <v>295</v>
      </c>
    </row>
    <row r="159" s="2" customFormat="1">
      <c r="A159" s="38"/>
      <c r="B159" s="39"/>
      <c r="C159" s="38"/>
      <c r="D159" s="195" t="s">
        <v>242</v>
      </c>
      <c r="E159" s="38"/>
      <c r="F159" s="196" t="s">
        <v>293</v>
      </c>
      <c r="G159" s="38"/>
      <c r="H159" s="38"/>
      <c r="I159" s="197"/>
      <c r="J159" s="38"/>
      <c r="K159" s="38"/>
      <c r="L159" s="39"/>
      <c r="M159" s="198"/>
      <c r="N159" s="199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242</v>
      </c>
      <c r="AU159" s="19" t="s">
        <v>84</v>
      </c>
    </row>
    <row r="160" s="2" customFormat="1">
      <c r="A160" s="38"/>
      <c r="B160" s="39"/>
      <c r="C160" s="38"/>
      <c r="D160" s="195" t="s">
        <v>262</v>
      </c>
      <c r="E160" s="38"/>
      <c r="F160" s="223" t="s">
        <v>296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262</v>
      </c>
      <c r="AU160" s="19" t="s">
        <v>84</v>
      </c>
    </row>
    <row r="161" s="14" customFormat="1">
      <c r="A161" s="14"/>
      <c r="B161" s="207"/>
      <c r="C161" s="14"/>
      <c r="D161" s="195" t="s">
        <v>248</v>
      </c>
      <c r="E161" s="208" t="s">
        <v>1</v>
      </c>
      <c r="F161" s="209" t="s">
        <v>82</v>
      </c>
      <c r="G161" s="14"/>
      <c r="H161" s="210">
        <v>1</v>
      </c>
      <c r="I161" s="211"/>
      <c r="J161" s="14"/>
      <c r="K161" s="14"/>
      <c r="L161" s="207"/>
      <c r="M161" s="212"/>
      <c r="N161" s="213"/>
      <c r="O161" s="213"/>
      <c r="P161" s="213"/>
      <c r="Q161" s="213"/>
      <c r="R161" s="213"/>
      <c r="S161" s="213"/>
      <c r="T161" s="2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08" t="s">
        <v>248</v>
      </c>
      <c r="AU161" s="208" t="s">
        <v>84</v>
      </c>
      <c r="AV161" s="14" t="s">
        <v>84</v>
      </c>
      <c r="AW161" s="14" t="s">
        <v>32</v>
      </c>
      <c r="AX161" s="14" t="s">
        <v>82</v>
      </c>
      <c r="AY161" s="208" t="s">
        <v>235</v>
      </c>
    </row>
    <row r="162" s="2" customFormat="1" ht="37.8" customHeight="1">
      <c r="A162" s="38"/>
      <c r="B162" s="181"/>
      <c r="C162" s="182" t="s">
        <v>276</v>
      </c>
      <c r="D162" s="182" t="s">
        <v>237</v>
      </c>
      <c r="E162" s="183" t="s">
        <v>298</v>
      </c>
      <c r="F162" s="184" t="s">
        <v>299</v>
      </c>
      <c r="G162" s="185" t="s">
        <v>300</v>
      </c>
      <c r="H162" s="186">
        <v>1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1441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299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2" customFormat="1">
      <c r="A164" s="38"/>
      <c r="B164" s="39"/>
      <c r="C164" s="38"/>
      <c r="D164" s="195" t="s">
        <v>262</v>
      </c>
      <c r="E164" s="38"/>
      <c r="F164" s="223" t="s">
        <v>296</v>
      </c>
      <c r="G164" s="38"/>
      <c r="H164" s="38"/>
      <c r="I164" s="197"/>
      <c r="J164" s="38"/>
      <c r="K164" s="38"/>
      <c r="L164" s="39"/>
      <c r="M164" s="198"/>
      <c r="N164" s="199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262</v>
      </c>
      <c r="AU164" s="19" t="s">
        <v>84</v>
      </c>
    </row>
    <row r="165" s="2" customFormat="1" ht="24.15" customHeight="1">
      <c r="A165" s="38"/>
      <c r="B165" s="181"/>
      <c r="C165" s="182" t="s">
        <v>284</v>
      </c>
      <c r="D165" s="182" t="s">
        <v>237</v>
      </c>
      <c r="E165" s="183" t="s">
        <v>303</v>
      </c>
      <c r="F165" s="184" t="s">
        <v>304</v>
      </c>
      <c r="G165" s="185" t="s">
        <v>294</v>
      </c>
      <c r="H165" s="186">
        <v>7</v>
      </c>
      <c r="I165" s="187"/>
      <c r="J165" s="188">
        <f>ROUND(I165*H165,2)</f>
        <v>0</v>
      </c>
      <c r="K165" s="184" t="s">
        <v>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96</v>
      </c>
      <c r="AT165" s="193" t="s">
        <v>237</v>
      </c>
      <c r="AU165" s="193" t="s">
        <v>84</v>
      </c>
      <c r="AY165" s="19" t="s">
        <v>235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96</v>
      </c>
      <c r="BM165" s="193" t="s">
        <v>305</v>
      </c>
    </row>
    <row r="166" s="2" customFormat="1">
      <c r="A166" s="38"/>
      <c r="B166" s="39"/>
      <c r="C166" s="38"/>
      <c r="D166" s="195" t="s">
        <v>242</v>
      </c>
      <c r="E166" s="38"/>
      <c r="F166" s="196" t="s">
        <v>304</v>
      </c>
      <c r="G166" s="38"/>
      <c r="H166" s="38"/>
      <c r="I166" s="197"/>
      <c r="J166" s="38"/>
      <c r="K166" s="38"/>
      <c r="L166" s="39"/>
      <c r="M166" s="198"/>
      <c r="N166" s="199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242</v>
      </c>
      <c r="AU166" s="19" t="s">
        <v>84</v>
      </c>
    </row>
    <row r="167" s="2" customFormat="1">
      <c r="A167" s="38"/>
      <c r="B167" s="39"/>
      <c r="C167" s="38"/>
      <c r="D167" s="195" t="s">
        <v>262</v>
      </c>
      <c r="E167" s="38"/>
      <c r="F167" s="223" t="s">
        <v>296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262</v>
      </c>
      <c r="AU167" s="19" t="s">
        <v>84</v>
      </c>
    </row>
    <row r="168" s="14" customFormat="1">
      <c r="A168" s="14"/>
      <c r="B168" s="207"/>
      <c r="C168" s="14"/>
      <c r="D168" s="195" t="s">
        <v>248</v>
      </c>
      <c r="E168" s="208" t="s">
        <v>1</v>
      </c>
      <c r="F168" s="209" t="s">
        <v>284</v>
      </c>
      <c r="G168" s="14"/>
      <c r="H168" s="210">
        <v>7</v>
      </c>
      <c r="I168" s="211"/>
      <c r="J168" s="14"/>
      <c r="K168" s="14"/>
      <c r="L168" s="207"/>
      <c r="M168" s="212"/>
      <c r="N168" s="213"/>
      <c r="O168" s="213"/>
      <c r="P168" s="213"/>
      <c r="Q168" s="213"/>
      <c r="R168" s="213"/>
      <c r="S168" s="213"/>
      <c r="T168" s="2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8" t="s">
        <v>248</v>
      </c>
      <c r="AU168" s="208" t="s">
        <v>84</v>
      </c>
      <c r="AV168" s="14" t="s">
        <v>84</v>
      </c>
      <c r="AW168" s="14" t="s">
        <v>32</v>
      </c>
      <c r="AX168" s="14" t="s">
        <v>82</v>
      </c>
      <c r="AY168" s="208" t="s">
        <v>235</v>
      </c>
    </row>
    <row r="169" s="2" customFormat="1" ht="24.15" customHeight="1">
      <c r="A169" s="38"/>
      <c r="B169" s="181"/>
      <c r="C169" s="182" t="s">
        <v>291</v>
      </c>
      <c r="D169" s="182" t="s">
        <v>237</v>
      </c>
      <c r="E169" s="183" t="s">
        <v>308</v>
      </c>
      <c r="F169" s="184" t="s">
        <v>309</v>
      </c>
      <c r="G169" s="185" t="s">
        <v>310</v>
      </c>
      <c r="H169" s="186">
        <v>720</v>
      </c>
      <c r="I169" s="187"/>
      <c r="J169" s="188">
        <f>ROUND(I169*H169,2)</f>
        <v>0</v>
      </c>
      <c r="K169" s="184" t="s">
        <v>246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3.0000000000000001E-05</v>
      </c>
      <c r="R169" s="191">
        <f>Q169*H169</f>
        <v>0.021600000000000001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311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312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14" customFormat="1">
      <c r="A171" s="14"/>
      <c r="B171" s="207"/>
      <c r="C171" s="14"/>
      <c r="D171" s="195" t="s">
        <v>248</v>
      </c>
      <c r="E171" s="208" t="s">
        <v>1</v>
      </c>
      <c r="F171" s="209" t="s">
        <v>1044</v>
      </c>
      <c r="G171" s="14"/>
      <c r="H171" s="210">
        <v>720</v>
      </c>
      <c r="I171" s="211"/>
      <c r="J171" s="14"/>
      <c r="K171" s="14"/>
      <c r="L171" s="207"/>
      <c r="M171" s="212"/>
      <c r="N171" s="213"/>
      <c r="O171" s="213"/>
      <c r="P171" s="213"/>
      <c r="Q171" s="213"/>
      <c r="R171" s="213"/>
      <c r="S171" s="213"/>
      <c r="T171" s="2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08" t="s">
        <v>248</v>
      </c>
      <c r="AU171" s="208" t="s">
        <v>84</v>
      </c>
      <c r="AV171" s="14" t="s">
        <v>84</v>
      </c>
      <c r="AW171" s="14" t="s">
        <v>32</v>
      </c>
      <c r="AX171" s="14" t="s">
        <v>82</v>
      </c>
      <c r="AY171" s="208" t="s">
        <v>235</v>
      </c>
    </row>
    <row r="172" s="2" customFormat="1" ht="24.15" customHeight="1">
      <c r="A172" s="38"/>
      <c r="B172" s="181"/>
      <c r="C172" s="182" t="s">
        <v>297</v>
      </c>
      <c r="D172" s="182" t="s">
        <v>237</v>
      </c>
      <c r="E172" s="183" t="s">
        <v>315</v>
      </c>
      <c r="F172" s="184" t="s">
        <v>316</v>
      </c>
      <c r="G172" s="185" t="s">
        <v>317</v>
      </c>
      <c r="H172" s="186">
        <v>90</v>
      </c>
      <c r="I172" s="187"/>
      <c r="J172" s="188">
        <f>ROUND(I172*H172,2)</f>
        <v>0</v>
      </c>
      <c r="K172" s="184" t="s">
        <v>246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96</v>
      </c>
      <c r="AT172" s="193" t="s">
        <v>237</v>
      </c>
      <c r="AU172" s="193" t="s">
        <v>84</v>
      </c>
      <c r="AY172" s="19" t="s">
        <v>235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96</v>
      </c>
      <c r="BM172" s="193" t="s">
        <v>318</v>
      </c>
    </row>
    <row r="173" s="2" customFormat="1">
      <c r="A173" s="38"/>
      <c r="B173" s="39"/>
      <c r="C173" s="38"/>
      <c r="D173" s="195" t="s">
        <v>242</v>
      </c>
      <c r="E173" s="38"/>
      <c r="F173" s="196" t="s">
        <v>319</v>
      </c>
      <c r="G173" s="38"/>
      <c r="H173" s="38"/>
      <c r="I173" s="197"/>
      <c r="J173" s="38"/>
      <c r="K173" s="38"/>
      <c r="L173" s="39"/>
      <c r="M173" s="198"/>
      <c r="N173" s="199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242</v>
      </c>
      <c r="AU173" s="19" t="s">
        <v>84</v>
      </c>
    </row>
    <row r="174" s="2" customFormat="1" ht="16.5" customHeight="1">
      <c r="A174" s="38"/>
      <c r="B174" s="181"/>
      <c r="C174" s="182" t="s">
        <v>302</v>
      </c>
      <c r="D174" s="182" t="s">
        <v>237</v>
      </c>
      <c r="E174" s="183" t="s">
        <v>321</v>
      </c>
      <c r="F174" s="184" t="s">
        <v>322</v>
      </c>
      <c r="G174" s="185" t="s">
        <v>323</v>
      </c>
      <c r="H174" s="186">
        <v>16.800000000000001</v>
      </c>
      <c r="I174" s="187"/>
      <c r="J174" s="188">
        <f>ROUND(I174*H174,2)</f>
        <v>0</v>
      </c>
      <c r="K174" s="184" t="s">
        <v>246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0.036900000000000002</v>
      </c>
      <c r="R174" s="191">
        <f>Q174*H174</f>
        <v>0.61992000000000003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96</v>
      </c>
      <c r="AT174" s="193" t="s">
        <v>237</v>
      </c>
      <c r="AU174" s="193" t="s">
        <v>84</v>
      </c>
      <c r="AY174" s="19" t="s">
        <v>235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96</v>
      </c>
      <c r="BM174" s="193" t="s">
        <v>324</v>
      </c>
    </row>
    <row r="175" s="2" customFormat="1">
      <c r="A175" s="38"/>
      <c r="B175" s="39"/>
      <c r="C175" s="38"/>
      <c r="D175" s="195" t="s">
        <v>242</v>
      </c>
      <c r="E175" s="38"/>
      <c r="F175" s="196" t="s">
        <v>325</v>
      </c>
      <c r="G175" s="38"/>
      <c r="H175" s="38"/>
      <c r="I175" s="197"/>
      <c r="J175" s="38"/>
      <c r="K175" s="38"/>
      <c r="L175" s="39"/>
      <c r="M175" s="198"/>
      <c r="N175" s="199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242</v>
      </c>
      <c r="AU175" s="19" t="s">
        <v>84</v>
      </c>
    </row>
    <row r="176" s="2" customFormat="1">
      <c r="A176" s="38"/>
      <c r="B176" s="39"/>
      <c r="C176" s="38"/>
      <c r="D176" s="195" t="s">
        <v>262</v>
      </c>
      <c r="E176" s="38"/>
      <c r="F176" s="223" t="s">
        <v>1433</v>
      </c>
      <c r="G176" s="38"/>
      <c r="H176" s="38"/>
      <c r="I176" s="197"/>
      <c r="J176" s="38"/>
      <c r="K176" s="38"/>
      <c r="L176" s="39"/>
      <c r="M176" s="198"/>
      <c r="N176" s="199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262</v>
      </c>
      <c r="AU176" s="19" t="s">
        <v>84</v>
      </c>
    </row>
    <row r="177" s="14" customFormat="1">
      <c r="A177" s="14"/>
      <c r="B177" s="207"/>
      <c r="C177" s="14"/>
      <c r="D177" s="195" t="s">
        <v>248</v>
      </c>
      <c r="E177" s="208" t="s">
        <v>1</v>
      </c>
      <c r="F177" s="209" t="s">
        <v>337</v>
      </c>
      <c r="G177" s="14"/>
      <c r="H177" s="210">
        <v>16.800000000000001</v>
      </c>
      <c r="I177" s="211"/>
      <c r="J177" s="14"/>
      <c r="K177" s="14"/>
      <c r="L177" s="207"/>
      <c r="M177" s="212"/>
      <c r="N177" s="213"/>
      <c r="O177" s="213"/>
      <c r="P177" s="213"/>
      <c r="Q177" s="213"/>
      <c r="R177" s="213"/>
      <c r="S177" s="213"/>
      <c r="T177" s="2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08" t="s">
        <v>248</v>
      </c>
      <c r="AU177" s="208" t="s">
        <v>84</v>
      </c>
      <c r="AV177" s="14" t="s">
        <v>84</v>
      </c>
      <c r="AW177" s="14" t="s">
        <v>32</v>
      </c>
      <c r="AX177" s="14" t="s">
        <v>82</v>
      </c>
      <c r="AY177" s="208" t="s">
        <v>235</v>
      </c>
    </row>
    <row r="178" s="2" customFormat="1" ht="16.5" customHeight="1">
      <c r="A178" s="38"/>
      <c r="B178" s="181"/>
      <c r="C178" s="182" t="s">
        <v>307</v>
      </c>
      <c r="D178" s="182" t="s">
        <v>237</v>
      </c>
      <c r="E178" s="183" t="s">
        <v>328</v>
      </c>
      <c r="F178" s="184" t="s">
        <v>329</v>
      </c>
      <c r="G178" s="185" t="s">
        <v>323</v>
      </c>
      <c r="H178" s="186">
        <v>1.05</v>
      </c>
      <c r="I178" s="187"/>
      <c r="J178" s="188">
        <f>ROUND(I178*H178,2)</f>
        <v>0</v>
      </c>
      <c r="K178" s="184" t="s">
        <v>246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0.0086800000000000002</v>
      </c>
      <c r="R178" s="191">
        <f>Q178*H178</f>
        <v>0.0091140000000000006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96</v>
      </c>
      <c r="AT178" s="193" t="s">
        <v>237</v>
      </c>
      <c r="AU178" s="193" t="s">
        <v>84</v>
      </c>
      <c r="AY178" s="19" t="s">
        <v>235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96</v>
      </c>
      <c r="BM178" s="193" t="s">
        <v>1442</v>
      </c>
    </row>
    <row r="179" s="2" customFormat="1">
      <c r="A179" s="38"/>
      <c r="B179" s="39"/>
      <c r="C179" s="38"/>
      <c r="D179" s="195" t="s">
        <v>242</v>
      </c>
      <c r="E179" s="38"/>
      <c r="F179" s="196" t="s">
        <v>331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242</v>
      </c>
      <c r="AU179" s="19" t="s">
        <v>84</v>
      </c>
    </row>
    <row r="180" s="2" customFormat="1">
      <c r="A180" s="38"/>
      <c r="B180" s="39"/>
      <c r="C180" s="38"/>
      <c r="D180" s="195" t="s">
        <v>262</v>
      </c>
      <c r="E180" s="38"/>
      <c r="F180" s="223" t="s">
        <v>1433</v>
      </c>
      <c r="G180" s="38"/>
      <c r="H180" s="38"/>
      <c r="I180" s="197"/>
      <c r="J180" s="38"/>
      <c r="K180" s="38"/>
      <c r="L180" s="39"/>
      <c r="M180" s="198"/>
      <c r="N180" s="199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262</v>
      </c>
      <c r="AU180" s="19" t="s">
        <v>84</v>
      </c>
    </row>
    <row r="181" s="14" customFormat="1">
      <c r="A181" s="14"/>
      <c r="B181" s="207"/>
      <c r="C181" s="14"/>
      <c r="D181" s="195" t="s">
        <v>248</v>
      </c>
      <c r="E181" s="208" t="s">
        <v>1</v>
      </c>
      <c r="F181" s="209" t="s">
        <v>1443</v>
      </c>
      <c r="G181" s="14"/>
      <c r="H181" s="210">
        <v>1.05</v>
      </c>
      <c r="I181" s="211"/>
      <c r="J181" s="14"/>
      <c r="K181" s="14"/>
      <c r="L181" s="207"/>
      <c r="M181" s="212"/>
      <c r="N181" s="213"/>
      <c r="O181" s="213"/>
      <c r="P181" s="213"/>
      <c r="Q181" s="213"/>
      <c r="R181" s="213"/>
      <c r="S181" s="213"/>
      <c r="T181" s="2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08" t="s">
        <v>248</v>
      </c>
      <c r="AU181" s="208" t="s">
        <v>84</v>
      </c>
      <c r="AV181" s="14" t="s">
        <v>84</v>
      </c>
      <c r="AW181" s="14" t="s">
        <v>32</v>
      </c>
      <c r="AX181" s="14" t="s">
        <v>82</v>
      </c>
      <c r="AY181" s="208" t="s">
        <v>235</v>
      </c>
    </row>
    <row r="182" s="2" customFormat="1" ht="24.15" customHeight="1">
      <c r="A182" s="38"/>
      <c r="B182" s="181"/>
      <c r="C182" s="182" t="s">
        <v>314</v>
      </c>
      <c r="D182" s="182" t="s">
        <v>237</v>
      </c>
      <c r="E182" s="183" t="s">
        <v>333</v>
      </c>
      <c r="F182" s="184" t="s">
        <v>334</v>
      </c>
      <c r="G182" s="185" t="s">
        <v>323</v>
      </c>
      <c r="H182" s="186">
        <v>15</v>
      </c>
      <c r="I182" s="187"/>
      <c r="J182" s="188">
        <f>ROUND(I182*H182,2)</f>
        <v>0</v>
      </c>
      <c r="K182" s="184" t="s">
        <v>246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0.036900000000000002</v>
      </c>
      <c r="R182" s="191">
        <f>Q182*H182</f>
        <v>0.55349999999999999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96</v>
      </c>
      <c r="AT182" s="193" t="s">
        <v>237</v>
      </c>
      <c r="AU182" s="193" t="s">
        <v>84</v>
      </c>
      <c r="AY182" s="19" t="s">
        <v>235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96</v>
      </c>
      <c r="BM182" s="193" t="s">
        <v>335</v>
      </c>
    </row>
    <row r="183" s="2" customFormat="1">
      <c r="A183" s="38"/>
      <c r="B183" s="39"/>
      <c r="C183" s="38"/>
      <c r="D183" s="195" t="s">
        <v>242</v>
      </c>
      <c r="E183" s="38"/>
      <c r="F183" s="196" t="s">
        <v>336</v>
      </c>
      <c r="G183" s="38"/>
      <c r="H183" s="38"/>
      <c r="I183" s="197"/>
      <c r="J183" s="38"/>
      <c r="K183" s="38"/>
      <c r="L183" s="39"/>
      <c r="M183" s="198"/>
      <c r="N183" s="199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242</v>
      </c>
      <c r="AU183" s="19" t="s">
        <v>84</v>
      </c>
    </row>
    <row r="184" s="2" customFormat="1">
      <c r="A184" s="38"/>
      <c r="B184" s="39"/>
      <c r="C184" s="38"/>
      <c r="D184" s="195" t="s">
        <v>262</v>
      </c>
      <c r="E184" s="38"/>
      <c r="F184" s="223" t="s">
        <v>1433</v>
      </c>
      <c r="G184" s="38"/>
      <c r="H184" s="38"/>
      <c r="I184" s="197"/>
      <c r="J184" s="38"/>
      <c r="K184" s="38"/>
      <c r="L184" s="39"/>
      <c r="M184" s="198"/>
      <c r="N184" s="199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262</v>
      </c>
      <c r="AU184" s="19" t="s">
        <v>84</v>
      </c>
    </row>
    <row r="185" s="14" customFormat="1">
      <c r="A185" s="14"/>
      <c r="B185" s="207"/>
      <c r="C185" s="14"/>
      <c r="D185" s="195" t="s">
        <v>248</v>
      </c>
      <c r="E185" s="208" t="s">
        <v>1</v>
      </c>
      <c r="F185" s="209" t="s">
        <v>1444</v>
      </c>
      <c r="G185" s="14"/>
      <c r="H185" s="210">
        <v>12.6</v>
      </c>
      <c r="I185" s="211"/>
      <c r="J185" s="14"/>
      <c r="K185" s="14"/>
      <c r="L185" s="207"/>
      <c r="M185" s="212"/>
      <c r="N185" s="213"/>
      <c r="O185" s="213"/>
      <c r="P185" s="213"/>
      <c r="Q185" s="213"/>
      <c r="R185" s="213"/>
      <c r="S185" s="213"/>
      <c r="T185" s="2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8" t="s">
        <v>248</v>
      </c>
      <c r="AU185" s="208" t="s">
        <v>84</v>
      </c>
      <c r="AV185" s="14" t="s">
        <v>84</v>
      </c>
      <c r="AW185" s="14" t="s">
        <v>32</v>
      </c>
      <c r="AX185" s="14" t="s">
        <v>75</v>
      </c>
      <c r="AY185" s="208" t="s">
        <v>235</v>
      </c>
    </row>
    <row r="186" s="14" customFormat="1">
      <c r="A186" s="14"/>
      <c r="B186" s="207"/>
      <c r="C186" s="14"/>
      <c r="D186" s="195" t="s">
        <v>248</v>
      </c>
      <c r="E186" s="208" t="s">
        <v>1</v>
      </c>
      <c r="F186" s="209" t="s">
        <v>1445</v>
      </c>
      <c r="G186" s="14"/>
      <c r="H186" s="210">
        <v>2.3999999999999999</v>
      </c>
      <c r="I186" s="211"/>
      <c r="J186" s="14"/>
      <c r="K186" s="14"/>
      <c r="L186" s="207"/>
      <c r="M186" s="212"/>
      <c r="N186" s="213"/>
      <c r="O186" s="213"/>
      <c r="P186" s="213"/>
      <c r="Q186" s="213"/>
      <c r="R186" s="213"/>
      <c r="S186" s="213"/>
      <c r="T186" s="2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8" t="s">
        <v>248</v>
      </c>
      <c r="AU186" s="208" t="s">
        <v>84</v>
      </c>
      <c r="AV186" s="14" t="s">
        <v>84</v>
      </c>
      <c r="AW186" s="14" t="s">
        <v>32</v>
      </c>
      <c r="AX186" s="14" t="s">
        <v>75</v>
      </c>
      <c r="AY186" s="208" t="s">
        <v>235</v>
      </c>
    </row>
    <row r="187" s="15" customFormat="1">
      <c r="A187" s="15"/>
      <c r="B187" s="215"/>
      <c r="C187" s="15"/>
      <c r="D187" s="195" t="s">
        <v>248</v>
      </c>
      <c r="E187" s="216" t="s">
        <v>1</v>
      </c>
      <c r="F187" s="217" t="s">
        <v>253</v>
      </c>
      <c r="G187" s="15"/>
      <c r="H187" s="218">
        <v>15</v>
      </c>
      <c r="I187" s="219"/>
      <c r="J187" s="15"/>
      <c r="K187" s="15"/>
      <c r="L187" s="215"/>
      <c r="M187" s="220"/>
      <c r="N187" s="221"/>
      <c r="O187" s="221"/>
      <c r="P187" s="221"/>
      <c r="Q187" s="221"/>
      <c r="R187" s="221"/>
      <c r="S187" s="221"/>
      <c r="T187" s="222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16" t="s">
        <v>248</v>
      </c>
      <c r="AU187" s="216" t="s">
        <v>84</v>
      </c>
      <c r="AV187" s="15" t="s">
        <v>96</v>
      </c>
      <c r="AW187" s="15" t="s">
        <v>32</v>
      </c>
      <c r="AX187" s="15" t="s">
        <v>82</v>
      </c>
      <c r="AY187" s="216" t="s">
        <v>235</v>
      </c>
    </row>
    <row r="188" s="2" customFormat="1" ht="33" customHeight="1">
      <c r="A188" s="38"/>
      <c r="B188" s="181"/>
      <c r="C188" s="182" t="s">
        <v>320</v>
      </c>
      <c r="D188" s="182" t="s">
        <v>237</v>
      </c>
      <c r="E188" s="183" t="s">
        <v>356</v>
      </c>
      <c r="F188" s="184" t="s">
        <v>357</v>
      </c>
      <c r="G188" s="185" t="s">
        <v>358</v>
      </c>
      <c r="H188" s="186">
        <v>927.42999999999995</v>
      </c>
      <c r="I188" s="187"/>
      <c r="J188" s="188">
        <f>ROUND(I188*H188,2)</f>
        <v>0</v>
      </c>
      <c r="K188" s="184" t="s">
        <v>246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96</v>
      </c>
      <c r="AT188" s="193" t="s">
        <v>237</v>
      </c>
      <c r="AU188" s="193" t="s">
        <v>84</v>
      </c>
      <c r="AY188" s="19" t="s">
        <v>235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96</v>
      </c>
      <c r="BM188" s="193" t="s">
        <v>359</v>
      </c>
    </row>
    <row r="189" s="2" customFormat="1">
      <c r="A189" s="38"/>
      <c r="B189" s="39"/>
      <c r="C189" s="38"/>
      <c r="D189" s="195" t="s">
        <v>242</v>
      </c>
      <c r="E189" s="38"/>
      <c r="F189" s="196" t="s">
        <v>360</v>
      </c>
      <c r="G189" s="38"/>
      <c r="H189" s="38"/>
      <c r="I189" s="197"/>
      <c r="J189" s="38"/>
      <c r="K189" s="38"/>
      <c r="L189" s="39"/>
      <c r="M189" s="198"/>
      <c r="N189" s="199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242</v>
      </c>
      <c r="AU189" s="19" t="s">
        <v>84</v>
      </c>
    </row>
    <row r="190" s="2" customFormat="1">
      <c r="A190" s="38"/>
      <c r="B190" s="39"/>
      <c r="C190" s="38"/>
      <c r="D190" s="195" t="s">
        <v>262</v>
      </c>
      <c r="E190" s="38"/>
      <c r="F190" s="223" t="s">
        <v>1446</v>
      </c>
      <c r="G190" s="38"/>
      <c r="H190" s="38"/>
      <c r="I190" s="197"/>
      <c r="J190" s="38"/>
      <c r="K190" s="38"/>
      <c r="L190" s="39"/>
      <c r="M190" s="198"/>
      <c r="N190" s="199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262</v>
      </c>
      <c r="AU190" s="19" t="s">
        <v>84</v>
      </c>
    </row>
    <row r="191" s="13" customFormat="1">
      <c r="A191" s="13"/>
      <c r="B191" s="200"/>
      <c r="C191" s="13"/>
      <c r="D191" s="195" t="s">
        <v>248</v>
      </c>
      <c r="E191" s="201" t="s">
        <v>1</v>
      </c>
      <c r="F191" s="202" t="s">
        <v>362</v>
      </c>
      <c r="G191" s="13"/>
      <c r="H191" s="201" t="s">
        <v>1</v>
      </c>
      <c r="I191" s="203"/>
      <c r="J191" s="13"/>
      <c r="K191" s="13"/>
      <c r="L191" s="200"/>
      <c r="M191" s="204"/>
      <c r="N191" s="205"/>
      <c r="O191" s="205"/>
      <c r="P191" s="205"/>
      <c r="Q191" s="205"/>
      <c r="R191" s="205"/>
      <c r="S191" s="205"/>
      <c r="T191" s="206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1" t="s">
        <v>248</v>
      </c>
      <c r="AU191" s="201" t="s">
        <v>84</v>
      </c>
      <c r="AV191" s="13" t="s">
        <v>82</v>
      </c>
      <c r="AW191" s="13" t="s">
        <v>32</v>
      </c>
      <c r="AX191" s="13" t="s">
        <v>75</v>
      </c>
      <c r="AY191" s="201" t="s">
        <v>235</v>
      </c>
    </row>
    <row r="192" s="14" customFormat="1">
      <c r="A192" s="14"/>
      <c r="B192" s="207"/>
      <c r="C192" s="14"/>
      <c r="D192" s="195" t="s">
        <v>248</v>
      </c>
      <c r="E192" s="208" t="s">
        <v>1</v>
      </c>
      <c r="F192" s="209" t="s">
        <v>1447</v>
      </c>
      <c r="G192" s="14"/>
      <c r="H192" s="210">
        <v>5.2999999999999998</v>
      </c>
      <c r="I192" s="211"/>
      <c r="J192" s="14"/>
      <c r="K192" s="14"/>
      <c r="L192" s="207"/>
      <c r="M192" s="212"/>
      <c r="N192" s="213"/>
      <c r="O192" s="213"/>
      <c r="P192" s="213"/>
      <c r="Q192" s="213"/>
      <c r="R192" s="213"/>
      <c r="S192" s="213"/>
      <c r="T192" s="2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8" t="s">
        <v>248</v>
      </c>
      <c r="AU192" s="208" t="s">
        <v>84</v>
      </c>
      <c r="AV192" s="14" t="s">
        <v>84</v>
      </c>
      <c r="AW192" s="14" t="s">
        <v>32</v>
      </c>
      <c r="AX192" s="14" t="s">
        <v>75</v>
      </c>
      <c r="AY192" s="208" t="s">
        <v>235</v>
      </c>
    </row>
    <row r="193" s="14" customFormat="1">
      <c r="A193" s="14"/>
      <c r="B193" s="207"/>
      <c r="C193" s="14"/>
      <c r="D193" s="195" t="s">
        <v>248</v>
      </c>
      <c r="E193" s="208" t="s">
        <v>1</v>
      </c>
      <c r="F193" s="209" t="s">
        <v>1448</v>
      </c>
      <c r="G193" s="14"/>
      <c r="H193" s="210">
        <v>1561.261</v>
      </c>
      <c r="I193" s="211"/>
      <c r="J193" s="14"/>
      <c r="K193" s="14"/>
      <c r="L193" s="207"/>
      <c r="M193" s="212"/>
      <c r="N193" s="213"/>
      <c r="O193" s="213"/>
      <c r="P193" s="213"/>
      <c r="Q193" s="213"/>
      <c r="R193" s="213"/>
      <c r="S193" s="213"/>
      <c r="T193" s="2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08" t="s">
        <v>248</v>
      </c>
      <c r="AU193" s="208" t="s">
        <v>84</v>
      </c>
      <c r="AV193" s="14" t="s">
        <v>84</v>
      </c>
      <c r="AW193" s="14" t="s">
        <v>32</v>
      </c>
      <c r="AX193" s="14" t="s">
        <v>75</v>
      </c>
      <c r="AY193" s="208" t="s">
        <v>235</v>
      </c>
    </row>
    <row r="194" s="14" customFormat="1">
      <c r="A194" s="14"/>
      <c r="B194" s="207"/>
      <c r="C194" s="14"/>
      <c r="D194" s="195" t="s">
        <v>248</v>
      </c>
      <c r="E194" s="208" t="s">
        <v>1</v>
      </c>
      <c r="F194" s="209" t="s">
        <v>1449</v>
      </c>
      <c r="G194" s="14"/>
      <c r="H194" s="210">
        <v>119.374</v>
      </c>
      <c r="I194" s="211"/>
      <c r="J194" s="14"/>
      <c r="K194" s="14"/>
      <c r="L194" s="207"/>
      <c r="M194" s="212"/>
      <c r="N194" s="213"/>
      <c r="O194" s="213"/>
      <c r="P194" s="213"/>
      <c r="Q194" s="213"/>
      <c r="R194" s="213"/>
      <c r="S194" s="213"/>
      <c r="T194" s="2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8" t="s">
        <v>248</v>
      </c>
      <c r="AU194" s="208" t="s">
        <v>84</v>
      </c>
      <c r="AV194" s="14" t="s">
        <v>84</v>
      </c>
      <c r="AW194" s="14" t="s">
        <v>32</v>
      </c>
      <c r="AX194" s="14" t="s">
        <v>75</v>
      </c>
      <c r="AY194" s="208" t="s">
        <v>235</v>
      </c>
    </row>
    <row r="195" s="14" customFormat="1">
      <c r="A195" s="14"/>
      <c r="B195" s="207"/>
      <c r="C195" s="14"/>
      <c r="D195" s="195" t="s">
        <v>248</v>
      </c>
      <c r="E195" s="208" t="s">
        <v>1</v>
      </c>
      <c r="F195" s="209" t="s">
        <v>1450</v>
      </c>
      <c r="G195" s="14"/>
      <c r="H195" s="210">
        <v>11.194000000000001</v>
      </c>
      <c r="I195" s="211"/>
      <c r="J195" s="14"/>
      <c r="K195" s="14"/>
      <c r="L195" s="207"/>
      <c r="M195" s="212"/>
      <c r="N195" s="213"/>
      <c r="O195" s="213"/>
      <c r="P195" s="213"/>
      <c r="Q195" s="213"/>
      <c r="R195" s="213"/>
      <c r="S195" s="213"/>
      <c r="T195" s="2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08" t="s">
        <v>248</v>
      </c>
      <c r="AU195" s="208" t="s">
        <v>84</v>
      </c>
      <c r="AV195" s="14" t="s">
        <v>84</v>
      </c>
      <c r="AW195" s="14" t="s">
        <v>32</v>
      </c>
      <c r="AX195" s="14" t="s">
        <v>75</v>
      </c>
      <c r="AY195" s="208" t="s">
        <v>235</v>
      </c>
    </row>
    <row r="196" s="14" customFormat="1">
      <c r="A196" s="14"/>
      <c r="B196" s="207"/>
      <c r="C196" s="14"/>
      <c r="D196" s="195" t="s">
        <v>248</v>
      </c>
      <c r="E196" s="208" t="s">
        <v>1</v>
      </c>
      <c r="F196" s="209" t="s">
        <v>1451</v>
      </c>
      <c r="G196" s="14"/>
      <c r="H196" s="210">
        <v>121.158</v>
      </c>
      <c r="I196" s="211"/>
      <c r="J196" s="14"/>
      <c r="K196" s="14"/>
      <c r="L196" s="207"/>
      <c r="M196" s="212"/>
      <c r="N196" s="213"/>
      <c r="O196" s="213"/>
      <c r="P196" s="213"/>
      <c r="Q196" s="213"/>
      <c r="R196" s="213"/>
      <c r="S196" s="213"/>
      <c r="T196" s="2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8" t="s">
        <v>248</v>
      </c>
      <c r="AU196" s="208" t="s">
        <v>84</v>
      </c>
      <c r="AV196" s="14" t="s">
        <v>84</v>
      </c>
      <c r="AW196" s="14" t="s">
        <v>32</v>
      </c>
      <c r="AX196" s="14" t="s">
        <v>75</v>
      </c>
      <c r="AY196" s="208" t="s">
        <v>235</v>
      </c>
    </row>
    <row r="197" s="14" customFormat="1">
      <c r="A197" s="14"/>
      <c r="B197" s="207"/>
      <c r="C197" s="14"/>
      <c r="D197" s="195" t="s">
        <v>248</v>
      </c>
      <c r="E197" s="208" t="s">
        <v>1</v>
      </c>
      <c r="F197" s="209" t="s">
        <v>1452</v>
      </c>
      <c r="G197" s="14"/>
      <c r="H197" s="210">
        <v>36.572000000000003</v>
      </c>
      <c r="I197" s="211"/>
      <c r="J197" s="14"/>
      <c r="K197" s="14"/>
      <c r="L197" s="207"/>
      <c r="M197" s="212"/>
      <c r="N197" s="213"/>
      <c r="O197" s="213"/>
      <c r="P197" s="213"/>
      <c r="Q197" s="213"/>
      <c r="R197" s="213"/>
      <c r="S197" s="213"/>
      <c r="T197" s="2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8" t="s">
        <v>248</v>
      </c>
      <c r="AU197" s="208" t="s">
        <v>84</v>
      </c>
      <c r="AV197" s="14" t="s">
        <v>84</v>
      </c>
      <c r="AW197" s="14" t="s">
        <v>32</v>
      </c>
      <c r="AX197" s="14" t="s">
        <v>75</v>
      </c>
      <c r="AY197" s="208" t="s">
        <v>235</v>
      </c>
    </row>
    <row r="198" s="16" customFormat="1">
      <c r="A198" s="16"/>
      <c r="B198" s="224"/>
      <c r="C198" s="16"/>
      <c r="D198" s="195" t="s">
        <v>248</v>
      </c>
      <c r="E198" s="225" t="s">
        <v>1</v>
      </c>
      <c r="F198" s="226" t="s">
        <v>373</v>
      </c>
      <c r="G198" s="16"/>
      <c r="H198" s="227">
        <v>1854.8589999999999</v>
      </c>
      <c r="I198" s="228"/>
      <c r="J198" s="16"/>
      <c r="K198" s="16"/>
      <c r="L198" s="224"/>
      <c r="M198" s="229"/>
      <c r="N198" s="230"/>
      <c r="O198" s="230"/>
      <c r="P198" s="230"/>
      <c r="Q198" s="230"/>
      <c r="R198" s="230"/>
      <c r="S198" s="230"/>
      <c r="T198" s="231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25" t="s">
        <v>248</v>
      </c>
      <c r="AU198" s="225" t="s">
        <v>84</v>
      </c>
      <c r="AV198" s="16" t="s">
        <v>91</v>
      </c>
      <c r="AW198" s="16" t="s">
        <v>32</v>
      </c>
      <c r="AX198" s="16" t="s">
        <v>75</v>
      </c>
      <c r="AY198" s="225" t="s">
        <v>235</v>
      </c>
    </row>
    <row r="199" s="14" customFormat="1">
      <c r="A199" s="14"/>
      <c r="B199" s="207"/>
      <c r="C199" s="14"/>
      <c r="D199" s="195" t="s">
        <v>248</v>
      </c>
      <c r="E199" s="208" t="s">
        <v>1</v>
      </c>
      <c r="F199" s="209" t="s">
        <v>1453</v>
      </c>
      <c r="G199" s="14"/>
      <c r="H199" s="210">
        <v>927.42999999999995</v>
      </c>
      <c r="I199" s="211"/>
      <c r="J199" s="14"/>
      <c r="K199" s="14"/>
      <c r="L199" s="207"/>
      <c r="M199" s="212"/>
      <c r="N199" s="213"/>
      <c r="O199" s="213"/>
      <c r="P199" s="213"/>
      <c r="Q199" s="213"/>
      <c r="R199" s="213"/>
      <c r="S199" s="213"/>
      <c r="T199" s="2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08" t="s">
        <v>248</v>
      </c>
      <c r="AU199" s="208" t="s">
        <v>84</v>
      </c>
      <c r="AV199" s="14" t="s">
        <v>84</v>
      </c>
      <c r="AW199" s="14" t="s">
        <v>32</v>
      </c>
      <c r="AX199" s="14" t="s">
        <v>82</v>
      </c>
      <c r="AY199" s="208" t="s">
        <v>235</v>
      </c>
    </row>
    <row r="200" s="2" customFormat="1" ht="33" customHeight="1">
      <c r="A200" s="38"/>
      <c r="B200" s="181"/>
      <c r="C200" s="182" t="s">
        <v>327</v>
      </c>
      <c r="D200" s="182" t="s">
        <v>237</v>
      </c>
      <c r="E200" s="183" t="s">
        <v>375</v>
      </c>
      <c r="F200" s="184" t="s">
        <v>376</v>
      </c>
      <c r="G200" s="185" t="s">
        <v>358</v>
      </c>
      <c r="H200" s="186">
        <v>927.42999999999995</v>
      </c>
      <c r="I200" s="187"/>
      <c r="J200" s="188">
        <f>ROUND(I200*H200,2)</f>
        <v>0</v>
      </c>
      <c r="K200" s="184" t="s">
        <v>246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96</v>
      </c>
      <c r="AT200" s="193" t="s">
        <v>237</v>
      </c>
      <c r="AU200" s="193" t="s">
        <v>84</v>
      </c>
      <c r="AY200" s="19" t="s">
        <v>235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96</v>
      </c>
      <c r="BM200" s="193" t="s">
        <v>377</v>
      </c>
    </row>
    <row r="201" s="2" customFormat="1">
      <c r="A201" s="38"/>
      <c r="B201" s="39"/>
      <c r="C201" s="38"/>
      <c r="D201" s="195" t="s">
        <v>242</v>
      </c>
      <c r="E201" s="38"/>
      <c r="F201" s="196" t="s">
        <v>378</v>
      </c>
      <c r="G201" s="38"/>
      <c r="H201" s="38"/>
      <c r="I201" s="197"/>
      <c r="J201" s="38"/>
      <c r="K201" s="38"/>
      <c r="L201" s="39"/>
      <c r="M201" s="198"/>
      <c r="N201" s="199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242</v>
      </c>
      <c r="AU201" s="19" t="s">
        <v>84</v>
      </c>
    </row>
    <row r="202" s="2" customFormat="1">
      <c r="A202" s="38"/>
      <c r="B202" s="39"/>
      <c r="C202" s="38"/>
      <c r="D202" s="195" t="s">
        <v>262</v>
      </c>
      <c r="E202" s="38"/>
      <c r="F202" s="223" t="s">
        <v>1446</v>
      </c>
      <c r="G202" s="38"/>
      <c r="H202" s="38"/>
      <c r="I202" s="197"/>
      <c r="J202" s="38"/>
      <c r="K202" s="38"/>
      <c r="L202" s="39"/>
      <c r="M202" s="198"/>
      <c r="N202" s="199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262</v>
      </c>
      <c r="AU202" s="19" t="s">
        <v>84</v>
      </c>
    </row>
    <row r="203" s="2" customFormat="1" ht="24.15" customHeight="1">
      <c r="A203" s="38"/>
      <c r="B203" s="181"/>
      <c r="C203" s="182" t="s">
        <v>8</v>
      </c>
      <c r="D203" s="182" t="s">
        <v>237</v>
      </c>
      <c r="E203" s="183" t="s">
        <v>379</v>
      </c>
      <c r="F203" s="184" t="s">
        <v>380</v>
      </c>
      <c r="G203" s="185" t="s">
        <v>358</v>
      </c>
      <c r="H203" s="186">
        <v>370.97199999999998</v>
      </c>
      <c r="I203" s="187"/>
      <c r="J203" s="188">
        <f>ROUND(I203*H203,2)</f>
        <v>0</v>
      </c>
      <c r="K203" s="184" t="s">
        <v>246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96</v>
      </c>
      <c r="AT203" s="193" t="s">
        <v>237</v>
      </c>
      <c r="AU203" s="193" t="s">
        <v>84</v>
      </c>
      <c r="AY203" s="19" t="s">
        <v>235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96</v>
      </c>
      <c r="BM203" s="193" t="s">
        <v>381</v>
      </c>
    </row>
    <row r="204" s="2" customFormat="1">
      <c r="A204" s="38"/>
      <c r="B204" s="39"/>
      <c r="C204" s="38"/>
      <c r="D204" s="195" t="s">
        <v>242</v>
      </c>
      <c r="E204" s="38"/>
      <c r="F204" s="196" t="s">
        <v>382</v>
      </c>
      <c r="G204" s="38"/>
      <c r="H204" s="38"/>
      <c r="I204" s="197"/>
      <c r="J204" s="38"/>
      <c r="K204" s="38"/>
      <c r="L204" s="39"/>
      <c r="M204" s="198"/>
      <c r="N204" s="199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242</v>
      </c>
      <c r="AU204" s="19" t="s">
        <v>84</v>
      </c>
    </row>
    <row r="205" s="13" customFormat="1">
      <c r="A205" s="13"/>
      <c r="B205" s="200"/>
      <c r="C205" s="13"/>
      <c r="D205" s="195" t="s">
        <v>248</v>
      </c>
      <c r="E205" s="201" t="s">
        <v>1</v>
      </c>
      <c r="F205" s="202" t="s">
        <v>906</v>
      </c>
      <c r="G205" s="13"/>
      <c r="H205" s="201" t="s">
        <v>1</v>
      </c>
      <c r="I205" s="203"/>
      <c r="J205" s="13"/>
      <c r="K205" s="13"/>
      <c r="L205" s="200"/>
      <c r="M205" s="204"/>
      <c r="N205" s="205"/>
      <c r="O205" s="205"/>
      <c r="P205" s="205"/>
      <c r="Q205" s="205"/>
      <c r="R205" s="205"/>
      <c r="S205" s="205"/>
      <c r="T205" s="206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1" t="s">
        <v>248</v>
      </c>
      <c r="AU205" s="201" t="s">
        <v>84</v>
      </c>
      <c r="AV205" s="13" t="s">
        <v>82</v>
      </c>
      <c r="AW205" s="13" t="s">
        <v>32</v>
      </c>
      <c r="AX205" s="13" t="s">
        <v>75</v>
      </c>
      <c r="AY205" s="201" t="s">
        <v>235</v>
      </c>
    </row>
    <row r="206" s="14" customFormat="1">
      <c r="A206" s="14"/>
      <c r="B206" s="207"/>
      <c r="C206" s="14"/>
      <c r="D206" s="195" t="s">
        <v>248</v>
      </c>
      <c r="E206" s="208" t="s">
        <v>1</v>
      </c>
      <c r="F206" s="209" t="s">
        <v>1454</v>
      </c>
      <c r="G206" s="14"/>
      <c r="H206" s="210">
        <v>370.97199999999998</v>
      </c>
      <c r="I206" s="211"/>
      <c r="J206" s="14"/>
      <c r="K206" s="14"/>
      <c r="L206" s="207"/>
      <c r="M206" s="212"/>
      <c r="N206" s="213"/>
      <c r="O206" s="213"/>
      <c r="P206" s="213"/>
      <c r="Q206" s="213"/>
      <c r="R206" s="213"/>
      <c r="S206" s="213"/>
      <c r="T206" s="2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08" t="s">
        <v>248</v>
      </c>
      <c r="AU206" s="208" t="s">
        <v>84</v>
      </c>
      <c r="AV206" s="14" t="s">
        <v>84</v>
      </c>
      <c r="AW206" s="14" t="s">
        <v>32</v>
      </c>
      <c r="AX206" s="14" t="s">
        <v>82</v>
      </c>
      <c r="AY206" s="208" t="s">
        <v>235</v>
      </c>
    </row>
    <row r="207" s="2" customFormat="1" ht="21.75" customHeight="1">
      <c r="A207" s="38"/>
      <c r="B207" s="181"/>
      <c r="C207" s="182" t="s">
        <v>338</v>
      </c>
      <c r="D207" s="182" t="s">
        <v>237</v>
      </c>
      <c r="E207" s="183" t="s">
        <v>386</v>
      </c>
      <c r="F207" s="184" t="s">
        <v>387</v>
      </c>
      <c r="G207" s="185" t="s">
        <v>240</v>
      </c>
      <c r="H207" s="186">
        <v>3727.4400000000001</v>
      </c>
      <c r="I207" s="187"/>
      <c r="J207" s="188">
        <f>ROUND(I207*H207,2)</f>
        <v>0</v>
      </c>
      <c r="K207" s="184" t="s">
        <v>246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0.00059000000000000003</v>
      </c>
      <c r="R207" s="191">
        <f>Q207*H207</f>
        <v>2.1991896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96</v>
      </c>
      <c r="AT207" s="193" t="s">
        <v>237</v>
      </c>
      <c r="AU207" s="193" t="s">
        <v>84</v>
      </c>
      <c r="AY207" s="19" t="s">
        <v>235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96</v>
      </c>
      <c r="BM207" s="193" t="s">
        <v>388</v>
      </c>
    </row>
    <row r="208" s="2" customFormat="1">
      <c r="A208" s="38"/>
      <c r="B208" s="39"/>
      <c r="C208" s="38"/>
      <c r="D208" s="195" t="s">
        <v>242</v>
      </c>
      <c r="E208" s="38"/>
      <c r="F208" s="196" t="s">
        <v>389</v>
      </c>
      <c r="G208" s="38"/>
      <c r="H208" s="38"/>
      <c r="I208" s="197"/>
      <c r="J208" s="38"/>
      <c r="K208" s="38"/>
      <c r="L208" s="39"/>
      <c r="M208" s="198"/>
      <c r="N208" s="199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242</v>
      </c>
      <c r="AU208" s="19" t="s">
        <v>84</v>
      </c>
    </row>
    <row r="209" s="2" customFormat="1">
      <c r="A209" s="38"/>
      <c r="B209" s="39"/>
      <c r="C209" s="38"/>
      <c r="D209" s="195" t="s">
        <v>262</v>
      </c>
      <c r="E209" s="38"/>
      <c r="F209" s="223" t="s">
        <v>296</v>
      </c>
      <c r="G209" s="38"/>
      <c r="H209" s="38"/>
      <c r="I209" s="197"/>
      <c r="J209" s="38"/>
      <c r="K209" s="38"/>
      <c r="L209" s="39"/>
      <c r="M209" s="198"/>
      <c r="N209" s="199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262</v>
      </c>
      <c r="AU209" s="19" t="s">
        <v>84</v>
      </c>
    </row>
    <row r="210" s="14" customFormat="1">
      <c r="A210" s="14"/>
      <c r="B210" s="207"/>
      <c r="C210" s="14"/>
      <c r="D210" s="195" t="s">
        <v>248</v>
      </c>
      <c r="E210" s="208" t="s">
        <v>1</v>
      </c>
      <c r="F210" s="209" t="s">
        <v>1455</v>
      </c>
      <c r="G210" s="14"/>
      <c r="H210" s="210">
        <v>12.4</v>
      </c>
      <c r="I210" s="211"/>
      <c r="J210" s="14"/>
      <c r="K210" s="14"/>
      <c r="L210" s="207"/>
      <c r="M210" s="212"/>
      <c r="N210" s="213"/>
      <c r="O210" s="213"/>
      <c r="P210" s="213"/>
      <c r="Q210" s="213"/>
      <c r="R210" s="213"/>
      <c r="S210" s="213"/>
      <c r="T210" s="2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08" t="s">
        <v>248</v>
      </c>
      <c r="AU210" s="208" t="s">
        <v>84</v>
      </c>
      <c r="AV210" s="14" t="s">
        <v>84</v>
      </c>
      <c r="AW210" s="14" t="s">
        <v>32</v>
      </c>
      <c r="AX210" s="14" t="s">
        <v>75</v>
      </c>
      <c r="AY210" s="208" t="s">
        <v>235</v>
      </c>
    </row>
    <row r="211" s="14" customFormat="1">
      <c r="A211" s="14"/>
      <c r="B211" s="207"/>
      <c r="C211" s="14"/>
      <c r="D211" s="195" t="s">
        <v>248</v>
      </c>
      <c r="E211" s="208" t="s">
        <v>1</v>
      </c>
      <c r="F211" s="209" t="s">
        <v>1456</v>
      </c>
      <c r="G211" s="14"/>
      <c r="H211" s="210">
        <v>3478.8200000000002</v>
      </c>
      <c r="I211" s="211"/>
      <c r="J211" s="14"/>
      <c r="K211" s="14"/>
      <c r="L211" s="207"/>
      <c r="M211" s="212"/>
      <c r="N211" s="213"/>
      <c r="O211" s="213"/>
      <c r="P211" s="213"/>
      <c r="Q211" s="213"/>
      <c r="R211" s="213"/>
      <c r="S211" s="213"/>
      <c r="T211" s="2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8" t="s">
        <v>248</v>
      </c>
      <c r="AU211" s="208" t="s">
        <v>84</v>
      </c>
      <c r="AV211" s="14" t="s">
        <v>84</v>
      </c>
      <c r="AW211" s="14" t="s">
        <v>32</v>
      </c>
      <c r="AX211" s="14" t="s">
        <v>75</v>
      </c>
      <c r="AY211" s="208" t="s">
        <v>235</v>
      </c>
    </row>
    <row r="212" s="14" customFormat="1">
      <c r="A212" s="14"/>
      <c r="B212" s="207"/>
      <c r="C212" s="14"/>
      <c r="D212" s="195" t="s">
        <v>248</v>
      </c>
      <c r="E212" s="208" t="s">
        <v>1</v>
      </c>
      <c r="F212" s="209" t="s">
        <v>1457</v>
      </c>
      <c r="G212" s="14"/>
      <c r="H212" s="210">
        <v>236.22</v>
      </c>
      <c r="I212" s="211"/>
      <c r="J212" s="14"/>
      <c r="K212" s="14"/>
      <c r="L212" s="207"/>
      <c r="M212" s="212"/>
      <c r="N212" s="213"/>
      <c r="O212" s="213"/>
      <c r="P212" s="213"/>
      <c r="Q212" s="213"/>
      <c r="R212" s="213"/>
      <c r="S212" s="213"/>
      <c r="T212" s="2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8" t="s">
        <v>248</v>
      </c>
      <c r="AU212" s="208" t="s">
        <v>84</v>
      </c>
      <c r="AV212" s="14" t="s">
        <v>84</v>
      </c>
      <c r="AW212" s="14" t="s">
        <v>32</v>
      </c>
      <c r="AX212" s="14" t="s">
        <v>75</v>
      </c>
      <c r="AY212" s="208" t="s">
        <v>235</v>
      </c>
    </row>
    <row r="213" s="15" customFormat="1">
      <c r="A213" s="15"/>
      <c r="B213" s="215"/>
      <c r="C213" s="15"/>
      <c r="D213" s="195" t="s">
        <v>248</v>
      </c>
      <c r="E213" s="216" t="s">
        <v>1</v>
      </c>
      <c r="F213" s="217" t="s">
        <v>253</v>
      </c>
      <c r="G213" s="15"/>
      <c r="H213" s="218">
        <v>3727.4400000000001</v>
      </c>
      <c r="I213" s="219"/>
      <c r="J213" s="15"/>
      <c r="K213" s="15"/>
      <c r="L213" s="215"/>
      <c r="M213" s="220"/>
      <c r="N213" s="221"/>
      <c r="O213" s="221"/>
      <c r="P213" s="221"/>
      <c r="Q213" s="221"/>
      <c r="R213" s="221"/>
      <c r="S213" s="221"/>
      <c r="T213" s="222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16" t="s">
        <v>248</v>
      </c>
      <c r="AU213" s="216" t="s">
        <v>84</v>
      </c>
      <c r="AV213" s="15" t="s">
        <v>96</v>
      </c>
      <c r="AW213" s="15" t="s">
        <v>32</v>
      </c>
      <c r="AX213" s="15" t="s">
        <v>82</v>
      </c>
      <c r="AY213" s="216" t="s">
        <v>235</v>
      </c>
    </row>
    <row r="214" s="2" customFormat="1" ht="21.75" customHeight="1">
      <c r="A214" s="38"/>
      <c r="B214" s="181"/>
      <c r="C214" s="182" t="s">
        <v>344</v>
      </c>
      <c r="D214" s="182" t="s">
        <v>237</v>
      </c>
      <c r="E214" s="183" t="s">
        <v>392</v>
      </c>
      <c r="F214" s="184" t="s">
        <v>393</v>
      </c>
      <c r="G214" s="185" t="s">
        <v>240</v>
      </c>
      <c r="H214" s="186">
        <v>3727.4400000000001</v>
      </c>
      <c r="I214" s="187"/>
      <c r="J214" s="188">
        <f>ROUND(I214*H214,2)</f>
        <v>0</v>
      </c>
      <c r="K214" s="184" t="s">
        <v>246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96</v>
      </c>
      <c r="AT214" s="193" t="s">
        <v>237</v>
      </c>
      <c r="AU214" s="193" t="s">
        <v>84</v>
      </c>
      <c r="AY214" s="19" t="s">
        <v>235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96</v>
      </c>
      <c r="BM214" s="193" t="s">
        <v>394</v>
      </c>
    </row>
    <row r="215" s="2" customFormat="1">
      <c r="A215" s="38"/>
      <c r="B215" s="39"/>
      <c r="C215" s="38"/>
      <c r="D215" s="195" t="s">
        <v>242</v>
      </c>
      <c r="E215" s="38"/>
      <c r="F215" s="196" t="s">
        <v>395</v>
      </c>
      <c r="G215" s="38"/>
      <c r="H215" s="38"/>
      <c r="I215" s="197"/>
      <c r="J215" s="38"/>
      <c r="K215" s="38"/>
      <c r="L215" s="39"/>
      <c r="M215" s="198"/>
      <c r="N215" s="199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242</v>
      </c>
      <c r="AU215" s="19" t="s">
        <v>84</v>
      </c>
    </row>
    <row r="216" s="2" customFormat="1" ht="44.25" customHeight="1">
      <c r="A216" s="38"/>
      <c r="B216" s="181"/>
      <c r="C216" s="182" t="s">
        <v>348</v>
      </c>
      <c r="D216" s="182" t="s">
        <v>237</v>
      </c>
      <c r="E216" s="183" t="s">
        <v>397</v>
      </c>
      <c r="F216" s="184" t="s">
        <v>398</v>
      </c>
      <c r="G216" s="185" t="s">
        <v>358</v>
      </c>
      <c r="H216" s="186">
        <v>1854.8599999999999</v>
      </c>
      <c r="I216" s="187"/>
      <c r="J216" s="188">
        <f>ROUND(I216*H216,2)</f>
        <v>0</v>
      </c>
      <c r="K216" s="184" t="s">
        <v>246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96</v>
      </c>
      <c r="AT216" s="193" t="s">
        <v>237</v>
      </c>
      <c r="AU216" s="193" t="s">
        <v>84</v>
      </c>
      <c r="AY216" s="19" t="s">
        <v>235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96</v>
      </c>
      <c r="BM216" s="193" t="s">
        <v>399</v>
      </c>
    </row>
    <row r="217" s="2" customFormat="1">
      <c r="A217" s="38"/>
      <c r="B217" s="39"/>
      <c r="C217" s="38"/>
      <c r="D217" s="195" t="s">
        <v>242</v>
      </c>
      <c r="E217" s="38"/>
      <c r="F217" s="196" t="s">
        <v>400</v>
      </c>
      <c r="G217" s="38"/>
      <c r="H217" s="38"/>
      <c r="I217" s="197"/>
      <c r="J217" s="38"/>
      <c r="K217" s="38"/>
      <c r="L217" s="39"/>
      <c r="M217" s="198"/>
      <c r="N217" s="199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242</v>
      </c>
      <c r="AU217" s="19" t="s">
        <v>84</v>
      </c>
    </row>
    <row r="218" s="13" customFormat="1">
      <c r="A218" s="13"/>
      <c r="B218" s="200"/>
      <c r="C218" s="13"/>
      <c r="D218" s="195" t="s">
        <v>248</v>
      </c>
      <c r="E218" s="201" t="s">
        <v>1</v>
      </c>
      <c r="F218" s="202" t="s">
        <v>928</v>
      </c>
      <c r="G218" s="13"/>
      <c r="H218" s="201" t="s">
        <v>1</v>
      </c>
      <c r="I218" s="203"/>
      <c r="J218" s="13"/>
      <c r="K218" s="13"/>
      <c r="L218" s="200"/>
      <c r="M218" s="204"/>
      <c r="N218" s="205"/>
      <c r="O218" s="205"/>
      <c r="P218" s="205"/>
      <c r="Q218" s="205"/>
      <c r="R218" s="205"/>
      <c r="S218" s="205"/>
      <c r="T218" s="206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1" t="s">
        <v>248</v>
      </c>
      <c r="AU218" s="201" t="s">
        <v>84</v>
      </c>
      <c r="AV218" s="13" t="s">
        <v>82</v>
      </c>
      <c r="AW218" s="13" t="s">
        <v>32</v>
      </c>
      <c r="AX218" s="13" t="s">
        <v>75</v>
      </c>
      <c r="AY218" s="201" t="s">
        <v>235</v>
      </c>
    </row>
    <row r="219" s="14" customFormat="1">
      <c r="A219" s="14"/>
      <c r="B219" s="207"/>
      <c r="C219" s="14"/>
      <c r="D219" s="195" t="s">
        <v>248</v>
      </c>
      <c r="E219" s="208" t="s">
        <v>1</v>
      </c>
      <c r="F219" s="209" t="s">
        <v>1458</v>
      </c>
      <c r="G219" s="14"/>
      <c r="H219" s="210">
        <v>1854.8599999999999</v>
      </c>
      <c r="I219" s="211"/>
      <c r="J219" s="14"/>
      <c r="K219" s="14"/>
      <c r="L219" s="207"/>
      <c r="M219" s="212"/>
      <c r="N219" s="213"/>
      <c r="O219" s="213"/>
      <c r="P219" s="213"/>
      <c r="Q219" s="213"/>
      <c r="R219" s="213"/>
      <c r="S219" s="213"/>
      <c r="T219" s="2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08" t="s">
        <v>248</v>
      </c>
      <c r="AU219" s="208" t="s">
        <v>84</v>
      </c>
      <c r="AV219" s="14" t="s">
        <v>84</v>
      </c>
      <c r="AW219" s="14" t="s">
        <v>32</v>
      </c>
      <c r="AX219" s="14" t="s">
        <v>82</v>
      </c>
      <c r="AY219" s="208" t="s">
        <v>235</v>
      </c>
    </row>
    <row r="220" s="2" customFormat="1" ht="44.25" customHeight="1">
      <c r="A220" s="38"/>
      <c r="B220" s="181"/>
      <c r="C220" s="182" t="s">
        <v>355</v>
      </c>
      <c r="D220" s="182" t="s">
        <v>237</v>
      </c>
      <c r="E220" s="183" t="s">
        <v>410</v>
      </c>
      <c r="F220" s="184" t="s">
        <v>411</v>
      </c>
      <c r="G220" s="185" t="s">
        <v>358</v>
      </c>
      <c r="H220" s="186">
        <v>5774.3000000000002</v>
      </c>
      <c r="I220" s="187"/>
      <c r="J220" s="188">
        <f>ROUND(I220*H220,2)</f>
        <v>0</v>
      </c>
      <c r="K220" s="184" t="s">
        <v>246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96</v>
      </c>
      <c r="AT220" s="193" t="s">
        <v>237</v>
      </c>
      <c r="AU220" s="193" t="s">
        <v>84</v>
      </c>
      <c r="AY220" s="19" t="s">
        <v>235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96</v>
      </c>
      <c r="BM220" s="193" t="s">
        <v>412</v>
      </c>
    </row>
    <row r="221" s="2" customFormat="1">
      <c r="A221" s="38"/>
      <c r="B221" s="39"/>
      <c r="C221" s="38"/>
      <c r="D221" s="195" t="s">
        <v>242</v>
      </c>
      <c r="E221" s="38"/>
      <c r="F221" s="196" t="s">
        <v>413</v>
      </c>
      <c r="G221" s="38"/>
      <c r="H221" s="38"/>
      <c r="I221" s="197"/>
      <c r="J221" s="38"/>
      <c r="K221" s="38"/>
      <c r="L221" s="39"/>
      <c r="M221" s="198"/>
      <c r="N221" s="199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242</v>
      </c>
      <c r="AU221" s="19" t="s">
        <v>84</v>
      </c>
    </row>
    <row r="222" s="14" customFormat="1">
      <c r="A222" s="14"/>
      <c r="B222" s="207"/>
      <c r="C222" s="14"/>
      <c r="D222" s="195" t="s">
        <v>248</v>
      </c>
      <c r="E222" s="14"/>
      <c r="F222" s="209" t="s">
        <v>1459</v>
      </c>
      <c r="G222" s="14"/>
      <c r="H222" s="210">
        <v>5774.3000000000002</v>
      </c>
      <c r="I222" s="211"/>
      <c r="J222" s="14"/>
      <c r="K222" s="14"/>
      <c r="L222" s="207"/>
      <c r="M222" s="212"/>
      <c r="N222" s="213"/>
      <c r="O222" s="213"/>
      <c r="P222" s="213"/>
      <c r="Q222" s="213"/>
      <c r="R222" s="213"/>
      <c r="S222" s="213"/>
      <c r="T222" s="2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8" t="s">
        <v>248</v>
      </c>
      <c r="AU222" s="208" t="s">
        <v>84</v>
      </c>
      <c r="AV222" s="14" t="s">
        <v>84</v>
      </c>
      <c r="AW222" s="14" t="s">
        <v>3</v>
      </c>
      <c r="AX222" s="14" t="s">
        <v>82</v>
      </c>
      <c r="AY222" s="208" t="s">
        <v>235</v>
      </c>
    </row>
    <row r="223" s="2" customFormat="1" ht="24.15" customHeight="1">
      <c r="A223" s="38"/>
      <c r="B223" s="181"/>
      <c r="C223" s="182" t="s">
        <v>306</v>
      </c>
      <c r="D223" s="182" t="s">
        <v>237</v>
      </c>
      <c r="E223" s="183" t="s">
        <v>429</v>
      </c>
      <c r="F223" s="184" t="s">
        <v>430</v>
      </c>
      <c r="G223" s="185" t="s">
        <v>240</v>
      </c>
      <c r="H223" s="186">
        <v>692.495</v>
      </c>
      <c r="I223" s="187"/>
      <c r="J223" s="188">
        <f>ROUND(I223*H223,2)</f>
        <v>0</v>
      </c>
      <c r="K223" s="184" t="s">
        <v>246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96</v>
      </c>
      <c r="AT223" s="193" t="s">
        <v>237</v>
      </c>
      <c r="AU223" s="193" t="s">
        <v>84</v>
      </c>
      <c r="AY223" s="19" t="s">
        <v>235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96</v>
      </c>
      <c r="BM223" s="193" t="s">
        <v>431</v>
      </c>
    </row>
    <row r="224" s="2" customFormat="1">
      <c r="A224" s="38"/>
      <c r="B224" s="39"/>
      <c r="C224" s="38"/>
      <c r="D224" s="195" t="s">
        <v>242</v>
      </c>
      <c r="E224" s="38"/>
      <c r="F224" s="196" t="s">
        <v>432</v>
      </c>
      <c r="G224" s="38"/>
      <c r="H224" s="38"/>
      <c r="I224" s="197"/>
      <c r="J224" s="38"/>
      <c r="K224" s="38"/>
      <c r="L224" s="39"/>
      <c r="M224" s="198"/>
      <c r="N224" s="199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242</v>
      </c>
      <c r="AU224" s="19" t="s">
        <v>84</v>
      </c>
    </row>
    <row r="225" s="2" customFormat="1">
      <c r="A225" s="38"/>
      <c r="B225" s="39"/>
      <c r="C225" s="38"/>
      <c r="D225" s="195" t="s">
        <v>262</v>
      </c>
      <c r="E225" s="38"/>
      <c r="F225" s="223" t="s">
        <v>296</v>
      </c>
      <c r="G225" s="38"/>
      <c r="H225" s="38"/>
      <c r="I225" s="197"/>
      <c r="J225" s="38"/>
      <c r="K225" s="38"/>
      <c r="L225" s="39"/>
      <c r="M225" s="198"/>
      <c r="N225" s="199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262</v>
      </c>
      <c r="AU225" s="19" t="s">
        <v>84</v>
      </c>
    </row>
    <row r="226" s="14" customFormat="1">
      <c r="A226" s="14"/>
      <c r="B226" s="207"/>
      <c r="C226" s="14"/>
      <c r="D226" s="195" t="s">
        <v>248</v>
      </c>
      <c r="E226" s="208" t="s">
        <v>1</v>
      </c>
      <c r="F226" s="209" t="s">
        <v>1434</v>
      </c>
      <c r="G226" s="14"/>
      <c r="H226" s="210">
        <v>2</v>
      </c>
      <c r="I226" s="211"/>
      <c r="J226" s="14"/>
      <c r="K226" s="14"/>
      <c r="L226" s="207"/>
      <c r="M226" s="212"/>
      <c r="N226" s="213"/>
      <c r="O226" s="213"/>
      <c r="P226" s="213"/>
      <c r="Q226" s="213"/>
      <c r="R226" s="213"/>
      <c r="S226" s="213"/>
      <c r="T226" s="2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8" t="s">
        <v>248</v>
      </c>
      <c r="AU226" s="208" t="s">
        <v>84</v>
      </c>
      <c r="AV226" s="14" t="s">
        <v>84</v>
      </c>
      <c r="AW226" s="14" t="s">
        <v>32</v>
      </c>
      <c r="AX226" s="14" t="s">
        <v>75</v>
      </c>
      <c r="AY226" s="208" t="s">
        <v>235</v>
      </c>
    </row>
    <row r="227" s="14" customFormat="1">
      <c r="A227" s="14"/>
      <c r="B227" s="207"/>
      <c r="C227" s="14"/>
      <c r="D227" s="195" t="s">
        <v>248</v>
      </c>
      <c r="E227" s="208" t="s">
        <v>1</v>
      </c>
      <c r="F227" s="209" t="s">
        <v>1435</v>
      </c>
      <c r="G227" s="14"/>
      <c r="H227" s="210">
        <v>589.15499999999997</v>
      </c>
      <c r="I227" s="211"/>
      <c r="J227" s="14"/>
      <c r="K227" s="14"/>
      <c r="L227" s="207"/>
      <c r="M227" s="212"/>
      <c r="N227" s="213"/>
      <c r="O227" s="213"/>
      <c r="P227" s="213"/>
      <c r="Q227" s="213"/>
      <c r="R227" s="213"/>
      <c r="S227" s="213"/>
      <c r="T227" s="2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08" t="s">
        <v>248</v>
      </c>
      <c r="AU227" s="208" t="s">
        <v>84</v>
      </c>
      <c r="AV227" s="14" t="s">
        <v>84</v>
      </c>
      <c r="AW227" s="14" t="s">
        <v>32</v>
      </c>
      <c r="AX227" s="14" t="s">
        <v>75</v>
      </c>
      <c r="AY227" s="208" t="s">
        <v>235</v>
      </c>
    </row>
    <row r="228" s="14" customFormat="1">
      <c r="A228" s="14"/>
      <c r="B228" s="207"/>
      <c r="C228" s="14"/>
      <c r="D228" s="195" t="s">
        <v>248</v>
      </c>
      <c r="E228" s="208" t="s">
        <v>1</v>
      </c>
      <c r="F228" s="209" t="s">
        <v>275</v>
      </c>
      <c r="G228" s="14"/>
      <c r="H228" s="210">
        <v>40.094999999999999</v>
      </c>
      <c r="I228" s="211"/>
      <c r="J228" s="14"/>
      <c r="K228" s="14"/>
      <c r="L228" s="207"/>
      <c r="M228" s="212"/>
      <c r="N228" s="213"/>
      <c r="O228" s="213"/>
      <c r="P228" s="213"/>
      <c r="Q228" s="213"/>
      <c r="R228" s="213"/>
      <c r="S228" s="213"/>
      <c r="T228" s="2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8" t="s">
        <v>248</v>
      </c>
      <c r="AU228" s="208" t="s">
        <v>84</v>
      </c>
      <c r="AV228" s="14" t="s">
        <v>84</v>
      </c>
      <c r="AW228" s="14" t="s">
        <v>32</v>
      </c>
      <c r="AX228" s="14" t="s">
        <v>75</v>
      </c>
      <c r="AY228" s="208" t="s">
        <v>235</v>
      </c>
    </row>
    <row r="229" s="14" customFormat="1">
      <c r="A229" s="14"/>
      <c r="B229" s="207"/>
      <c r="C229" s="14"/>
      <c r="D229" s="195" t="s">
        <v>248</v>
      </c>
      <c r="E229" s="208" t="s">
        <v>1</v>
      </c>
      <c r="F229" s="209" t="s">
        <v>1436</v>
      </c>
      <c r="G229" s="14"/>
      <c r="H229" s="210">
        <v>3.375</v>
      </c>
      <c r="I229" s="211"/>
      <c r="J229" s="14"/>
      <c r="K229" s="14"/>
      <c r="L229" s="207"/>
      <c r="M229" s="212"/>
      <c r="N229" s="213"/>
      <c r="O229" s="213"/>
      <c r="P229" s="213"/>
      <c r="Q229" s="213"/>
      <c r="R229" s="213"/>
      <c r="S229" s="213"/>
      <c r="T229" s="2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08" t="s">
        <v>248</v>
      </c>
      <c r="AU229" s="208" t="s">
        <v>84</v>
      </c>
      <c r="AV229" s="14" t="s">
        <v>84</v>
      </c>
      <c r="AW229" s="14" t="s">
        <v>32</v>
      </c>
      <c r="AX229" s="14" t="s">
        <v>75</v>
      </c>
      <c r="AY229" s="208" t="s">
        <v>235</v>
      </c>
    </row>
    <row r="230" s="14" customFormat="1">
      <c r="A230" s="14"/>
      <c r="B230" s="207"/>
      <c r="C230" s="14"/>
      <c r="D230" s="195" t="s">
        <v>248</v>
      </c>
      <c r="E230" s="208" t="s">
        <v>1</v>
      </c>
      <c r="F230" s="209" t="s">
        <v>1437</v>
      </c>
      <c r="G230" s="14"/>
      <c r="H230" s="210">
        <v>45.719999999999999</v>
      </c>
      <c r="I230" s="211"/>
      <c r="J230" s="14"/>
      <c r="K230" s="14"/>
      <c r="L230" s="207"/>
      <c r="M230" s="212"/>
      <c r="N230" s="213"/>
      <c r="O230" s="213"/>
      <c r="P230" s="213"/>
      <c r="Q230" s="213"/>
      <c r="R230" s="213"/>
      <c r="S230" s="213"/>
      <c r="T230" s="2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08" t="s">
        <v>248</v>
      </c>
      <c r="AU230" s="208" t="s">
        <v>84</v>
      </c>
      <c r="AV230" s="14" t="s">
        <v>84</v>
      </c>
      <c r="AW230" s="14" t="s">
        <v>32</v>
      </c>
      <c r="AX230" s="14" t="s">
        <v>75</v>
      </c>
      <c r="AY230" s="208" t="s">
        <v>235</v>
      </c>
    </row>
    <row r="231" s="14" customFormat="1">
      <c r="A231" s="14"/>
      <c r="B231" s="207"/>
      <c r="C231" s="14"/>
      <c r="D231" s="195" t="s">
        <v>248</v>
      </c>
      <c r="E231" s="208" t="s">
        <v>1</v>
      </c>
      <c r="F231" s="209" t="s">
        <v>1041</v>
      </c>
      <c r="G231" s="14"/>
      <c r="H231" s="210">
        <v>12.15</v>
      </c>
      <c r="I231" s="211"/>
      <c r="J231" s="14"/>
      <c r="K231" s="14"/>
      <c r="L231" s="207"/>
      <c r="M231" s="212"/>
      <c r="N231" s="213"/>
      <c r="O231" s="213"/>
      <c r="P231" s="213"/>
      <c r="Q231" s="213"/>
      <c r="R231" s="213"/>
      <c r="S231" s="213"/>
      <c r="T231" s="2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08" t="s">
        <v>248</v>
      </c>
      <c r="AU231" s="208" t="s">
        <v>84</v>
      </c>
      <c r="AV231" s="14" t="s">
        <v>84</v>
      </c>
      <c r="AW231" s="14" t="s">
        <v>32</v>
      </c>
      <c r="AX231" s="14" t="s">
        <v>75</v>
      </c>
      <c r="AY231" s="208" t="s">
        <v>235</v>
      </c>
    </row>
    <row r="232" s="15" customFormat="1">
      <c r="A232" s="15"/>
      <c r="B232" s="215"/>
      <c r="C232" s="15"/>
      <c r="D232" s="195" t="s">
        <v>248</v>
      </c>
      <c r="E232" s="216" t="s">
        <v>1</v>
      </c>
      <c r="F232" s="217" t="s">
        <v>253</v>
      </c>
      <c r="G232" s="15"/>
      <c r="H232" s="218">
        <v>692.495</v>
      </c>
      <c r="I232" s="219"/>
      <c r="J232" s="15"/>
      <c r="K232" s="15"/>
      <c r="L232" s="215"/>
      <c r="M232" s="220"/>
      <c r="N232" s="221"/>
      <c r="O232" s="221"/>
      <c r="P232" s="221"/>
      <c r="Q232" s="221"/>
      <c r="R232" s="221"/>
      <c r="S232" s="221"/>
      <c r="T232" s="222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16" t="s">
        <v>248</v>
      </c>
      <c r="AU232" s="216" t="s">
        <v>84</v>
      </c>
      <c r="AV232" s="15" t="s">
        <v>96</v>
      </c>
      <c r="AW232" s="15" t="s">
        <v>32</v>
      </c>
      <c r="AX232" s="15" t="s">
        <v>82</v>
      </c>
      <c r="AY232" s="216" t="s">
        <v>235</v>
      </c>
    </row>
    <row r="233" s="2" customFormat="1" ht="33" customHeight="1">
      <c r="A233" s="38"/>
      <c r="B233" s="181"/>
      <c r="C233" s="182" t="s">
        <v>7</v>
      </c>
      <c r="D233" s="182" t="s">
        <v>237</v>
      </c>
      <c r="E233" s="183" t="s">
        <v>436</v>
      </c>
      <c r="F233" s="184" t="s">
        <v>437</v>
      </c>
      <c r="G233" s="185" t="s">
        <v>438</v>
      </c>
      <c r="H233" s="186">
        <v>2078.748</v>
      </c>
      <c r="I233" s="187"/>
      <c r="J233" s="188">
        <f>ROUND(I233*H233,2)</f>
        <v>0</v>
      </c>
      <c r="K233" s="184" t="s">
        <v>246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96</v>
      </c>
      <c r="AT233" s="193" t="s">
        <v>237</v>
      </c>
      <c r="AU233" s="193" t="s">
        <v>84</v>
      </c>
      <c r="AY233" s="19" t="s">
        <v>235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96</v>
      </c>
      <c r="BM233" s="193" t="s">
        <v>439</v>
      </c>
    </row>
    <row r="234" s="2" customFormat="1">
      <c r="A234" s="38"/>
      <c r="B234" s="39"/>
      <c r="C234" s="38"/>
      <c r="D234" s="195" t="s">
        <v>242</v>
      </c>
      <c r="E234" s="38"/>
      <c r="F234" s="196" t="s">
        <v>440</v>
      </c>
      <c r="G234" s="38"/>
      <c r="H234" s="38"/>
      <c r="I234" s="197"/>
      <c r="J234" s="38"/>
      <c r="K234" s="38"/>
      <c r="L234" s="39"/>
      <c r="M234" s="198"/>
      <c r="N234" s="199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242</v>
      </c>
      <c r="AU234" s="19" t="s">
        <v>84</v>
      </c>
    </row>
    <row r="235" s="14" customFormat="1">
      <c r="A235" s="14"/>
      <c r="B235" s="207"/>
      <c r="C235" s="14"/>
      <c r="D235" s="195" t="s">
        <v>248</v>
      </c>
      <c r="E235" s="14"/>
      <c r="F235" s="209" t="s">
        <v>1460</v>
      </c>
      <c r="G235" s="14"/>
      <c r="H235" s="210">
        <v>2078.748</v>
      </c>
      <c r="I235" s="211"/>
      <c r="J235" s="14"/>
      <c r="K235" s="14"/>
      <c r="L235" s="207"/>
      <c r="M235" s="212"/>
      <c r="N235" s="213"/>
      <c r="O235" s="213"/>
      <c r="P235" s="213"/>
      <c r="Q235" s="213"/>
      <c r="R235" s="213"/>
      <c r="S235" s="213"/>
      <c r="T235" s="2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8" t="s">
        <v>248</v>
      </c>
      <c r="AU235" s="208" t="s">
        <v>84</v>
      </c>
      <c r="AV235" s="14" t="s">
        <v>84</v>
      </c>
      <c r="AW235" s="14" t="s">
        <v>3</v>
      </c>
      <c r="AX235" s="14" t="s">
        <v>82</v>
      </c>
      <c r="AY235" s="208" t="s">
        <v>235</v>
      </c>
    </row>
    <row r="236" s="2" customFormat="1" ht="24.15" customHeight="1">
      <c r="A236" s="38"/>
      <c r="B236" s="181"/>
      <c r="C236" s="182" t="s">
        <v>385</v>
      </c>
      <c r="D236" s="182" t="s">
        <v>237</v>
      </c>
      <c r="E236" s="183" t="s">
        <v>447</v>
      </c>
      <c r="F236" s="184" t="s">
        <v>448</v>
      </c>
      <c r="G236" s="185" t="s">
        <v>358</v>
      </c>
      <c r="H236" s="186">
        <v>1648.049</v>
      </c>
      <c r="I236" s="187"/>
      <c r="J236" s="188">
        <f>ROUND(I236*H236,2)</f>
        <v>0</v>
      </c>
      <c r="K236" s="184" t="s">
        <v>246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96</v>
      </c>
      <c r="AT236" s="193" t="s">
        <v>237</v>
      </c>
      <c r="AU236" s="193" t="s">
        <v>84</v>
      </c>
      <c r="AY236" s="19" t="s">
        <v>235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96</v>
      </c>
      <c r="BM236" s="193" t="s">
        <v>449</v>
      </c>
    </row>
    <row r="237" s="2" customFormat="1">
      <c r="A237" s="38"/>
      <c r="B237" s="39"/>
      <c r="C237" s="38"/>
      <c r="D237" s="195" t="s">
        <v>242</v>
      </c>
      <c r="E237" s="38"/>
      <c r="F237" s="196" t="s">
        <v>450</v>
      </c>
      <c r="G237" s="38"/>
      <c r="H237" s="38"/>
      <c r="I237" s="197"/>
      <c r="J237" s="38"/>
      <c r="K237" s="38"/>
      <c r="L237" s="39"/>
      <c r="M237" s="198"/>
      <c r="N237" s="199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242</v>
      </c>
      <c r="AU237" s="19" t="s">
        <v>84</v>
      </c>
    </row>
    <row r="238" s="13" customFormat="1">
      <c r="A238" s="13"/>
      <c r="B238" s="200"/>
      <c r="C238" s="13"/>
      <c r="D238" s="195" t="s">
        <v>248</v>
      </c>
      <c r="E238" s="201" t="s">
        <v>1</v>
      </c>
      <c r="F238" s="202" t="s">
        <v>928</v>
      </c>
      <c r="G238" s="13"/>
      <c r="H238" s="201" t="s">
        <v>1</v>
      </c>
      <c r="I238" s="203"/>
      <c r="J238" s="13"/>
      <c r="K238" s="13"/>
      <c r="L238" s="200"/>
      <c r="M238" s="204"/>
      <c r="N238" s="205"/>
      <c r="O238" s="205"/>
      <c r="P238" s="205"/>
      <c r="Q238" s="205"/>
      <c r="R238" s="205"/>
      <c r="S238" s="205"/>
      <c r="T238" s="206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1" t="s">
        <v>248</v>
      </c>
      <c r="AU238" s="201" t="s">
        <v>84</v>
      </c>
      <c r="AV238" s="13" t="s">
        <v>82</v>
      </c>
      <c r="AW238" s="13" t="s">
        <v>32</v>
      </c>
      <c r="AX238" s="13" t="s">
        <v>75</v>
      </c>
      <c r="AY238" s="201" t="s">
        <v>235</v>
      </c>
    </row>
    <row r="239" s="14" customFormat="1">
      <c r="A239" s="14"/>
      <c r="B239" s="207"/>
      <c r="C239" s="14"/>
      <c r="D239" s="195" t="s">
        <v>248</v>
      </c>
      <c r="E239" s="208" t="s">
        <v>1</v>
      </c>
      <c r="F239" s="209" t="s">
        <v>1458</v>
      </c>
      <c r="G239" s="14"/>
      <c r="H239" s="210">
        <v>1854.8599999999999</v>
      </c>
      <c r="I239" s="211"/>
      <c r="J239" s="14"/>
      <c r="K239" s="14"/>
      <c r="L239" s="207"/>
      <c r="M239" s="212"/>
      <c r="N239" s="213"/>
      <c r="O239" s="213"/>
      <c r="P239" s="213"/>
      <c r="Q239" s="213"/>
      <c r="R239" s="213"/>
      <c r="S239" s="213"/>
      <c r="T239" s="2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08" t="s">
        <v>248</v>
      </c>
      <c r="AU239" s="208" t="s">
        <v>84</v>
      </c>
      <c r="AV239" s="14" t="s">
        <v>84</v>
      </c>
      <c r="AW239" s="14" t="s">
        <v>32</v>
      </c>
      <c r="AX239" s="14" t="s">
        <v>75</v>
      </c>
      <c r="AY239" s="208" t="s">
        <v>235</v>
      </c>
    </row>
    <row r="240" s="13" customFormat="1">
      <c r="A240" s="13"/>
      <c r="B240" s="200"/>
      <c r="C240" s="13"/>
      <c r="D240" s="195" t="s">
        <v>248</v>
      </c>
      <c r="E240" s="201" t="s">
        <v>1</v>
      </c>
      <c r="F240" s="202" t="s">
        <v>452</v>
      </c>
      <c r="G240" s="13"/>
      <c r="H240" s="201" t="s">
        <v>1</v>
      </c>
      <c r="I240" s="203"/>
      <c r="J240" s="13"/>
      <c r="K240" s="13"/>
      <c r="L240" s="200"/>
      <c r="M240" s="204"/>
      <c r="N240" s="205"/>
      <c r="O240" s="205"/>
      <c r="P240" s="205"/>
      <c r="Q240" s="205"/>
      <c r="R240" s="205"/>
      <c r="S240" s="205"/>
      <c r="T240" s="206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1" t="s">
        <v>248</v>
      </c>
      <c r="AU240" s="201" t="s">
        <v>84</v>
      </c>
      <c r="AV240" s="13" t="s">
        <v>82</v>
      </c>
      <c r="AW240" s="13" t="s">
        <v>32</v>
      </c>
      <c r="AX240" s="13" t="s">
        <v>75</v>
      </c>
      <c r="AY240" s="201" t="s">
        <v>235</v>
      </c>
    </row>
    <row r="241" s="14" customFormat="1">
      <c r="A241" s="14"/>
      <c r="B241" s="207"/>
      <c r="C241" s="14"/>
      <c r="D241" s="195" t="s">
        <v>248</v>
      </c>
      <c r="E241" s="208" t="s">
        <v>1</v>
      </c>
      <c r="F241" s="209" t="s">
        <v>1461</v>
      </c>
      <c r="G241" s="14"/>
      <c r="H241" s="210">
        <v>-357.03899999999999</v>
      </c>
      <c r="I241" s="211"/>
      <c r="J241" s="14"/>
      <c r="K241" s="14"/>
      <c r="L241" s="207"/>
      <c r="M241" s="212"/>
      <c r="N241" s="213"/>
      <c r="O241" s="213"/>
      <c r="P241" s="213"/>
      <c r="Q241" s="213"/>
      <c r="R241" s="213"/>
      <c r="S241" s="213"/>
      <c r="T241" s="2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8" t="s">
        <v>248</v>
      </c>
      <c r="AU241" s="208" t="s">
        <v>84</v>
      </c>
      <c r="AV241" s="14" t="s">
        <v>84</v>
      </c>
      <c r="AW241" s="14" t="s">
        <v>32</v>
      </c>
      <c r="AX241" s="14" t="s">
        <v>75</v>
      </c>
      <c r="AY241" s="208" t="s">
        <v>235</v>
      </c>
    </row>
    <row r="242" s="13" customFormat="1">
      <c r="A242" s="13"/>
      <c r="B242" s="200"/>
      <c r="C242" s="13"/>
      <c r="D242" s="195" t="s">
        <v>248</v>
      </c>
      <c r="E242" s="201" t="s">
        <v>1</v>
      </c>
      <c r="F242" s="202" t="s">
        <v>454</v>
      </c>
      <c r="G242" s="13"/>
      <c r="H242" s="201" t="s">
        <v>1</v>
      </c>
      <c r="I242" s="203"/>
      <c r="J242" s="13"/>
      <c r="K242" s="13"/>
      <c r="L242" s="200"/>
      <c r="M242" s="204"/>
      <c r="N242" s="205"/>
      <c r="O242" s="205"/>
      <c r="P242" s="205"/>
      <c r="Q242" s="205"/>
      <c r="R242" s="205"/>
      <c r="S242" s="205"/>
      <c r="T242" s="206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01" t="s">
        <v>248</v>
      </c>
      <c r="AU242" s="201" t="s">
        <v>84</v>
      </c>
      <c r="AV242" s="13" t="s">
        <v>82</v>
      </c>
      <c r="AW242" s="13" t="s">
        <v>32</v>
      </c>
      <c r="AX242" s="13" t="s">
        <v>75</v>
      </c>
      <c r="AY242" s="201" t="s">
        <v>235</v>
      </c>
    </row>
    <row r="243" s="14" customFormat="1">
      <c r="A243" s="14"/>
      <c r="B243" s="207"/>
      <c r="C243" s="14"/>
      <c r="D243" s="195" t="s">
        <v>248</v>
      </c>
      <c r="E243" s="208" t="s">
        <v>1</v>
      </c>
      <c r="F243" s="209" t="s">
        <v>1462</v>
      </c>
      <c r="G243" s="14"/>
      <c r="H243" s="210">
        <v>-72.313000000000002</v>
      </c>
      <c r="I243" s="211"/>
      <c r="J243" s="14"/>
      <c r="K243" s="14"/>
      <c r="L243" s="207"/>
      <c r="M243" s="212"/>
      <c r="N243" s="213"/>
      <c r="O243" s="213"/>
      <c r="P243" s="213"/>
      <c r="Q243" s="213"/>
      <c r="R243" s="213"/>
      <c r="S243" s="213"/>
      <c r="T243" s="2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08" t="s">
        <v>248</v>
      </c>
      <c r="AU243" s="208" t="s">
        <v>84</v>
      </c>
      <c r="AV243" s="14" t="s">
        <v>84</v>
      </c>
      <c r="AW243" s="14" t="s">
        <v>32</v>
      </c>
      <c r="AX243" s="14" t="s">
        <v>75</v>
      </c>
      <c r="AY243" s="208" t="s">
        <v>235</v>
      </c>
    </row>
    <row r="244" s="13" customFormat="1">
      <c r="A244" s="13"/>
      <c r="B244" s="200"/>
      <c r="C244" s="13"/>
      <c r="D244" s="195" t="s">
        <v>248</v>
      </c>
      <c r="E244" s="201" t="s">
        <v>1</v>
      </c>
      <c r="F244" s="202" t="s">
        <v>456</v>
      </c>
      <c r="G244" s="13"/>
      <c r="H244" s="201" t="s">
        <v>1</v>
      </c>
      <c r="I244" s="203"/>
      <c r="J244" s="13"/>
      <c r="K244" s="13"/>
      <c r="L244" s="200"/>
      <c r="M244" s="204"/>
      <c r="N244" s="205"/>
      <c r="O244" s="205"/>
      <c r="P244" s="205"/>
      <c r="Q244" s="205"/>
      <c r="R244" s="205"/>
      <c r="S244" s="205"/>
      <c r="T244" s="206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1" t="s">
        <v>248</v>
      </c>
      <c r="AU244" s="201" t="s">
        <v>84</v>
      </c>
      <c r="AV244" s="13" t="s">
        <v>82</v>
      </c>
      <c r="AW244" s="13" t="s">
        <v>32</v>
      </c>
      <c r="AX244" s="13" t="s">
        <v>75</v>
      </c>
      <c r="AY244" s="201" t="s">
        <v>235</v>
      </c>
    </row>
    <row r="245" s="14" customFormat="1">
      <c r="A245" s="14"/>
      <c r="B245" s="207"/>
      <c r="C245" s="14"/>
      <c r="D245" s="195" t="s">
        <v>248</v>
      </c>
      <c r="E245" s="208" t="s">
        <v>1</v>
      </c>
      <c r="F245" s="209" t="s">
        <v>1463</v>
      </c>
      <c r="G245" s="14"/>
      <c r="H245" s="210">
        <v>-5.1749999999999998</v>
      </c>
      <c r="I245" s="211"/>
      <c r="J245" s="14"/>
      <c r="K245" s="14"/>
      <c r="L245" s="207"/>
      <c r="M245" s="212"/>
      <c r="N245" s="213"/>
      <c r="O245" s="213"/>
      <c r="P245" s="213"/>
      <c r="Q245" s="213"/>
      <c r="R245" s="213"/>
      <c r="S245" s="213"/>
      <c r="T245" s="2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8" t="s">
        <v>248</v>
      </c>
      <c r="AU245" s="208" t="s">
        <v>84</v>
      </c>
      <c r="AV245" s="14" t="s">
        <v>84</v>
      </c>
      <c r="AW245" s="14" t="s">
        <v>32</v>
      </c>
      <c r="AX245" s="14" t="s">
        <v>75</v>
      </c>
      <c r="AY245" s="208" t="s">
        <v>235</v>
      </c>
    </row>
    <row r="246" s="14" customFormat="1">
      <c r="A246" s="14"/>
      <c r="B246" s="207"/>
      <c r="C246" s="14"/>
      <c r="D246" s="195" t="s">
        <v>248</v>
      </c>
      <c r="E246" s="208" t="s">
        <v>1</v>
      </c>
      <c r="F246" s="209" t="s">
        <v>1464</v>
      </c>
      <c r="G246" s="14"/>
      <c r="H246" s="210">
        <v>-44.901000000000003</v>
      </c>
      <c r="I246" s="211"/>
      <c r="J246" s="14"/>
      <c r="K246" s="14"/>
      <c r="L246" s="207"/>
      <c r="M246" s="212"/>
      <c r="N246" s="213"/>
      <c r="O246" s="213"/>
      <c r="P246" s="213"/>
      <c r="Q246" s="213"/>
      <c r="R246" s="213"/>
      <c r="S246" s="213"/>
      <c r="T246" s="2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8" t="s">
        <v>248</v>
      </c>
      <c r="AU246" s="208" t="s">
        <v>84</v>
      </c>
      <c r="AV246" s="14" t="s">
        <v>84</v>
      </c>
      <c r="AW246" s="14" t="s">
        <v>32</v>
      </c>
      <c r="AX246" s="14" t="s">
        <v>75</v>
      </c>
      <c r="AY246" s="208" t="s">
        <v>235</v>
      </c>
    </row>
    <row r="247" s="14" customFormat="1">
      <c r="A247" s="14"/>
      <c r="B247" s="207"/>
      <c r="C247" s="14"/>
      <c r="D247" s="195" t="s">
        <v>248</v>
      </c>
      <c r="E247" s="208" t="s">
        <v>1</v>
      </c>
      <c r="F247" s="209" t="s">
        <v>1465</v>
      </c>
      <c r="G247" s="14"/>
      <c r="H247" s="210">
        <v>-4.3799999999999999</v>
      </c>
      <c r="I247" s="211"/>
      <c r="J247" s="14"/>
      <c r="K247" s="14"/>
      <c r="L247" s="207"/>
      <c r="M247" s="212"/>
      <c r="N247" s="213"/>
      <c r="O247" s="213"/>
      <c r="P247" s="213"/>
      <c r="Q247" s="213"/>
      <c r="R247" s="213"/>
      <c r="S247" s="213"/>
      <c r="T247" s="2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8" t="s">
        <v>248</v>
      </c>
      <c r="AU247" s="208" t="s">
        <v>84</v>
      </c>
      <c r="AV247" s="14" t="s">
        <v>84</v>
      </c>
      <c r="AW247" s="14" t="s">
        <v>32</v>
      </c>
      <c r="AX247" s="14" t="s">
        <v>75</v>
      </c>
      <c r="AY247" s="208" t="s">
        <v>235</v>
      </c>
    </row>
    <row r="248" s="13" customFormat="1">
      <c r="A248" s="13"/>
      <c r="B248" s="200"/>
      <c r="C248" s="13"/>
      <c r="D248" s="195" t="s">
        <v>248</v>
      </c>
      <c r="E248" s="201" t="s">
        <v>1</v>
      </c>
      <c r="F248" s="202" t="s">
        <v>939</v>
      </c>
      <c r="G248" s="13"/>
      <c r="H248" s="201" t="s">
        <v>1</v>
      </c>
      <c r="I248" s="203"/>
      <c r="J248" s="13"/>
      <c r="K248" s="13"/>
      <c r="L248" s="200"/>
      <c r="M248" s="204"/>
      <c r="N248" s="205"/>
      <c r="O248" s="205"/>
      <c r="P248" s="205"/>
      <c r="Q248" s="205"/>
      <c r="R248" s="205"/>
      <c r="S248" s="205"/>
      <c r="T248" s="206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1" t="s">
        <v>248</v>
      </c>
      <c r="AU248" s="201" t="s">
        <v>84</v>
      </c>
      <c r="AV248" s="13" t="s">
        <v>82</v>
      </c>
      <c r="AW248" s="13" t="s">
        <v>32</v>
      </c>
      <c r="AX248" s="13" t="s">
        <v>75</v>
      </c>
      <c r="AY248" s="201" t="s">
        <v>235</v>
      </c>
    </row>
    <row r="249" s="14" customFormat="1">
      <c r="A249" s="14"/>
      <c r="B249" s="207"/>
      <c r="C249" s="14"/>
      <c r="D249" s="195" t="s">
        <v>248</v>
      </c>
      <c r="E249" s="208" t="s">
        <v>1</v>
      </c>
      <c r="F249" s="209" t="s">
        <v>1466</v>
      </c>
      <c r="G249" s="14"/>
      <c r="H249" s="210">
        <v>276.99700000000001</v>
      </c>
      <c r="I249" s="211"/>
      <c r="J249" s="14"/>
      <c r="K249" s="14"/>
      <c r="L249" s="207"/>
      <c r="M249" s="212"/>
      <c r="N249" s="213"/>
      <c r="O249" s="213"/>
      <c r="P249" s="213"/>
      <c r="Q249" s="213"/>
      <c r="R249" s="213"/>
      <c r="S249" s="213"/>
      <c r="T249" s="2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08" t="s">
        <v>248</v>
      </c>
      <c r="AU249" s="208" t="s">
        <v>84</v>
      </c>
      <c r="AV249" s="14" t="s">
        <v>84</v>
      </c>
      <c r="AW249" s="14" t="s">
        <v>32</v>
      </c>
      <c r="AX249" s="14" t="s">
        <v>75</v>
      </c>
      <c r="AY249" s="208" t="s">
        <v>235</v>
      </c>
    </row>
    <row r="250" s="15" customFormat="1">
      <c r="A250" s="15"/>
      <c r="B250" s="215"/>
      <c r="C250" s="15"/>
      <c r="D250" s="195" t="s">
        <v>248</v>
      </c>
      <c r="E250" s="216" t="s">
        <v>1</v>
      </c>
      <c r="F250" s="217" t="s">
        <v>253</v>
      </c>
      <c r="G250" s="15"/>
      <c r="H250" s="218">
        <v>1648.0489999999998</v>
      </c>
      <c r="I250" s="219"/>
      <c r="J250" s="15"/>
      <c r="K250" s="15"/>
      <c r="L250" s="215"/>
      <c r="M250" s="220"/>
      <c r="N250" s="221"/>
      <c r="O250" s="221"/>
      <c r="P250" s="221"/>
      <c r="Q250" s="221"/>
      <c r="R250" s="221"/>
      <c r="S250" s="221"/>
      <c r="T250" s="222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16" t="s">
        <v>248</v>
      </c>
      <c r="AU250" s="216" t="s">
        <v>84</v>
      </c>
      <c r="AV250" s="15" t="s">
        <v>96</v>
      </c>
      <c r="AW250" s="15" t="s">
        <v>32</v>
      </c>
      <c r="AX250" s="15" t="s">
        <v>82</v>
      </c>
      <c r="AY250" s="216" t="s">
        <v>235</v>
      </c>
    </row>
    <row r="251" s="2" customFormat="1" ht="21.75" customHeight="1">
      <c r="A251" s="38"/>
      <c r="B251" s="181"/>
      <c r="C251" s="232" t="s">
        <v>391</v>
      </c>
      <c r="D251" s="232" t="s">
        <v>465</v>
      </c>
      <c r="E251" s="233" t="s">
        <v>466</v>
      </c>
      <c r="F251" s="234" t="s">
        <v>467</v>
      </c>
      <c r="G251" s="235" t="s">
        <v>438</v>
      </c>
      <c r="H251" s="236">
        <v>3296.098</v>
      </c>
      <c r="I251" s="237"/>
      <c r="J251" s="238">
        <f>ROUND(I251*H251,2)</f>
        <v>0</v>
      </c>
      <c r="K251" s="234" t="s">
        <v>246</v>
      </c>
      <c r="L251" s="239"/>
      <c r="M251" s="240" t="s">
        <v>1</v>
      </c>
      <c r="N251" s="241" t="s">
        <v>40</v>
      </c>
      <c r="O251" s="77"/>
      <c r="P251" s="191">
        <f>O251*H251</f>
        <v>0</v>
      </c>
      <c r="Q251" s="191">
        <v>1</v>
      </c>
      <c r="R251" s="191">
        <f>Q251*H251</f>
        <v>3296.098</v>
      </c>
      <c r="S251" s="191">
        <v>0</v>
      </c>
      <c r="T251" s="19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3" t="s">
        <v>291</v>
      </c>
      <c r="AT251" s="193" t="s">
        <v>465</v>
      </c>
      <c r="AU251" s="193" t="s">
        <v>84</v>
      </c>
      <c r="AY251" s="19" t="s">
        <v>235</v>
      </c>
      <c r="BE251" s="194">
        <f>IF(N251="základní",J251,0)</f>
        <v>0</v>
      </c>
      <c r="BF251" s="194">
        <f>IF(N251="snížená",J251,0)</f>
        <v>0</v>
      </c>
      <c r="BG251" s="194">
        <f>IF(N251="zákl. přenesená",J251,0)</f>
        <v>0</v>
      </c>
      <c r="BH251" s="194">
        <f>IF(N251="sníž. přenesená",J251,0)</f>
        <v>0</v>
      </c>
      <c r="BI251" s="194">
        <f>IF(N251="nulová",J251,0)</f>
        <v>0</v>
      </c>
      <c r="BJ251" s="19" t="s">
        <v>82</v>
      </c>
      <c r="BK251" s="194">
        <f>ROUND(I251*H251,2)</f>
        <v>0</v>
      </c>
      <c r="BL251" s="19" t="s">
        <v>96</v>
      </c>
      <c r="BM251" s="193" t="s">
        <v>468</v>
      </c>
    </row>
    <row r="252" s="2" customFormat="1">
      <c r="A252" s="38"/>
      <c r="B252" s="39"/>
      <c r="C252" s="38"/>
      <c r="D252" s="195" t="s">
        <v>242</v>
      </c>
      <c r="E252" s="38"/>
      <c r="F252" s="196" t="s">
        <v>467</v>
      </c>
      <c r="G252" s="38"/>
      <c r="H252" s="38"/>
      <c r="I252" s="197"/>
      <c r="J252" s="38"/>
      <c r="K252" s="38"/>
      <c r="L252" s="39"/>
      <c r="M252" s="198"/>
      <c r="N252" s="199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242</v>
      </c>
      <c r="AU252" s="19" t="s">
        <v>84</v>
      </c>
    </row>
    <row r="253" s="2" customFormat="1">
      <c r="A253" s="38"/>
      <c r="B253" s="39"/>
      <c r="C253" s="38"/>
      <c r="D253" s="195" t="s">
        <v>262</v>
      </c>
      <c r="E253" s="38"/>
      <c r="F253" s="223" t="s">
        <v>469</v>
      </c>
      <c r="G253" s="38"/>
      <c r="H253" s="38"/>
      <c r="I253" s="197"/>
      <c r="J253" s="38"/>
      <c r="K253" s="38"/>
      <c r="L253" s="39"/>
      <c r="M253" s="198"/>
      <c r="N253" s="199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262</v>
      </c>
      <c r="AU253" s="19" t="s">
        <v>84</v>
      </c>
    </row>
    <row r="254" s="14" customFormat="1">
      <c r="A254" s="14"/>
      <c r="B254" s="207"/>
      <c r="C254" s="14"/>
      <c r="D254" s="195" t="s">
        <v>248</v>
      </c>
      <c r="E254" s="14"/>
      <c r="F254" s="209" t="s">
        <v>1467</v>
      </c>
      <c r="G254" s="14"/>
      <c r="H254" s="210">
        <v>3296.098</v>
      </c>
      <c r="I254" s="211"/>
      <c r="J254" s="14"/>
      <c r="K254" s="14"/>
      <c r="L254" s="207"/>
      <c r="M254" s="212"/>
      <c r="N254" s="213"/>
      <c r="O254" s="213"/>
      <c r="P254" s="213"/>
      <c r="Q254" s="213"/>
      <c r="R254" s="213"/>
      <c r="S254" s="213"/>
      <c r="T254" s="2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8" t="s">
        <v>248</v>
      </c>
      <c r="AU254" s="208" t="s">
        <v>84</v>
      </c>
      <c r="AV254" s="14" t="s">
        <v>84</v>
      </c>
      <c r="AW254" s="14" t="s">
        <v>3</v>
      </c>
      <c r="AX254" s="14" t="s">
        <v>82</v>
      </c>
      <c r="AY254" s="208" t="s">
        <v>235</v>
      </c>
    </row>
    <row r="255" s="2" customFormat="1" ht="24.15" customHeight="1">
      <c r="A255" s="38"/>
      <c r="B255" s="181"/>
      <c r="C255" s="182" t="s">
        <v>396</v>
      </c>
      <c r="D255" s="182" t="s">
        <v>237</v>
      </c>
      <c r="E255" s="183" t="s">
        <v>475</v>
      </c>
      <c r="F255" s="184" t="s">
        <v>476</v>
      </c>
      <c r="G255" s="185" t="s">
        <v>358</v>
      </c>
      <c r="H255" s="186">
        <v>357.03899999999999</v>
      </c>
      <c r="I255" s="187"/>
      <c r="J255" s="188">
        <f>ROUND(I255*H255,2)</f>
        <v>0</v>
      </c>
      <c r="K255" s="184" t="s">
        <v>246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96</v>
      </c>
      <c r="AT255" s="193" t="s">
        <v>237</v>
      </c>
      <c r="AU255" s="193" t="s">
        <v>84</v>
      </c>
      <c r="AY255" s="19" t="s">
        <v>235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96</v>
      </c>
      <c r="BM255" s="193" t="s">
        <v>477</v>
      </c>
    </row>
    <row r="256" s="2" customFormat="1">
      <c r="A256" s="38"/>
      <c r="B256" s="39"/>
      <c r="C256" s="38"/>
      <c r="D256" s="195" t="s">
        <v>242</v>
      </c>
      <c r="E256" s="38"/>
      <c r="F256" s="196" t="s">
        <v>478</v>
      </c>
      <c r="G256" s="38"/>
      <c r="H256" s="38"/>
      <c r="I256" s="197"/>
      <c r="J256" s="38"/>
      <c r="K256" s="38"/>
      <c r="L256" s="39"/>
      <c r="M256" s="198"/>
      <c r="N256" s="199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242</v>
      </c>
      <c r="AU256" s="19" t="s">
        <v>84</v>
      </c>
    </row>
    <row r="257" s="2" customFormat="1">
      <c r="A257" s="38"/>
      <c r="B257" s="39"/>
      <c r="C257" s="38"/>
      <c r="D257" s="195" t="s">
        <v>262</v>
      </c>
      <c r="E257" s="38"/>
      <c r="F257" s="223" t="s">
        <v>296</v>
      </c>
      <c r="G257" s="38"/>
      <c r="H257" s="38"/>
      <c r="I257" s="197"/>
      <c r="J257" s="38"/>
      <c r="K257" s="38"/>
      <c r="L257" s="39"/>
      <c r="M257" s="198"/>
      <c r="N257" s="199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262</v>
      </c>
      <c r="AU257" s="19" t="s">
        <v>84</v>
      </c>
    </row>
    <row r="258" s="14" customFormat="1">
      <c r="A258" s="14"/>
      <c r="B258" s="207"/>
      <c r="C258" s="14"/>
      <c r="D258" s="195" t="s">
        <v>248</v>
      </c>
      <c r="E258" s="208" t="s">
        <v>1</v>
      </c>
      <c r="F258" s="209" t="s">
        <v>1468</v>
      </c>
      <c r="G258" s="14"/>
      <c r="H258" s="210">
        <v>1</v>
      </c>
      <c r="I258" s="211"/>
      <c r="J258" s="14"/>
      <c r="K258" s="14"/>
      <c r="L258" s="207"/>
      <c r="M258" s="212"/>
      <c r="N258" s="213"/>
      <c r="O258" s="213"/>
      <c r="P258" s="213"/>
      <c r="Q258" s="213"/>
      <c r="R258" s="213"/>
      <c r="S258" s="213"/>
      <c r="T258" s="2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8" t="s">
        <v>248</v>
      </c>
      <c r="AU258" s="208" t="s">
        <v>84</v>
      </c>
      <c r="AV258" s="14" t="s">
        <v>84</v>
      </c>
      <c r="AW258" s="14" t="s">
        <v>32</v>
      </c>
      <c r="AX258" s="14" t="s">
        <v>75</v>
      </c>
      <c r="AY258" s="208" t="s">
        <v>235</v>
      </c>
    </row>
    <row r="259" s="14" customFormat="1">
      <c r="A259" s="14"/>
      <c r="B259" s="207"/>
      <c r="C259" s="14"/>
      <c r="D259" s="195" t="s">
        <v>248</v>
      </c>
      <c r="E259" s="208" t="s">
        <v>1</v>
      </c>
      <c r="F259" s="209" t="s">
        <v>1469</v>
      </c>
      <c r="G259" s="14"/>
      <c r="H259" s="210">
        <v>324.03500000000003</v>
      </c>
      <c r="I259" s="211"/>
      <c r="J259" s="14"/>
      <c r="K259" s="14"/>
      <c r="L259" s="207"/>
      <c r="M259" s="212"/>
      <c r="N259" s="213"/>
      <c r="O259" s="213"/>
      <c r="P259" s="213"/>
      <c r="Q259" s="213"/>
      <c r="R259" s="213"/>
      <c r="S259" s="213"/>
      <c r="T259" s="2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08" t="s">
        <v>248</v>
      </c>
      <c r="AU259" s="208" t="s">
        <v>84</v>
      </c>
      <c r="AV259" s="14" t="s">
        <v>84</v>
      </c>
      <c r="AW259" s="14" t="s">
        <v>32</v>
      </c>
      <c r="AX259" s="14" t="s">
        <v>75</v>
      </c>
      <c r="AY259" s="208" t="s">
        <v>235</v>
      </c>
    </row>
    <row r="260" s="14" customFormat="1">
      <c r="A260" s="14"/>
      <c r="B260" s="207"/>
      <c r="C260" s="14"/>
      <c r="D260" s="195" t="s">
        <v>248</v>
      </c>
      <c r="E260" s="208" t="s">
        <v>1</v>
      </c>
      <c r="F260" s="209" t="s">
        <v>1470</v>
      </c>
      <c r="G260" s="14"/>
      <c r="H260" s="210">
        <v>32.003999999999998</v>
      </c>
      <c r="I260" s="211"/>
      <c r="J260" s="14"/>
      <c r="K260" s="14"/>
      <c r="L260" s="207"/>
      <c r="M260" s="212"/>
      <c r="N260" s="213"/>
      <c r="O260" s="213"/>
      <c r="P260" s="213"/>
      <c r="Q260" s="213"/>
      <c r="R260" s="213"/>
      <c r="S260" s="213"/>
      <c r="T260" s="2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8" t="s">
        <v>248</v>
      </c>
      <c r="AU260" s="208" t="s">
        <v>84</v>
      </c>
      <c r="AV260" s="14" t="s">
        <v>84</v>
      </c>
      <c r="AW260" s="14" t="s">
        <v>32</v>
      </c>
      <c r="AX260" s="14" t="s">
        <v>75</v>
      </c>
      <c r="AY260" s="208" t="s">
        <v>235</v>
      </c>
    </row>
    <row r="261" s="15" customFormat="1">
      <c r="A261" s="15"/>
      <c r="B261" s="215"/>
      <c r="C261" s="15"/>
      <c r="D261" s="195" t="s">
        <v>248</v>
      </c>
      <c r="E261" s="216" t="s">
        <v>1</v>
      </c>
      <c r="F261" s="217" t="s">
        <v>253</v>
      </c>
      <c r="G261" s="15"/>
      <c r="H261" s="218">
        <v>357.03900000000004</v>
      </c>
      <c r="I261" s="219"/>
      <c r="J261" s="15"/>
      <c r="K261" s="15"/>
      <c r="L261" s="215"/>
      <c r="M261" s="220"/>
      <c r="N261" s="221"/>
      <c r="O261" s="221"/>
      <c r="P261" s="221"/>
      <c r="Q261" s="221"/>
      <c r="R261" s="221"/>
      <c r="S261" s="221"/>
      <c r="T261" s="222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16" t="s">
        <v>248</v>
      </c>
      <c r="AU261" s="216" t="s">
        <v>84</v>
      </c>
      <c r="AV261" s="15" t="s">
        <v>96</v>
      </c>
      <c r="AW261" s="15" t="s">
        <v>32</v>
      </c>
      <c r="AX261" s="15" t="s">
        <v>82</v>
      </c>
      <c r="AY261" s="216" t="s">
        <v>235</v>
      </c>
    </row>
    <row r="262" s="2" customFormat="1" ht="16.5" customHeight="1">
      <c r="A262" s="38"/>
      <c r="B262" s="181"/>
      <c r="C262" s="232" t="s">
        <v>405</v>
      </c>
      <c r="D262" s="232" t="s">
        <v>465</v>
      </c>
      <c r="E262" s="233" t="s">
        <v>482</v>
      </c>
      <c r="F262" s="234" t="s">
        <v>483</v>
      </c>
      <c r="G262" s="235" t="s">
        <v>438</v>
      </c>
      <c r="H262" s="236">
        <v>714.07799999999997</v>
      </c>
      <c r="I262" s="237"/>
      <c r="J262" s="238">
        <f>ROUND(I262*H262,2)</f>
        <v>0</v>
      </c>
      <c r="K262" s="234" t="s">
        <v>246</v>
      </c>
      <c r="L262" s="239"/>
      <c r="M262" s="240" t="s">
        <v>1</v>
      </c>
      <c r="N262" s="241" t="s">
        <v>40</v>
      </c>
      <c r="O262" s="77"/>
      <c r="P262" s="191">
        <f>O262*H262</f>
        <v>0</v>
      </c>
      <c r="Q262" s="191">
        <v>1</v>
      </c>
      <c r="R262" s="191">
        <f>Q262*H262</f>
        <v>714.07799999999997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291</v>
      </c>
      <c r="AT262" s="193" t="s">
        <v>465</v>
      </c>
      <c r="AU262" s="193" t="s">
        <v>84</v>
      </c>
      <c r="AY262" s="19" t="s">
        <v>235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96</v>
      </c>
      <c r="BM262" s="193" t="s">
        <v>484</v>
      </c>
    </row>
    <row r="263" s="2" customFormat="1">
      <c r="A263" s="38"/>
      <c r="B263" s="39"/>
      <c r="C263" s="38"/>
      <c r="D263" s="195" t="s">
        <v>242</v>
      </c>
      <c r="E263" s="38"/>
      <c r="F263" s="196" t="s">
        <v>483</v>
      </c>
      <c r="G263" s="38"/>
      <c r="H263" s="38"/>
      <c r="I263" s="197"/>
      <c r="J263" s="38"/>
      <c r="K263" s="38"/>
      <c r="L263" s="39"/>
      <c r="M263" s="198"/>
      <c r="N263" s="199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242</v>
      </c>
      <c r="AU263" s="19" t="s">
        <v>84</v>
      </c>
    </row>
    <row r="264" s="14" customFormat="1">
      <c r="A264" s="14"/>
      <c r="B264" s="207"/>
      <c r="C264" s="14"/>
      <c r="D264" s="195" t="s">
        <v>248</v>
      </c>
      <c r="E264" s="14"/>
      <c r="F264" s="209" t="s">
        <v>1471</v>
      </c>
      <c r="G264" s="14"/>
      <c r="H264" s="210">
        <v>714.07799999999997</v>
      </c>
      <c r="I264" s="211"/>
      <c r="J264" s="14"/>
      <c r="K264" s="14"/>
      <c r="L264" s="207"/>
      <c r="M264" s="212"/>
      <c r="N264" s="213"/>
      <c r="O264" s="213"/>
      <c r="P264" s="213"/>
      <c r="Q264" s="213"/>
      <c r="R264" s="213"/>
      <c r="S264" s="213"/>
      <c r="T264" s="2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8" t="s">
        <v>248</v>
      </c>
      <c r="AU264" s="208" t="s">
        <v>84</v>
      </c>
      <c r="AV264" s="14" t="s">
        <v>84</v>
      </c>
      <c r="AW264" s="14" t="s">
        <v>3</v>
      </c>
      <c r="AX264" s="14" t="s">
        <v>82</v>
      </c>
      <c r="AY264" s="208" t="s">
        <v>235</v>
      </c>
    </row>
    <row r="265" s="2" customFormat="1" ht="33" customHeight="1">
      <c r="A265" s="38"/>
      <c r="B265" s="181"/>
      <c r="C265" s="182" t="s">
        <v>409</v>
      </c>
      <c r="D265" s="182" t="s">
        <v>237</v>
      </c>
      <c r="E265" s="183" t="s">
        <v>496</v>
      </c>
      <c r="F265" s="184" t="s">
        <v>497</v>
      </c>
      <c r="G265" s="185" t="s">
        <v>438</v>
      </c>
      <c r="H265" s="186">
        <v>4010.1759999999999</v>
      </c>
      <c r="I265" s="187"/>
      <c r="J265" s="188">
        <f>ROUND(I265*H265,2)</f>
        <v>0</v>
      </c>
      <c r="K265" s="184" t="s">
        <v>246</v>
      </c>
      <c r="L265" s="39"/>
      <c r="M265" s="189" t="s">
        <v>1</v>
      </c>
      <c r="N265" s="190" t="s">
        <v>40</v>
      </c>
      <c r="O265" s="77"/>
      <c r="P265" s="191">
        <f>O265*H265</f>
        <v>0</v>
      </c>
      <c r="Q265" s="191">
        <v>0</v>
      </c>
      <c r="R265" s="191">
        <f>Q265*H265</f>
        <v>0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96</v>
      </c>
      <c r="AT265" s="193" t="s">
        <v>237</v>
      </c>
      <c r="AU265" s="193" t="s">
        <v>84</v>
      </c>
      <c r="AY265" s="19" t="s">
        <v>235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96</v>
      </c>
      <c r="BM265" s="193" t="s">
        <v>498</v>
      </c>
    </row>
    <row r="266" s="2" customFormat="1">
      <c r="A266" s="38"/>
      <c r="B266" s="39"/>
      <c r="C266" s="38"/>
      <c r="D266" s="195" t="s">
        <v>242</v>
      </c>
      <c r="E266" s="38"/>
      <c r="F266" s="196" t="s">
        <v>499</v>
      </c>
      <c r="G266" s="38"/>
      <c r="H266" s="38"/>
      <c r="I266" s="197"/>
      <c r="J266" s="38"/>
      <c r="K266" s="38"/>
      <c r="L266" s="39"/>
      <c r="M266" s="198"/>
      <c r="N266" s="199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242</v>
      </c>
      <c r="AU266" s="19" t="s">
        <v>84</v>
      </c>
    </row>
    <row r="267" s="14" customFormat="1">
      <c r="A267" s="14"/>
      <c r="B267" s="207"/>
      <c r="C267" s="14"/>
      <c r="D267" s="195" t="s">
        <v>248</v>
      </c>
      <c r="E267" s="208" t="s">
        <v>1</v>
      </c>
      <c r="F267" s="209" t="s">
        <v>1472</v>
      </c>
      <c r="G267" s="14"/>
      <c r="H267" s="210">
        <v>4010.1759999999999</v>
      </c>
      <c r="I267" s="211"/>
      <c r="J267" s="14"/>
      <c r="K267" s="14"/>
      <c r="L267" s="207"/>
      <c r="M267" s="212"/>
      <c r="N267" s="213"/>
      <c r="O267" s="213"/>
      <c r="P267" s="213"/>
      <c r="Q267" s="213"/>
      <c r="R267" s="213"/>
      <c r="S267" s="213"/>
      <c r="T267" s="2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08" t="s">
        <v>248</v>
      </c>
      <c r="AU267" s="208" t="s">
        <v>84</v>
      </c>
      <c r="AV267" s="14" t="s">
        <v>84</v>
      </c>
      <c r="AW267" s="14" t="s">
        <v>32</v>
      </c>
      <c r="AX267" s="14" t="s">
        <v>82</v>
      </c>
      <c r="AY267" s="208" t="s">
        <v>235</v>
      </c>
    </row>
    <row r="268" s="12" customFormat="1" ht="22.8" customHeight="1">
      <c r="A268" s="12"/>
      <c r="B268" s="168"/>
      <c r="C268" s="12"/>
      <c r="D268" s="169" t="s">
        <v>74</v>
      </c>
      <c r="E268" s="179" t="s">
        <v>84</v>
      </c>
      <c r="F268" s="179" t="s">
        <v>501</v>
      </c>
      <c r="G268" s="12"/>
      <c r="H268" s="12"/>
      <c r="I268" s="171"/>
      <c r="J268" s="180">
        <f>BK268</f>
        <v>0</v>
      </c>
      <c r="K268" s="12"/>
      <c r="L268" s="168"/>
      <c r="M268" s="173"/>
      <c r="N268" s="174"/>
      <c r="O268" s="174"/>
      <c r="P268" s="175">
        <f>SUM(P269:P272)</f>
        <v>0</v>
      </c>
      <c r="Q268" s="174"/>
      <c r="R268" s="175">
        <f>SUM(R269:R272)</f>
        <v>123.05962800000002</v>
      </c>
      <c r="S268" s="174"/>
      <c r="T268" s="176">
        <f>SUM(T269:T272)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169" t="s">
        <v>82</v>
      </c>
      <c r="AT268" s="177" t="s">
        <v>74</v>
      </c>
      <c r="AU268" s="177" t="s">
        <v>82</v>
      </c>
      <c r="AY268" s="169" t="s">
        <v>235</v>
      </c>
      <c r="BK268" s="178">
        <f>SUM(BK269:BK272)</f>
        <v>0</v>
      </c>
    </row>
    <row r="269" s="2" customFormat="1" ht="44.25" customHeight="1">
      <c r="A269" s="38"/>
      <c r="B269" s="181"/>
      <c r="C269" s="182" t="s">
        <v>415</v>
      </c>
      <c r="D269" s="182" t="s">
        <v>237</v>
      </c>
      <c r="E269" s="183" t="s">
        <v>503</v>
      </c>
      <c r="F269" s="184" t="s">
        <v>504</v>
      </c>
      <c r="G269" s="185" t="s">
        <v>323</v>
      </c>
      <c r="H269" s="186">
        <v>601.20000000000005</v>
      </c>
      <c r="I269" s="187"/>
      <c r="J269" s="188">
        <f>ROUND(I269*H269,2)</f>
        <v>0</v>
      </c>
      <c r="K269" s="184" t="s">
        <v>246</v>
      </c>
      <c r="L269" s="39"/>
      <c r="M269" s="189" t="s">
        <v>1</v>
      </c>
      <c r="N269" s="190" t="s">
        <v>40</v>
      </c>
      <c r="O269" s="77"/>
      <c r="P269" s="191">
        <f>O269*H269</f>
        <v>0</v>
      </c>
      <c r="Q269" s="191">
        <v>0.20469000000000001</v>
      </c>
      <c r="R269" s="191">
        <f>Q269*H269</f>
        <v>123.05962800000002</v>
      </c>
      <c r="S269" s="191">
        <v>0</v>
      </c>
      <c r="T269" s="192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96</v>
      </c>
      <c r="AT269" s="193" t="s">
        <v>237</v>
      </c>
      <c r="AU269" s="193" t="s">
        <v>84</v>
      </c>
      <c r="AY269" s="19" t="s">
        <v>235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96</v>
      </c>
      <c r="BM269" s="193" t="s">
        <v>505</v>
      </c>
    </row>
    <row r="270" s="2" customFormat="1">
      <c r="A270" s="38"/>
      <c r="B270" s="39"/>
      <c r="C270" s="38"/>
      <c r="D270" s="195" t="s">
        <v>242</v>
      </c>
      <c r="E270" s="38"/>
      <c r="F270" s="196" t="s">
        <v>506</v>
      </c>
      <c r="G270" s="38"/>
      <c r="H270" s="38"/>
      <c r="I270" s="197"/>
      <c r="J270" s="38"/>
      <c r="K270" s="38"/>
      <c r="L270" s="39"/>
      <c r="M270" s="198"/>
      <c r="N270" s="199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242</v>
      </c>
      <c r="AU270" s="19" t="s">
        <v>84</v>
      </c>
    </row>
    <row r="271" s="2" customFormat="1">
      <c r="A271" s="38"/>
      <c r="B271" s="39"/>
      <c r="C271" s="38"/>
      <c r="D271" s="195" t="s">
        <v>262</v>
      </c>
      <c r="E271" s="38"/>
      <c r="F271" s="223" t="s">
        <v>296</v>
      </c>
      <c r="G271" s="38"/>
      <c r="H271" s="38"/>
      <c r="I271" s="197"/>
      <c r="J271" s="38"/>
      <c r="K271" s="38"/>
      <c r="L271" s="39"/>
      <c r="M271" s="198"/>
      <c r="N271" s="199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262</v>
      </c>
      <c r="AU271" s="19" t="s">
        <v>84</v>
      </c>
    </row>
    <row r="272" s="14" customFormat="1">
      <c r="A272" s="14"/>
      <c r="B272" s="207"/>
      <c r="C272" s="14"/>
      <c r="D272" s="195" t="s">
        <v>248</v>
      </c>
      <c r="E272" s="208" t="s">
        <v>1</v>
      </c>
      <c r="F272" s="209" t="s">
        <v>1473</v>
      </c>
      <c r="G272" s="14"/>
      <c r="H272" s="210">
        <v>601.20000000000005</v>
      </c>
      <c r="I272" s="211"/>
      <c r="J272" s="14"/>
      <c r="K272" s="14"/>
      <c r="L272" s="207"/>
      <c r="M272" s="212"/>
      <c r="N272" s="213"/>
      <c r="O272" s="213"/>
      <c r="P272" s="213"/>
      <c r="Q272" s="213"/>
      <c r="R272" s="213"/>
      <c r="S272" s="213"/>
      <c r="T272" s="2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08" t="s">
        <v>248</v>
      </c>
      <c r="AU272" s="208" t="s">
        <v>84</v>
      </c>
      <c r="AV272" s="14" t="s">
        <v>84</v>
      </c>
      <c r="AW272" s="14" t="s">
        <v>32</v>
      </c>
      <c r="AX272" s="14" t="s">
        <v>82</v>
      </c>
      <c r="AY272" s="208" t="s">
        <v>235</v>
      </c>
    </row>
    <row r="273" s="12" customFormat="1" ht="22.8" customHeight="1">
      <c r="A273" s="12"/>
      <c r="B273" s="168"/>
      <c r="C273" s="12"/>
      <c r="D273" s="169" t="s">
        <v>74</v>
      </c>
      <c r="E273" s="179" t="s">
        <v>96</v>
      </c>
      <c r="F273" s="179" t="s">
        <v>508</v>
      </c>
      <c r="G273" s="12"/>
      <c r="H273" s="12"/>
      <c r="I273" s="171"/>
      <c r="J273" s="180">
        <f>BK273</f>
        <v>0</v>
      </c>
      <c r="K273" s="12"/>
      <c r="L273" s="168"/>
      <c r="M273" s="173"/>
      <c r="N273" s="174"/>
      <c r="O273" s="174"/>
      <c r="P273" s="175">
        <f>SUM(P274:P314)</f>
        <v>0</v>
      </c>
      <c r="Q273" s="174"/>
      <c r="R273" s="175">
        <f>SUM(R274:R314)</f>
        <v>1.3706</v>
      </c>
      <c r="S273" s="174"/>
      <c r="T273" s="176">
        <f>SUM(T274:T314)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169" t="s">
        <v>82</v>
      </c>
      <c r="AT273" s="177" t="s">
        <v>74</v>
      </c>
      <c r="AU273" s="177" t="s">
        <v>82</v>
      </c>
      <c r="AY273" s="169" t="s">
        <v>235</v>
      </c>
      <c r="BK273" s="178">
        <f>SUM(BK274:BK314)</f>
        <v>0</v>
      </c>
    </row>
    <row r="274" s="2" customFormat="1" ht="21.75" customHeight="1">
      <c r="A274" s="38"/>
      <c r="B274" s="181"/>
      <c r="C274" s="182" t="s">
        <v>420</v>
      </c>
      <c r="D274" s="182" t="s">
        <v>237</v>
      </c>
      <c r="E274" s="183" t="s">
        <v>510</v>
      </c>
      <c r="F274" s="184" t="s">
        <v>511</v>
      </c>
      <c r="G274" s="185" t="s">
        <v>358</v>
      </c>
      <c r="H274" s="186">
        <v>63.688000000000002</v>
      </c>
      <c r="I274" s="187"/>
      <c r="J274" s="188">
        <f>ROUND(I274*H274,2)</f>
        <v>0</v>
      </c>
      <c r="K274" s="184" t="s">
        <v>246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96</v>
      </c>
      <c r="AT274" s="193" t="s">
        <v>237</v>
      </c>
      <c r="AU274" s="193" t="s">
        <v>84</v>
      </c>
      <c r="AY274" s="19" t="s">
        <v>235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96</v>
      </c>
      <c r="BM274" s="193" t="s">
        <v>512</v>
      </c>
    </row>
    <row r="275" s="2" customFormat="1">
      <c r="A275" s="38"/>
      <c r="B275" s="39"/>
      <c r="C275" s="38"/>
      <c r="D275" s="195" t="s">
        <v>242</v>
      </c>
      <c r="E275" s="38"/>
      <c r="F275" s="196" t="s">
        <v>513</v>
      </c>
      <c r="G275" s="38"/>
      <c r="H275" s="38"/>
      <c r="I275" s="197"/>
      <c r="J275" s="38"/>
      <c r="K275" s="38"/>
      <c r="L275" s="39"/>
      <c r="M275" s="198"/>
      <c r="N275" s="199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242</v>
      </c>
      <c r="AU275" s="19" t="s">
        <v>84</v>
      </c>
    </row>
    <row r="276" s="2" customFormat="1">
      <c r="A276" s="38"/>
      <c r="B276" s="39"/>
      <c r="C276" s="38"/>
      <c r="D276" s="195" t="s">
        <v>262</v>
      </c>
      <c r="E276" s="38"/>
      <c r="F276" s="223" t="s">
        <v>296</v>
      </c>
      <c r="G276" s="38"/>
      <c r="H276" s="38"/>
      <c r="I276" s="197"/>
      <c r="J276" s="38"/>
      <c r="K276" s="38"/>
      <c r="L276" s="39"/>
      <c r="M276" s="198"/>
      <c r="N276" s="199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262</v>
      </c>
      <c r="AU276" s="19" t="s">
        <v>84</v>
      </c>
    </row>
    <row r="277" s="14" customFormat="1">
      <c r="A277" s="14"/>
      <c r="B277" s="207"/>
      <c r="C277" s="14"/>
      <c r="D277" s="195" t="s">
        <v>248</v>
      </c>
      <c r="E277" s="208" t="s">
        <v>1</v>
      </c>
      <c r="F277" s="209" t="s">
        <v>1474</v>
      </c>
      <c r="G277" s="14"/>
      <c r="H277" s="210">
        <v>0.20000000000000001</v>
      </c>
      <c r="I277" s="211"/>
      <c r="J277" s="14"/>
      <c r="K277" s="14"/>
      <c r="L277" s="207"/>
      <c r="M277" s="212"/>
      <c r="N277" s="213"/>
      <c r="O277" s="213"/>
      <c r="P277" s="213"/>
      <c r="Q277" s="213"/>
      <c r="R277" s="213"/>
      <c r="S277" s="213"/>
      <c r="T277" s="2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08" t="s">
        <v>248</v>
      </c>
      <c r="AU277" s="208" t="s">
        <v>84</v>
      </c>
      <c r="AV277" s="14" t="s">
        <v>84</v>
      </c>
      <c r="AW277" s="14" t="s">
        <v>32</v>
      </c>
      <c r="AX277" s="14" t="s">
        <v>75</v>
      </c>
      <c r="AY277" s="208" t="s">
        <v>235</v>
      </c>
    </row>
    <row r="278" s="14" customFormat="1">
      <c r="A278" s="14"/>
      <c r="B278" s="207"/>
      <c r="C278" s="14"/>
      <c r="D278" s="195" t="s">
        <v>248</v>
      </c>
      <c r="E278" s="208" t="s">
        <v>1</v>
      </c>
      <c r="F278" s="209" t="s">
        <v>1475</v>
      </c>
      <c r="G278" s="14"/>
      <c r="H278" s="210">
        <v>58.915999999999997</v>
      </c>
      <c r="I278" s="211"/>
      <c r="J278" s="14"/>
      <c r="K278" s="14"/>
      <c r="L278" s="207"/>
      <c r="M278" s="212"/>
      <c r="N278" s="213"/>
      <c r="O278" s="213"/>
      <c r="P278" s="213"/>
      <c r="Q278" s="213"/>
      <c r="R278" s="213"/>
      <c r="S278" s="213"/>
      <c r="T278" s="2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8" t="s">
        <v>248</v>
      </c>
      <c r="AU278" s="208" t="s">
        <v>84</v>
      </c>
      <c r="AV278" s="14" t="s">
        <v>84</v>
      </c>
      <c r="AW278" s="14" t="s">
        <v>32</v>
      </c>
      <c r="AX278" s="14" t="s">
        <v>75</v>
      </c>
      <c r="AY278" s="208" t="s">
        <v>235</v>
      </c>
    </row>
    <row r="279" s="14" customFormat="1">
      <c r="A279" s="14"/>
      <c r="B279" s="207"/>
      <c r="C279" s="14"/>
      <c r="D279" s="195" t="s">
        <v>248</v>
      </c>
      <c r="E279" s="208" t="s">
        <v>1</v>
      </c>
      <c r="F279" s="209" t="s">
        <v>1476</v>
      </c>
      <c r="G279" s="14"/>
      <c r="H279" s="210">
        <v>4.5720000000000001</v>
      </c>
      <c r="I279" s="211"/>
      <c r="J279" s="14"/>
      <c r="K279" s="14"/>
      <c r="L279" s="207"/>
      <c r="M279" s="212"/>
      <c r="N279" s="213"/>
      <c r="O279" s="213"/>
      <c r="P279" s="213"/>
      <c r="Q279" s="213"/>
      <c r="R279" s="213"/>
      <c r="S279" s="213"/>
      <c r="T279" s="2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08" t="s">
        <v>248</v>
      </c>
      <c r="AU279" s="208" t="s">
        <v>84</v>
      </c>
      <c r="AV279" s="14" t="s">
        <v>84</v>
      </c>
      <c r="AW279" s="14" t="s">
        <v>32</v>
      </c>
      <c r="AX279" s="14" t="s">
        <v>75</v>
      </c>
      <c r="AY279" s="208" t="s">
        <v>235</v>
      </c>
    </row>
    <row r="280" s="15" customFormat="1">
      <c r="A280" s="15"/>
      <c r="B280" s="215"/>
      <c r="C280" s="15"/>
      <c r="D280" s="195" t="s">
        <v>248</v>
      </c>
      <c r="E280" s="216" t="s">
        <v>1</v>
      </c>
      <c r="F280" s="217" t="s">
        <v>253</v>
      </c>
      <c r="G280" s="15"/>
      <c r="H280" s="218">
        <v>63.688000000000002</v>
      </c>
      <c r="I280" s="219"/>
      <c r="J280" s="15"/>
      <c r="K280" s="15"/>
      <c r="L280" s="215"/>
      <c r="M280" s="220"/>
      <c r="N280" s="221"/>
      <c r="O280" s="221"/>
      <c r="P280" s="221"/>
      <c r="Q280" s="221"/>
      <c r="R280" s="221"/>
      <c r="S280" s="221"/>
      <c r="T280" s="222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16" t="s">
        <v>248</v>
      </c>
      <c r="AU280" s="216" t="s">
        <v>84</v>
      </c>
      <c r="AV280" s="15" t="s">
        <v>96</v>
      </c>
      <c r="AW280" s="15" t="s">
        <v>32</v>
      </c>
      <c r="AX280" s="15" t="s">
        <v>82</v>
      </c>
      <c r="AY280" s="216" t="s">
        <v>235</v>
      </c>
    </row>
    <row r="281" s="2" customFormat="1" ht="16.5" customHeight="1">
      <c r="A281" s="38"/>
      <c r="B281" s="181"/>
      <c r="C281" s="182" t="s">
        <v>428</v>
      </c>
      <c r="D281" s="182" t="s">
        <v>237</v>
      </c>
      <c r="E281" s="183" t="s">
        <v>517</v>
      </c>
      <c r="F281" s="184" t="s">
        <v>518</v>
      </c>
      <c r="G281" s="185" t="s">
        <v>358</v>
      </c>
      <c r="H281" s="186">
        <v>8.625</v>
      </c>
      <c r="I281" s="187"/>
      <c r="J281" s="188">
        <f>ROUND(I281*H281,2)</f>
        <v>0</v>
      </c>
      <c r="K281" s="184" t="s">
        <v>1</v>
      </c>
      <c r="L281" s="39"/>
      <c r="M281" s="189" t="s">
        <v>1</v>
      </c>
      <c r="N281" s="190" t="s">
        <v>40</v>
      </c>
      <c r="O281" s="77"/>
      <c r="P281" s="191">
        <f>O281*H281</f>
        <v>0</v>
      </c>
      <c r="Q281" s="191">
        <v>0</v>
      </c>
      <c r="R281" s="191">
        <f>Q281*H281</f>
        <v>0</v>
      </c>
      <c r="S281" s="191">
        <v>0</v>
      </c>
      <c r="T281" s="19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3" t="s">
        <v>96</v>
      </c>
      <c r="AT281" s="193" t="s">
        <v>237</v>
      </c>
      <c r="AU281" s="193" t="s">
        <v>84</v>
      </c>
      <c r="AY281" s="19" t="s">
        <v>235</v>
      </c>
      <c r="BE281" s="194">
        <f>IF(N281="základní",J281,0)</f>
        <v>0</v>
      </c>
      <c r="BF281" s="194">
        <f>IF(N281="snížená",J281,0)</f>
        <v>0</v>
      </c>
      <c r="BG281" s="194">
        <f>IF(N281="zákl. přenesená",J281,0)</f>
        <v>0</v>
      </c>
      <c r="BH281" s="194">
        <f>IF(N281="sníž. přenesená",J281,0)</f>
        <v>0</v>
      </c>
      <c r="BI281" s="194">
        <f>IF(N281="nulová",J281,0)</f>
        <v>0</v>
      </c>
      <c r="BJ281" s="19" t="s">
        <v>82</v>
      </c>
      <c r="BK281" s="194">
        <f>ROUND(I281*H281,2)</f>
        <v>0</v>
      </c>
      <c r="BL281" s="19" t="s">
        <v>96</v>
      </c>
      <c r="BM281" s="193" t="s">
        <v>519</v>
      </c>
    </row>
    <row r="282" s="2" customFormat="1">
      <c r="A282" s="38"/>
      <c r="B282" s="39"/>
      <c r="C282" s="38"/>
      <c r="D282" s="195" t="s">
        <v>242</v>
      </c>
      <c r="E282" s="38"/>
      <c r="F282" s="196" t="s">
        <v>513</v>
      </c>
      <c r="G282" s="38"/>
      <c r="H282" s="38"/>
      <c r="I282" s="197"/>
      <c r="J282" s="38"/>
      <c r="K282" s="38"/>
      <c r="L282" s="39"/>
      <c r="M282" s="198"/>
      <c r="N282" s="199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242</v>
      </c>
      <c r="AU282" s="19" t="s">
        <v>84</v>
      </c>
    </row>
    <row r="283" s="2" customFormat="1">
      <c r="A283" s="38"/>
      <c r="B283" s="39"/>
      <c r="C283" s="38"/>
      <c r="D283" s="195" t="s">
        <v>262</v>
      </c>
      <c r="E283" s="38"/>
      <c r="F283" s="223" t="s">
        <v>296</v>
      </c>
      <c r="G283" s="38"/>
      <c r="H283" s="38"/>
      <c r="I283" s="197"/>
      <c r="J283" s="38"/>
      <c r="K283" s="38"/>
      <c r="L283" s="39"/>
      <c r="M283" s="198"/>
      <c r="N283" s="199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262</v>
      </c>
      <c r="AU283" s="19" t="s">
        <v>84</v>
      </c>
    </row>
    <row r="284" s="13" customFormat="1">
      <c r="A284" s="13"/>
      <c r="B284" s="200"/>
      <c r="C284" s="13"/>
      <c r="D284" s="195" t="s">
        <v>248</v>
      </c>
      <c r="E284" s="201" t="s">
        <v>1</v>
      </c>
      <c r="F284" s="202" t="s">
        <v>992</v>
      </c>
      <c r="G284" s="13"/>
      <c r="H284" s="201" t="s">
        <v>1</v>
      </c>
      <c r="I284" s="203"/>
      <c r="J284" s="13"/>
      <c r="K284" s="13"/>
      <c r="L284" s="200"/>
      <c r="M284" s="204"/>
      <c r="N284" s="205"/>
      <c r="O284" s="205"/>
      <c r="P284" s="205"/>
      <c r="Q284" s="205"/>
      <c r="R284" s="205"/>
      <c r="S284" s="205"/>
      <c r="T284" s="206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1" t="s">
        <v>248</v>
      </c>
      <c r="AU284" s="201" t="s">
        <v>84</v>
      </c>
      <c r="AV284" s="13" t="s">
        <v>82</v>
      </c>
      <c r="AW284" s="13" t="s">
        <v>32</v>
      </c>
      <c r="AX284" s="13" t="s">
        <v>75</v>
      </c>
      <c r="AY284" s="201" t="s">
        <v>235</v>
      </c>
    </row>
    <row r="285" s="14" customFormat="1">
      <c r="A285" s="14"/>
      <c r="B285" s="207"/>
      <c r="C285" s="14"/>
      <c r="D285" s="195" t="s">
        <v>248</v>
      </c>
      <c r="E285" s="208" t="s">
        <v>1</v>
      </c>
      <c r="F285" s="209" t="s">
        <v>1477</v>
      </c>
      <c r="G285" s="14"/>
      <c r="H285" s="210">
        <v>7.5</v>
      </c>
      <c r="I285" s="211"/>
      <c r="J285" s="14"/>
      <c r="K285" s="14"/>
      <c r="L285" s="207"/>
      <c r="M285" s="212"/>
      <c r="N285" s="213"/>
      <c r="O285" s="213"/>
      <c r="P285" s="213"/>
      <c r="Q285" s="213"/>
      <c r="R285" s="213"/>
      <c r="S285" s="213"/>
      <c r="T285" s="2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8" t="s">
        <v>248</v>
      </c>
      <c r="AU285" s="208" t="s">
        <v>84</v>
      </c>
      <c r="AV285" s="14" t="s">
        <v>84</v>
      </c>
      <c r="AW285" s="14" t="s">
        <v>32</v>
      </c>
      <c r="AX285" s="14" t="s">
        <v>75</v>
      </c>
      <c r="AY285" s="208" t="s">
        <v>235</v>
      </c>
    </row>
    <row r="286" s="13" customFormat="1">
      <c r="A286" s="13"/>
      <c r="B286" s="200"/>
      <c r="C286" s="13"/>
      <c r="D286" s="195" t="s">
        <v>248</v>
      </c>
      <c r="E286" s="201" t="s">
        <v>1</v>
      </c>
      <c r="F286" s="202" t="s">
        <v>522</v>
      </c>
      <c r="G286" s="13"/>
      <c r="H286" s="201" t="s">
        <v>1</v>
      </c>
      <c r="I286" s="203"/>
      <c r="J286" s="13"/>
      <c r="K286" s="13"/>
      <c r="L286" s="200"/>
      <c r="M286" s="204"/>
      <c r="N286" s="205"/>
      <c r="O286" s="205"/>
      <c r="P286" s="205"/>
      <c r="Q286" s="205"/>
      <c r="R286" s="205"/>
      <c r="S286" s="205"/>
      <c r="T286" s="206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01" t="s">
        <v>248</v>
      </c>
      <c r="AU286" s="201" t="s">
        <v>84</v>
      </c>
      <c r="AV286" s="13" t="s">
        <v>82</v>
      </c>
      <c r="AW286" s="13" t="s">
        <v>32</v>
      </c>
      <c r="AX286" s="13" t="s">
        <v>75</v>
      </c>
      <c r="AY286" s="201" t="s">
        <v>235</v>
      </c>
    </row>
    <row r="287" s="14" customFormat="1">
      <c r="A287" s="14"/>
      <c r="B287" s="207"/>
      <c r="C287" s="14"/>
      <c r="D287" s="195" t="s">
        <v>248</v>
      </c>
      <c r="E287" s="208" t="s">
        <v>1</v>
      </c>
      <c r="F287" s="209" t="s">
        <v>1478</v>
      </c>
      <c r="G287" s="14"/>
      <c r="H287" s="210">
        <v>1.125</v>
      </c>
      <c r="I287" s="211"/>
      <c r="J287" s="14"/>
      <c r="K287" s="14"/>
      <c r="L287" s="207"/>
      <c r="M287" s="212"/>
      <c r="N287" s="213"/>
      <c r="O287" s="213"/>
      <c r="P287" s="213"/>
      <c r="Q287" s="213"/>
      <c r="R287" s="213"/>
      <c r="S287" s="213"/>
      <c r="T287" s="2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08" t="s">
        <v>248</v>
      </c>
      <c r="AU287" s="208" t="s">
        <v>84</v>
      </c>
      <c r="AV287" s="14" t="s">
        <v>84</v>
      </c>
      <c r="AW287" s="14" t="s">
        <v>32</v>
      </c>
      <c r="AX287" s="14" t="s">
        <v>75</v>
      </c>
      <c r="AY287" s="208" t="s">
        <v>235</v>
      </c>
    </row>
    <row r="288" s="15" customFormat="1">
      <c r="A288" s="15"/>
      <c r="B288" s="215"/>
      <c r="C288" s="15"/>
      <c r="D288" s="195" t="s">
        <v>248</v>
      </c>
      <c r="E288" s="216" t="s">
        <v>1</v>
      </c>
      <c r="F288" s="217" t="s">
        <v>253</v>
      </c>
      <c r="G288" s="15"/>
      <c r="H288" s="218">
        <v>8.625</v>
      </c>
      <c r="I288" s="219"/>
      <c r="J288" s="15"/>
      <c r="K288" s="15"/>
      <c r="L288" s="215"/>
      <c r="M288" s="220"/>
      <c r="N288" s="221"/>
      <c r="O288" s="221"/>
      <c r="P288" s="221"/>
      <c r="Q288" s="221"/>
      <c r="R288" s="221"/>
      <c r="S288" s="221"/>
      <c r="T288" s="222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16" t="s">
        <v>248</v>
      </c>
      <c r="AU288" s="216" t="s">
        <v>84</v>
      </c>
      <c r="AV288" s="15" t="s">
        <v>96</v>
      </c>
      <c r="AW288" s="15" t="s">
        <v>32</v>
      </c>
      <c r="AX288" s="15" t="s">
        <v>82</v>
      </c>
      <c r="AY288" s="216" t="s">
        <v>235</v>
      </c>
    </row>
    <row r="289" s="2" customFormat="1" ht="21.75" customHeight="1">
      <c r="A289" s="38"/>
      <c r="B289" s="181"/>
      <c r="C289" s="182" t="s">
        <v>435</v>
      </c>
      <c r="D289" s="182" t="s">
        <v>237</v>
      </c>
      <c r="E289" s="183" t="s">
        <v>525</v>
      </c>
      <c r="F289" s="184" t="s">
        <v>526</v>
      </c>
      <c r="G289" s="185" t="s">
        <v>527</v>
      </c>
      <c r="H289" s="186">
        <v>17</v>
      </c>
      <c r="I289" s="187"/>
      <c r="J289" s="188">
        <f>ROUND(I289*H289,2)</f>
        <v>0</v>
      </c>
      <c r="K289" s="184" t="s">
        <v>246</v>
      </c>
      <c r="L289" s="39"/>
      <c r="M289" s="189" t="s">
        <v>1</v>
      </c>
      <c r="N289" s="190" t="s">
        <v>40</v>
      </c>
      <c r="O289" s="77"/>
      <c r="P289" s="191">
        <f>O289*H289</f>
        <v>0</v>
      </c>
      <c r="Q289" s="191">
        <v>0.0066</v>
      </c>
      <c r="R289" s="191">
        <f>Q289*H289</f>
        <v>0.11219999999999999</v>
      </c>
      <c r="S289" s="191">
        <v>0</v>
      </c>
      <c r="T289" s="19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3" t="s">
        <v>96</v>
      </c>
      <c r="AT289" s="193" t="s">
        <v>237</v>
      </c>
      <c r="AU289" s="193" t="s">
        <v>84</v>
      </c>
      <c r="AY289" s="19" t="s">
        <v>235</v>
      </c>
      <c r="BE289" s="194">
        <f>IF(N289="základní",J289,0)</f>
        <v>0</v>
      </c>
      <c r="BF289" s="194">
        <f>IF(N289="snížená",J289,0)</f>
        <v>0</v>
      </c>
      <c r="BG289" s="194">
        <f>IF(N289="zákl. přenesená",J289,0)</f>
        <v>0</v>
      </c>
      <c r="BH289" s="194">
        <f>IF(N289="sníž. přenesená",J289,0)</f>
        <v>0</v>
      </c>
      <c r="BI289" s="194">
        <f>IF(N289="nulová",J289,0)</f>
        <v>0</v>
      </c>
      <c r="BJ289" s="19" t="s">
        <v>82</v>
      </c>
      <c r="BK289" s="194">
        <f>ROUND(I289*H289,2)</f>
        <v>0</v>
      </c>
      <c r="BL289" s="19" t="s">
        <v>96</v>
      </c>
      <c r="BM289" s="193" t="s">
        <v>528</v>
      </c>
    </row>
    <row r="290" s="2" customFormat="1">
      <c r="A290" s="38"/>
      <c r="B290" s="39"/>
      <c r="C290" s="38"/>
      <c r="D290" s="195" t="s">
        <v>242</v>
      </c>
      <c r="E290" s="38"/>
      <c r="F290" s="196" t="s">
        <v>529</v>
      </c>
      <c r="G290" s="38"/>
      <c r="H290" s="38"/>
      <c r="I290" s="197"/>
      <c r="J290" s="38"/>
      <c r="K290" s="38"/>
      <c r="L290" s="39"/>
      <c r="M290" s="198"/>
      <c r="N290" s="199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242</v>
      </c>
      <c r="AU290" s="19" t="s">
        <v>84</v>
      </c>
    </row>
    <row r="291" s="2" customFormat="1">
      <c r="A291" s="38"/>
      <c r="B291" s="39"/>
      <c r="C291" s="38"/>
      <c r="D291" s="195" t="s">
        <v>262</v>
      </c>
      <c r="E291" s="38"/>
      <c r="F291" s="223" t="s">
        <v>296</v>
      </c>
      <c r="G291" s="38"/>
      <c r="H291" s="38"/>
      <c r="I291" s="197"/>
      <c r="J291" s="38"/>
      <c r="K291" s="38"/>
      <c r="L291" s="39"/>
      <c r="M291" s="198"/>
      <c r="N291" s="199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262</v>
      </c>
      <c r="AU291" s="19" t="s">
        <v>84</v>
      </c>
    </row>
    <row r="292" s="14" customFormat="1">
      <c r="A292" s="14"/>
      <c r="B292" s="207"/>
      <c r="C292" s="14"/>
      <c r="D292" s="195" t="s">
        <v>248</v>
      </c>
      <c r="E292" s="208" t="s">
        <v>1</v>
      </c>
      <c r="F292" s="209" t="s">
        <v>1479</v>
      </c>
      <c r="G292" s="14"/>
      <c r="H292" s="210">
        <v>17</v>
      </c>
      <c r="I292" s="211"/>
      <c r="J292" s="14"/>
      <c r="K292" s="14"/>
      <c r="L292" s="207"/>
      <c r="M292" s="212"/>
      <c r="N292" s="213"/>
      <c r="O292" s="213"/>
      <c r="P292" s="213"/>
      <c r="Q292" s="213"/>
      <c r="R292" s="213"/>
      <c r="S292" s="213"/>
      <c r="T292" s="2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8" t="s">
        <v>248</v>
      </c>
      <c r="AU292" s="208" t="s">
        <v>84</v>
      </c>
      <c r="AV292" s="14" t="s">
        <v>84</v>
      </c>
      <c r="AW292" s="14" t="s">
        <v>32</v>
      </c>
      <c r="AX292" s="14" t="s">
        <v>82</v>
      </c>
      <c r="AY292" s="208" t="s">
        <v>235</v>
      </c>
    </row>
    <row r="293" s="2" customFormat="1" ht="24.15" customHeight="1">
      <c r="A293" s="38"/>
      <c r="B293" s="181"/>
      <c r="C293" s="232" t="s">
        <v>446</v>
      </c>
      <c r="D293" s="232" t="s">
        <v>465</v>
      </c>
      <c r="E293" s="233" t="s">
        <v>532</v>
      </c>
      <c r="F293" s="234" t="s">
        <v>533</v>
      </c>
      <c r="G293" s="235" t="s">
        <v>527</v>
      </c>
      <c r="H293" s="236">
        <v>1</v>
      </c>
      <c r="I293" s="237"/>
      <c r="J293" s="238">
        <f>ROUND(I293*H293,2)</f>
        <v>0</v>
      </c>
      <c r="K293" s="234" t="s">
        <v>246</v>
      </c>
      <c r="L293" s="239"/>
      <c r="M293" s="240" t="s">
        <v>1</v>
      </c>
      <c r="N293" s="241" t="s">
        <v>40</v>
      </c>
      <c r="O293" s="77"/>
      <c r="P293" s="191">
        <f>O293*H293</f>
        <v>0</v>
      </c>
      <c r="Q293" s="191">
        <v>0.028000000000000001</v>
      </c>
      <c r="R293" s="191">
        <f>Q293*H293</f>
        <v>0.028000000000000001</v>
      </c>
      <c r="S293" s="191">
        <v>0</v>
      </c>
      <c r="T293" s="192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3" t="s">
        <v>291</v>
      </c>
      <c r="AT293" s="193" t="s">
        <v>465</v>
      </c>
      <c r="AU293" s="193" t="s">
        <v>84</v>
      </c>
      <c r="AY293" s="19" t="s">
        <v>235</v>
      </c>
      <c r="BE293" s="194">
        <f>IF(N293="základní",J293,0)</f>
        <v>0</v>
      </c>
      <c r="BF293" s="194">
        <f>IF(N293="snížená",J293,0)</f>
        <v>0</v>
      </c>
      <c r="BG293" s="194">
        <f>IF(N293="zákl. přenesená",J293,0)</f>
        <v>0</v>
      </c>
      <c r="BH293" s="194">
        <f>IF(N293="sníž. přenesená",J293,0)</f>
        <v>0</v>
      </c>
      <c r="BI293" s="194">
        <f>IF(N293="nulová",J293,0)</f>
        <v>0</v>
      </c>
      <c r="BJ293" s="19" t="s">
        <v>82</v>
      </c>
      <c r="BK293" s="194">
        <f>ROUND(I293*H293,2)</f>
        <v>0</v>
      </c>
      <c r="BL293" s="19" t="s">
        <v>96</v>
      </c>
      <c r="BM293" s="193" t="s">
        <v>1480</v>
      </c>
    </row>
    <row r="294" s="2" customFormat="1">
      <c r="A294" s="38"/>
      <c r="B294" s="39"/>
      <c r="C294" s="38"/>
      <c r="D294" s="195" t="s">
        <v>242</v>
      </c>
      <c r="E294" s="38"/>
      <c r="F294" s="196" t="s">
        <v>533</v>
      </c>
      <c r="G294" s="38"/>
      <c r="H294" s="38"/>
      <c r="I294" s="197"/>
      <c r="J294" s="38"/>
      <c r="K294" s="38"/>
      <c r="L294" s="39"/>
      <c r="M294" s="198"/>
      <c r="N294" s="199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242</v>
      </c>
      <c r="AU294" s="19" t="s">
        <v>84</v>
      </c>
    </row>
    <row r="295" s="2" customFormat="1" ht="24.15" customHeight="1">
      <c r="A295" s="38"/>
      <c r="B295" s="181"/>
      <c r="C295" s="232" t="s">
        <v>464</v>
      </c>
      <c r="D295" s="232" t="s">
        <v>465</v>
      </c>
      <c r="E295" s="233" t="s">
        <v>536</v>
      </c>
      <c r="F295" s="234" t="s">
        <v>537</v>
      </c>
      <c r="G295" s="235" t="s">
        <v>527</v>
      </c>
      <c r="H295" s="236">
        <v>5</v>
      </c>
      <c r="I295" s="237"/>
      <c r="J295" s="238">
        <f>ROUND(I295*H295,2)</f>
        <v>0</v>
      </c>
      <c r="K295" s="234" t="s">
        <v>246</v>
      </c>
      <c r="L295" s="239"/>
      <c r="M295" s="240" t="s">
        <v>1</v>
      </c>
      <c r="N295" s="241" t="s">
        <v>40</v>
      </c>
      <c r="O295" s="77"/>
      <c r="P295" s="191">
        <f>O295*H295</f>
        <v>0</v>
      </c>
      <c r="Q295" s="191">
        <v>0.040000000000000001</v>
      </c>
      <c r="R295" s="191">
        <f>Q295*H295</f>
        <v>0.20000000000000001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291</v>
      </c>
      <c r="AT295" s="193" t="s">
        <v>465</v>
      </c>
      <c r="AU295" s="193" t="s">
        <v>84</v>
      </c>
      <c r="AY295" s="19" t="s">
        <v>235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96</v>
      </c>
      <c r="BM295" s="193" t="s">
        <v>1093</v>
      </c>
    </row>
    <row r="296" s="2" customFormat="1">
      <c r="A296" s="38"/>
      <c r="B296" s="39"/>
      <c r="C296" s="38"/>
      <c r="D296" s="195" t="s">
        <v>242</v>
      </c>
      <c r="E296" s="38"/>
      <c r="F296" s="196" t="s">
        <v>537</v>
      </c>
      <c r="G296" s="38"/>
      <c r="H296" s="38"/>
      <c r="I296" s="197"/>
      <c r="J296" s="38"/>
      <c r="K296" s="38"/>
      <c r="L296" s="39"/>
      <c r="M296" s="198"/>
      <c r="N296" s="199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242</v>
      </c>
      <c r="AU296" s="19" t="s">
        <v>84</v>
      </c>
    </row>
    <row r="297" s="2" customFormat="1" ht="24.15" customHeight="1">
      <c r="A297" s="38"/>
      <c r="B297" s="181"/>
      <c r="C297" s="232" t="s">
        <v>474</v>
      </c>
      <c r="D297" s="232" t="s">
        <v>465</v>
      </c>
      <c r="E297" s="233" t="s">
        <v>540</v>
      </c>
      <c r="F297" s="234" t="s">
        <v>541</v>
      </c>
      <c r="G297" s="235" t="s">
        <v>527</v>
      </c>
      <c r="H297" s="236">
        <v>4</v>
      </c>
      <c r="I297" s="237"/>
      <c r="J297" s="238">
        <f>ROUND(I297*H297,2)</f>
        <v>0</v>
      </c>
      <c r="K297" s="234" t="s">
        <v>246</v>
      </c>
      <c r="L297" s="239"/>
      <c r="M297" s="240" t="s">
        <v>1</v>
      </c>
      <c r="N297" s="241" t="s">
        <v>40</v>
      </c>
      <c r="O297" s="77"/>
      <c r="P297" s="191">
        <f>O297*H297</f>
        <v>0</v>
      </c>
      <c r="Q297" s="191">
        <v>0.050999999999999997</v>
      </c>
      <c r="R297" s="191">
        <f>Q297*H297</f>
        <v>0.20399999999999999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291</v>
      </c>
      <c r="AT297" s="193" t="s">
        <v>465</v>
      </c>
      <c r="AU297" s="193" t="s">
        <v>84</v>
      </c>
      <c r="AY297" s="19" t="s">
        <v>235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96</v>
      </c>
      <c r="BM297" s="193" t="s">
        <v>1094</v>
      </c>
    </row>
    <row r="298" s="2" customFormat="1">
      <c r="A298" s="38"/>
      <c r="B298" s="39"/>
      <c r="C298" s="38"/>
      <c r="D298" s="195" t="s">
        <v>242</v>
      </c>
      <c r="E298" s="38"/>
      <c r="F298" s="196" t="s">
        <v>541</v>
      </c>
      <c r="G298" s="38"/>
      <c r="H298" s="38"/>
      <c r="I298" s="197"/>
      <c r="J298" s="38"/>
      <c r="K298" s="38"/>
      <c r="L298" s="39"/>
      <c r="M298" s="198"/>
      <c r="N298" s="199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242</v>
      </c>
      <c r="AU298" s="19" t="s">
        <v>84</v>
      </c>
    </row>
    <row r="299" s="2" customFormat="1" ht="24.15" customHeight="1">
      <c r="A299" s="38"/>
      <c r="B299" s="181"/>
      <c r="C299" s="232" t="s">
        <v>481</v>
      </c>
      <c r="D299" s="232" t="s">
        <v>465</v>
      </c>
      <c r="E299" s="233" t="s">
        <v>544</v>
      </c>
      <c r="F299" s="234" t="s">
        <v>545</v>
      </c>
      <c r="G299" s="235" t="s">
        <v>527</v>
      </c>
      <c r="H299" s="236">
        <v>7</v>
      </c>
      <c r="I299" s="237"/>
      <c r="J299" s="238">
        <f>ROUND(I299*H299,2)</f>
        <v>0</v>
      </c>
      <c r="K299" s="234" t="s">
        <v>246</v>
      </c>
      <c r="L299" s="239"/>
      <c r="M299" s="240" t="s">
        <v>1</v>
      </c>
      <c r="N299" s="241" t="s">
        <v>40</v>
      </c>
      <c r="O299" s="77"/>
      <c r="P299" s="191">
        <f>O299*H299</f>
        <v>0</v>
      </c>
      <c r="Q299" s="191">
        <v>0.068000000000000005</v>
      </c>
      <c r="R299" s="191">
        <f>Q299*H299</f>
        <v>0.47600000000000003</v>
      </c>
      <c r="S299" s="191">
        <v>0</v>
      </c>
      <c r="T299" s="192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3" t="s">
        <v>291</v>
      </c>
      <c r="AT299" s="193" t="s">
        <v>465</v>
      </c>
      <c r="AU299" s="193" t="s">
        <v>84</v>
      </c>
      <c r="AY299" s="19" t="s">
        <v>235</v>
      </c>
      <c r="BE299" s="194">
        <f>IF(N299="základní",J299,0)</f>
        <v>0</v>
      </c>
      <c r="BF299" s="194">
        <f>IF(N299="snížená",J299,0)</f>
        <v>0</v>
      </c>
      <c r="BG299" s="194">
        <f>IF(N299="zákl. přenesená",J299,0)</f>
        <v>0</v>
      </c>
      <c r="BH299" s="194">
        <f>IF(N299="sníž. přenesená",J299,0)</f>
        <v>0</v>
      </c>
      <c r="BI299" s="194">
        <f>IF(N299="nulová",J299,0)</f>
        <v>0</v>
      </c>
      <c r="BJ299" s="19" t="s">
        <v>82</v>
      </c>
      <c r="BK299" s="194">
        <f>ROUND(I299*H299,2)</f>
        <v>0</v>
      </c>
      <c r="BL299" s="19" t="s">
        <v>96</v>
      </c>
      <c r="BM299" s="193" t="s">
        <v>546</v>
      </c>
    </row>
    <row r="300" s="2" customFormat="1">
      <c r="A300" s="38"/>
      <c r="B300" s="39"/>
      <c r="C300" s="38"/>
      <c r="D300" s="195" t="s">
        <v>242</v>
      </c>
      <c r="E300" s="38"/>
      <c r="F300" s="196" t="s">
        <v>545</v>
      </c>
      <c r="G300" s="38"/>
      <c r="H300" s="38"/>
      <c r="I300" s="197"/>
      <c r="J300" s="38"/>
      <c r="K300" s="38"/>
      <c r="L300" s="39"/>
      <c r="M300" s="198"/>
      <c r="N300" s="199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242</v>
      </c>
      <c r="AU300" s="19" t="s">
        <v>84</v>
      </c>
    </row>
    <row r="301" s="2" customFormat="1" ht="21.75" customHeight="1">
      <c r="A301" s="38"/>
      <c r="B301" s="181"/>
      <c r="C301" s="182" t="s">
        <v>486</v>
      </c>
      <c r="D301" s="182" t="s">
        <v>237</v>
      </c>
      <c r="E301" s="183" t="s">
        <v>548</v>
      </c>
      <c r="F301" s="184" t="s">
        <v>549</v>
      </c>
      <c r="G301" s="185" t="s">
        <v>527</v>
      </c>
      <c r="H301" s="186">
        <v>4</v>
      </c>
      <c r="I301" s="187"/>
      <c r="J301" s="188">
        <f>ROUND(I301*H301,2)</f>
        <v>0</v>
      </c>
      <c r="K301" s="184" t="s">
        <v>246</v>
      </c>
      <c r="L301" s="39"/>
      <c r="M301" s="189" t="s">
        <v>1</v>
      </c>
      <c r="N301" s="190" t="s">
        <v>40</v>
      </c>
      <c r="O301" s="77"/>
      <c r="P301" s="191">
        <f>O301*H301</f>
        <v>0</v>
      </c>
      <c r="Q301" s="191">
        <v>0.0066</v>
      </c>
      <c r="R301" s="191">
        <f>Q301*H301</f>
        <v>0.0264</v>
      </c>
      <c r="S301" s="191">
        <v>0</v>
      </c>
      <c r="T301" s="192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93" t="s">
        <v>96</v>
      </c>
      <c r="AT301" s="193" t="s">
        <v>237</v>
      </c>
      <c r="AU301" s="193" t="s">
        <v>84</v>
      </c>
      <c r="AY301" s="19" t="s">
        <v>235</v>
      </c>
      <c r="BE301" s="194">
        <f>IF(N301="základní",J301,0)</f>
        <v>0</v>
      </c>
      <c r="BF301" s="194">
        <f>IF(N301="snížená",J301,0)</f>
        <v>0</v>
      </c>
      <c r="BG301" s="194">
        <f>IF(N301="zákl. přenesená",J301,0)</f>
        <v>0</v>
      </c>
      <c r="BH301" s="194">
        <f>IF(N301="sníž. přenesená",J301,0)</f>
        <v>0</v>
      </c>
      <c r="BI301" s="194">
        <f>IF(N301="nulová",J301,0)</f>
        <v>0</v>
      </c>
      <c r="BJ301" s="19" t="s">
        <v>82</v>
      </c>
      <c r="BK301" s="194">
        <f>ROUND(I301*H301,2)</f>
        <v>0</v>
      </c>
      <c r="BL301" s="19" t="s">
        <v>96</v>
      </c>
      <c r="BM301" s="193" t="s">
        <v>550</v>
      </c>
    </row>
    <row r="302" s="2" customFormat="1">
      <c r="A302" s="38"/>
      <c r="B302" s="39"/>
      <c r="C302" s="38"/>
      <c r="D302" s="195" t="s">
        <v>242</v>
      </c>
      <c r="E302" s="38"/>
      <c r="F302" s="196" t="s">
        <v>551</v>
      </c>
      <c r="G302" s="38"/>
      <c r="H302" s="38"/>
      <c r="I302" s="197"/>
      <c r="J302" s="38"/>
      <c r="K302" s="38"/>
      <c r="L302" s="39"/>
      <c r="M302" s="198"/>
      <c r="N302" s="199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242</v>
      </c>
      <c r="AU302" s="19" t="s">
        <v>84</v>
      </c>
    </row>
    <row r="303" s="2" customFormat="1">
      <c r="A303" s="38"/>
      <c r="B303" s="39"/>
      <c r="C303" s="38"/>
      <c r="D303" s="195" t="s">
        <v>262</v>
      </c>
      <c r="E303" s="38"/>
      <c r="F303" s="223" t="s">
        <v>296</v>
      </c>
      <c r="G303" s="38"/>
      <c r="H303" s="38"/>
      <c r="I303" s="197"/>
      <c r="J303" s="38"/>
      <c r="K303" s="38"/>
      <c r="L303" s="39"/>
      <c r="M303" s="198"/>
      <c r="N303" s="199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262</v>
      </c>
      <c r="AU303" s="19" t="s">
        <v>84</v>
      </c>
    </row>
    <row r="304" s="14" customFormat="1">
      <c r="A304" s="14"/>
      <c r="B304" s="207"/>
      <c r="C304" s="14"/>
      <c r="D304" s="195" t="s">
        <v>248</v>
      </c>
      <c r="E304" s="208" t="s">
        <v>1</v>
      </c>
      <c r="F304" s="209" t="s">
        <v>96</v>
      </c>
      <c r="G304" s="14"/>
      <c r="H304" s="210">
        <v>4</v>
      </c>
      <c r="I304" s="211"/>
      <c r="J304" s="14"/>
      <c r="K304" s="14"/>
      <c r="L304" s="207"/>
      <c r="M304" s="212"/>
      <c r="N304" s="213"/>
      <c r="O304" s="213"/>
      <c r="P304" s="213"/>
      <c r="Q304" s="213"/>
      <c r="R304" s="213"/>
      <c r="S304" s="213"/>
      <c r="T304" s="2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08" t="s">
        <v>248</v>
      </c>
      <c r="AU304" s="208" t="s">
        <v>84</v>
      </c>
      <c r="AV304" s="14" t="s">
        <v>84</v>
      </c>
      <c r="AW304" s="14" t="s">
        <v>32</v>
      </c>
      <c r="AX304" s="14" t="s">
        <v>82</v>
      </c>
      <c r="AY304" s="208" t="s">
        <v>235</v>
      </c>
    </row>
    <row r="305" s="2" customFormat="1" ht="24.15" customHeight="1">
      <c r="A305" s="38"/>
      <c r="B305" s="181"/>
      <c r="C305" s="232" t="s">
        <v>490</v>
      </c>
      <c r="D305" s="232" t="s">
        <v>465</v>
      </c>
      <c r="E305" s="233" t="s">
        <v>553</v>
      </c>
      <c r="F305" s="234" t="s">
        <v>554</v>
      </c>
      <c r="G305" s="235" t="s">
        <v>527</v>
      </c>
      <c r="H305" s="236">
        <v>4</v>
      </c>
      <c r="I305" s="237"/>
      <c r="J305" s="238">
        <f>ROUND(I305*H305,2)</f>
        <v>0</v>
      </c>
      <c r="K305" s="234" t="s">
        <v>246</v>
      </c>
      <c r="L305" s="239"/>
      <c r="M305" s="240" t="s">
        <v>1</v>
      </c>
      <c r="N305" s="241" t="s">
        <v>40</v>
      </c>
      <c r="O305" s="77"/>
      <c r="P305" s="191">
        <f>O305*H305</f>
        <v>0</v>
      </c>
      <c r="Q305" s="191">
        <v>0.081000000000000003</v>
      </c>
      <c r="R305" s="191">
        <f>Q305*H305</f>
        <v>0.32400000000000001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291</v>
      </c>
      <c r="AT305" s="193" t="s">
        <v>465</v>
      </c>
      <c r="AU305" s="193" t="s">
        <v>84</v>
      </c>
      <c r="AY305" s="19" t="s">
        <v>235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96</v>
      </c>
      <c r="BM305" s="193" t="s">
        <v>555</v>
      </c>
    </row>
    <row r="306" s="2" customFormat="1">
      <c r="A306" s="38"/>
      <c r="B306" s="39"/>
      <c r="C306" s="38"/>
      <c r="D306" s="195" t="s">
        <v>242</v>
      </c>
      <c r="E306" s="38"/>
      <c r="F306" s="196" t="s">
        <v>554</v>
      </c>
      <c r="G306" s="38"/>
      <c r="H306" s="38"/>
      <c r="I306" s="197"/>
      <c r="J306" s="38"/>
      <c r="K306" s="38"/>
      <c r="L306" s="39"/>
      <c r="M306" s="198"/>
      <c r="N306" s="199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242</v>
      </c>
      <c r="AU306" s="19" t="s">
        <v>84</v>
      </c>
    </row>
    <row r="307" s="2" customFormat="1" ht="24.15" customHeight="1">
      <c r="A307" s="38"/>
      <c r="B307" s="181"/>
      <c r="C307" s="182" t="s">
        <v>495</v>
      </c>
      <c r="D307" s="182" t="s">
        <v>237</v>
      </c>
      <c r="E307" s="183" t="s">
        <v>557</v>
      </c>
      <c r="F307" s="184" t="s">
        <v>558</v>
      </c>
      <c r="G307" s="185" t="s">
        <v>358</v>
      </c>
      <c r="H307" s="186">
        <v>5.1749999999999998</v>
      </c>
      <c r="I307" s="187"/>
      <c r="J307" s="188">
        <f>ROUND(I307*H307,2)</f>
        <v>0</v>
      </c>
      <c r="K307" s="184" t="s">
        <v>246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</v>
      </c>
      <c r="R307" s="191">
        <f>Q307*H307</f>
        <v>0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96</v>
      </c>
      <c r="AT307" s="193" t="s">
        <v>237</v>
      </c>
      <c r="AU307" s="193" t="s">
        <v>84</v>
      </c>
      <c r="AY307" s="19" t="s">
        <v>235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96</v>
      </c>
      <c r="BM307" s="193" t="s">
        <v>559</v>
      </c>
    </row>
    <row r="308" s="2" customFormat="1">
      <c r="A308" s="38"/>
      <c r="B308" s="39"/>
      <c r="C308" s="38"/>
      <c r="D308" s="195" t="s">
        <v>242</v>
      </c>
      <c r="E308" s="38"/>
      <c r="F308" s="196" t="s">
        <v>560</v>
      </c>
      <c r="G308" s="38"/>
      <c r="H308" s="38"/>
      <c r="I308" s="197"/>
      <c r="J308" s="38"/>
      <c r="K308" s="38"/>
      <c r="L308" s="39"/>
      <c r="M308" s="198"/>
      <c r="N308" s="199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242</v>
      </c>
      <c r="AU308" s="19" t="s">
        <v>84</v>
      </c>
    </row>
    <row r="309" s="2" customFormat="1">
      <c r="A309" s="38"/>
      <c r="B309" s="39"/>
      <c r="C309" s="38"/>
      <c r="D309" s="195" t="s">
        <v>262</v>
      </c>
      <c r="E309" s="38"/>
      <c r="F309" s="223" t="s">
        <v>296</v>
      </c>
      <c r="G309" s="38"/>
      <c r="H309" s="38"/>
      <c r="I309" s="197"/>
      <c r="J309" s="38"/>
      <c r="K309" s="38"/>
      <c r="L309" s="39"/>
      <c r="M309" s="198"/>
      <c r="N309" s="199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262</v>
      </c>
      <c r="AU309" s="19" t="s">
        <v>84</v>
      </c>
    </row>
    <row r="310" s="13" customFormat="1">
      <c r="A310" s="13"/>
      <c r="B310" s="200"/>
      <c r="C310" s="13"/>
      <c r="D310" s="195" t="s">
        <v>248</v>
      </c>
      <c r="E310" s="201" t="s">
        <v>1</v>
      </c>
      <c r="F310" s="202" t="s">
        <v>992</v>
      </c>
      <c r="G310" s="13"/>
      <c r="H310" s="201" t="s">
        <v>1</v>
      </c>
      <c r="I310" s="203"/>
      <c r="J310" s="13"/>
      <c r="K310" s="13"/>
      <c r="L310" s="200"/>
      <c r="M310" s="204"/>
      <c r="N310" s="205"/>
      <c r="O310" s="205"/>
      <c r="P310" s="205"/>
      <c r="Q310" s="205"/>
      <c r="R310" s="205"/>
      <c r="S310" s="205"/>
      <c r="T310" s="206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01" t="s">
        <v>248</v>
      </c>
      <c r="AU310" s="201" t="s">
        <v>84</v>
      </c>
      <c r="AV310" s="13" t="s">
        <v>82</v>
      </c>
      <c r="AW310" s="13" t="s">
        <v>32</v>
      </c>
      <c r="AX310" s="13" t="s">
        <v>75</v>
      </c>
      <c r="AY310" s="201" t="s">
        <v>235</v>
      </c>
    </row>
    <row r="311" s="14" customFormat="1">
      <c r="A311" s="14"/>
      <c r="B311" s="207"/>
      <c r="C311" s="14"/>
      <c r="D311" s="195" t="s">
        <v>248</v>
      </c>
      <c r="E311" s="208" t="s">
        <v>1</v>
      </c>
      <c r="F311" s="209" t="s">
        <v>1481</v>
      </c>
      <c r="G311" s="14"/>
      <c r="H311" s="210">
        <v>4.0499999999999998</v>
      </c>
      <c r="I311" s="211"/>
      <c r="J311" s="14"/>
      <c r="K311" s="14"/>
      <c r="L311" s="207"/>
      <c r="M311" s="212"/>
      <c r="N311" s="213"/>
      <c r="O311" s="213"/>
      <c r="P311" s="213"/>
      <c r="Q311" s="213"/>
      <c r="R311" s="213"/>
      <c r="S311" s="213"/>
      <c r="T311" s="2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08" t="s">
        <v>248</v>
      </c>
      <c r="AU311" s="208" t="s">
        <v>84</v>
      </c>
      <c r="AV311" s="14" t="s">
        <v>84</v>
      </c>
      <c r="AW311" s="14" t="s">
        <v>32</v>
      </c>
      <c r="AX311" s="14" t="s">
        <v>75</v>
      </c>
      <c r="AY311" s="208" t="s">
        <v>235</v>
      </c>
    </row>
    <row r="312" s="13" customFormat="1">
      <c r="A312" s="13"/>
      <c r="B312" s="200"/>
      <c r="C312" s="13"/>
      <c r="D312" s="195" t="s">
        <v>248</v>
      </c>
      <c r="E312" s="201" t="s">
        <v>1</v>
      </c>
      <c r="F312" s="202" t="s">
        <v>522</v>
      </c>
      <c r="G312" s="13"/>
      <c r="H312" s="201" t="s">
        <v>1</v>
      </c>
      <c r="I312" s="203"/>
      <c r="J312" s="13"/>
      <c r="K312" s="13"/>
      <c r="L312" s="200"/>
      <c r="M312" s="204"/>
      <c r="N312" s="205"/>
      <c r="O312" s="205"/>
      <c r="P312" s="205"/>
      <c r="Q312" s="205"/>
      <c r="R312" s="205"/>
      <c r="S312" s="205"/>
      <c r="T312" s="206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01" t="s">
        <v>248</v>
      </c>
      <c r="AU312" s="201" t="s">
        <v>84</v>
      </c>
      <c r="AV312" s="13" t="s">
        <v>82</v>
      </c>
      <c r="AW312" s="13" t="s">
        <v>32</v>
      </c>
      <c r="AX312" s="13" t="s">
        <v>75</v>
      </c>
      <c r="AY312" s="201" t="s">
        <v>235</v>
      </c>
    </row>
    <row r="313" s="14" customFormat="1">
      <c r="A313" s="14"/>
      <c r="B313" s="207"/>
      <c r="C313" s="14"/>
      <c r="D313" s="195" t="s">
        <v>248</v>
      </c>
      <c r="E313" s="208" t="s">
        <v>1</v>
      </c>
      <c r="F313" s="209" t="s">
        <v>1478</v>
      </c>
      <c r="G313" s="14"/>
      <c r="H313" s="210">
        <v>1.125</v>
      </c>
      <c r="I313" s="211"/>
      <c r="J313" s="14"/>
      <c r="K313" s="14"/>
      <c r="L313" s="207"/>
      <c r="M313" s="212"/>
      <c r="N313" s="213"/>
      <c r="O313" s="213"/>
      <c r="P313" s="213"/>
      <c r="Q313" s="213"/>
      <c r="R313" s="213"/>
      <c r="S313" s="213"/>
      <c r="T313" s="2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08" t="s">
        <v>248</v>
      </c>
      <c r="AU313" s="208" t="s">
        <v>84</v>
      </c>
      <c r="AV313" s="14" t="s">
        <v>84</v>
      </c>
      <c r="AW313" s="14" t="s">
        <v>32</v>
      </c>
      <c r="AX313" s="14" t="s">
        <v>75</v>
      </c>
      <c r="AY313" s="208" t="s">
        <v>235</v>
      </c>
    </row>
    <row r="314" s="15" customFormat="1">
      <c r="A314" s="15"/>
      <c r="B314" s="215"/>
      <c r="C314" s="15"/>
      <c r="D314" s="195" t="s">
        <v>248</v>
      </c>
      <c r="E314" s="216" t="s">
        <v>1</v>
      </c>
      <c r="F314" s="217" t="s">
        <v>253</v>
      </c>
      <c r="G314" s="15"/>
      <c r="H314" s="218">
        <v>5.1749999999999998</v>
      </c>
      <c r="I314" s="219"/>
      <c r="J314" s="15"/>
      <c r="K314" s="15"/>
      <c r="L314" s="215"/>
      <c r="M314" s="220"/>
      <c r="N314" s="221"/>
      <c r="O314" s="221"/>
      <c r="P314" s="221"/>
      <c r="Q314" s="221"/>
      <c r="R314" s="221"/>
      <c r="S314" s="221"/>
      <c r="T314" s="222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16" t="s">
        <v>248</v>
      </c>
      <c r="AU314" s="216" t="s">
        <v>84</v>
      </c>
      <c r="AV314" s="15" t="s">
        <v>96</v>
      </c>
      <c r="AW314" s="15" t="s">
        <v>32</v>
      </c>
      <c r="AX314" s="15" t="s">
        <v>82</v>
      </c>
      <c r="AY314" s="216" t="s">
        <v>235</v>
      </c>
    </row>
    <row r="315" s="12" customFormat="1" ht="22.8" customHeight="1">
      <c r="A315" s="12"/>
      <c r="B315" s="168"/>
      <c r="C315" s="12"/>
      <c r="D315" s="169" t="s">
        <v>74</v>
      </c>
      <c r="E315" s="179" t="s">
        <v>269</v>
      </c>
      <c r="F315" s="179" t="s">
        <v>562</v>
      </c>
      <c r="G315" s="12"/>
      <c r="H315" s="12"/>
      <c r="I315" s="171"/>
      <c r="J315" s="180">
        <f>BK315</f>
        <v>0</v>
      </c>
      <c r="K315" s="12"/>
      <c r="L315" s="168"/>
      <c r="M315" s="173"/>
      <c r="N315" s="174"/>
      <c r="O315" s="174"/>
      <c r="P315" s="175">
        <f>SUM(P316:P333)</f>
        <v>0</v>
      </c>
      <c r="Q315" s="174"/>
      <c r="R315" s="175">
        <f>SUM(R316:R333)</f>
        <v>0</v>
      </c>
      <c r="S315" s="174"/>
      <c r="T315" s="176">
        <f>SUM(T316:T333)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169" t="s">
        <v>82</v>
      </c>
      <c r="AT315" s="177" t="s">
        <v>74</v>
      </c>
      <c r="AU315" s="177" t="s">
        <v>82</v>
      </c>
      <c r="AY315" s="169" t="s">
        <v>235</v>
      </c>
      <c r="BK315" s="178">
        <f>SUM(BK316:BK333)</f>
        <v>0</v>
      </c>
    </row>
    <row r="316" s="2" customFormat="1" ht="24.15" customHeight="1">
      <c r="A316" s="38"/>
      <c r="B316" s="181"/>
      <c r="C316" s="182" t="s">
        <v>502</v>
      </c>
      <c r="D316" s="182" t="s">
        <v>237</v>
      </c>
      <c r="E316" s="183" t="s">
        <v>605</v>
      </c>
      <c r="F316" s="184" t="s">
        <v>606</v>
      </c>
      <c r="G316" s="185" t="s">
        <v>240</v>
      </c>
      <c r="H316" s="186">
        <v>692.495</v>
      </c>
      <c r="I316" s="187"/>
      <c r="J316" s="188">
        <f>ROUND(I316*H316,2)</f>
        <v>0</v>
      </c>
      <c r="K316" s="184" t="s">
        <v>246</v>
      </c>
      <c r="L316" s="39"/>
      <c r="M316" s="189" t="s">
        <v>1</v>
      </c>
      <c r="N316" s="190" t="s">
        <v>40</v>
      </c>
      <c r="O316" s="77"/>
      <c r="P316" s="191">
        <f>O316*H316</f>
        <v>0</v>
      </c>
      <c r="Q316" s="191">
        <v>0</v>
      </c>
      <c r="R316" s="191">
        <f>Q316*H316</f>
        <v>0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96</v>
      </c>
      <c r="AT316" s="193" t="s">
        <v>237</v>
      </c>
      <c r="AU316" s="193" t="s">
        <v>84</v>
      </c>
      <c r="AY316" s="19" t="s">
        <v>235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96</v>
      </c>
      <c r="BM316" s="193" t="s">
        <v>607</v>
      </c>
    </row>
    <row r="317" s="2" customFormat="1">
      <c r="A317" s="38"/>
      <c r="B317" s="39"/>
      <c r="C317" s="38"/>
      <c r="D317" s="195" t="s">
        <v>242</v>
      </c>
      <c r="E317" s="38"/>
      <c r="F317" s="196" t="s">
        <v>608</v>
      </c>
      <c r="G317" s="38"/>
      <c r="H317" s="38"/>
      <c r="I317" s="197"/>
      <c r="J317" s="38"/>
      <c r="K317" s="38"/>
      <c r="L317" s="39"/>
      <c r="M317" s="198"/>
      <c r="N317" s="199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242</v>
      </c>
      <c r="AU317" s="19" t="s">
        <v>84</v>
      </c>
    </row>
    <row r="318" s="2" customFormat="1" ht="21.75" customHeight="1">
      <c r="A318" s="38"/>
      <c r="B318" s="181"/>
      <c r="C318" s="182" t="s">
        <v>509</v>
      </c>
      <c r="D318" s="182" t="s">
        <v>237</v>
      </c>
      <c r="E318" s="183" t="s">
        <v>610</v>
      </c>
      <c r="F318" s="184" t="s">
        <v>570</v>
      </c>
      <c r="G318" s="185" t="s">
        <v>240</v>
      </c>
      <c r="H318" s="186">
        <v>692.495</v>
      </c>
      <c r="I318" s="187"/>
      <c r="J318" s="188">
        <f>ROUND(I318*H318,2)</f>
        <v>0</v>
      </c>
      <c r="K318" s="184" t="s">
        <v>246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96</v>
      </c>
      <c r="AT318" s="193" t="s">
        <v>237</v>
      </c>
      <c r="AU318" s="193" t="s">
        <v>84</v>
      </c>
      <c r="AY318" s="19" t="s">
        <v>235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96</v>
      </c>
      <c r="BM318" s="193" t="s">
        <v>611</v>
      </c>
    </row>
    <row r="319" s="2" customFormat="1">
      <c r="A319" s="38"/>
      <c r="B319" s="39"/>
      <c r="C319" s="38"/>
      <c r="D319" s="195" t="s">
        <v>242</v>
      </c>
      <c r="E319" s="38"/>
      <c r="F319" s="196" t="s">
        <v>572</v>
      </c>
      <c r="G319" s="38"/>
      <c r="H319" s="38"/>
      <c r="I319" s="197"/>
      <c r="J319" s="38"/>
      <c r="K319" s="38"/>
      <c r="L319" s="39"/>
      <c r="M319" s="198"/>
      <c r="N319" s="199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242</v>
      </c>
      <c r="AU319" s="19" t="s">
        <v>84</v>
      </c>
    </row>
    <row r="320" s="2" customFormat="1" ht="24.15" customHeight="1">
      <c r="A320" s="38"/>
      <c r="B320" s="181"/>
      <c r="C320" s="182" t="s">
        <v>516</v>
      </c>
      <c r="D320" s="182" t="s">
        <v>237</v>
      </c>
      <c r="E320" s="183" t="s">
        <v>613</v>
      </c>
      <c r="F320" s="184" t="s">
        <v>575</v>
      </c>
      <c r="G320" s="185" t="s">
        <v>240</v>
      </c>
      <c r="H320" s="186">
        <v>692.495</v>
      </c>
      <c r="I320" s="187"/>
      <c r="J320" s="188">
        <f>ROUND(I320*H320,2)</f>
        <v>0</v>
      </c>
      <c r="K320" s="184" t="s">
        <v>246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96</v>
      </c>
      <c r="AT320" s="193" t="s">
        <v>237</v>
      </c>
      <c r="AU320" s="193" t="s">
        <v>84</v>
      </c>
      <c r="AY320" s="19" t="s">
        <v>235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96</v>
      </c>
      <c r="BM320" s="193" t="s">
        <v>614</v>
      </c>
    </row>
    <row r="321" s="2" customFormat="1">
      <c r="A321" s="38"/>
      <c r="B321" s="39"/>
      <c r="C321" s="38"/>
      <c r="D321" s="195" t="s">
        <v>242</v>
      </c>
      <c r="E321" s="38"/>
      <c r="F321" s="196" t="s">
        <v>577</v>
      </c>
      <c r="G321" s="38"/>
      <c r="H321" s="38"/>
      <c r="I321" s="197"/>
      <c r="J321" s="38"/>
      <c r="K321" s="38"/>
      <c r="L321" s="39"/>
      <c r="M321" s="198"/>
      <c r="N321" s="199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242</v>
      </c>
      <c r="AU321" s="19" t="s">
        <v>84</v>
      </c>
    </row>
    <row r="322" s="2" customFormat="1" ht="33" customHeight="1">
      <c r="A322" s="38"/>
      <c r="B322" s="181"/>
      <c r="C322" s="182" t="s">
        <v>524</v>
      </c>
      <c r="D322" s="182" t="s">
        <v>237</v>
      </c>
      <c r="E322" s="183" t="s">
        <v>616</v>
      </c>
      <c r="F322" s="184" t="s">
        <v>995</v>
      </c>
      <c r="G322" s="185" t="s">
        <v>240</v>
      </c>
      <c r="H322" s="186">
        <v>692.495</v>
      </c>
      <c r="I322" s="187"/>
      <c r="J322" s="188">
        <f>ROUND(I322*H322,2)</f>
        <v>0</v>
      </c>
      <c r="K322" s="184" t="s">
        <v>246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96</v>
      </c>
      <c r="AT322" s="193" t="s">
        <v>237</v>
      </c>
      <c r="AU322" s="193" t="s">
        <v>84</v>
      </c>
      <c r="AY322" s="19" t="s">
        <v>235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96</v>
      </c>
      <c r="BM322" s="193" t="s">
        <v>618</v>
      </c>
    </row>
    <row r="323" s="2" customFormat="1">
      <c r="A323" s="38"/>
      <c r="B323" s="39"/>
      <c r="C323" s="38"/>
      <c r="D323" s="195" t="s">
        <v>242</v>
      </c>
      <c r="E323" s="38"/>
      <c r="F323" s="196" t="s">
        <v>619</v>
      </c>
      <c r="G323" s="38"/>
      <c r="H323" s="38"/>
      <c r="I323" s="197"/>
      <c r="J323" s="38"/>
      <c r="K323" s="38"/>
      <c r="L323" s="39"/>
      <c r="M323" s="198"/>
      <c r="N323" s="199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242</v>
      </c>
      <c r="AU323" s="19" t="s">
        <v>84</v>
      </c>
    </row>
    <row r="324" s="2" customFormat="1">
      <c r="A324" s="38"/>
      <c r="B324" s="39"/>
      <c r="C324" s="38"/>
      <c r="D324" s="195" t="s">
        <v>262</v>
      </c>
      <c r="E324" s="38"/>
      <c r="F324" s="223" t="s">
        <v>1433</v>
      </c>
      <c r="G324" s="38"/>
      <c r="H324" s="38"/>
      <c r="I324" s="197"/>
      <c r="J324" s="38"/>
      <c r="K324" s="38"/>
      <c r="L324" s="39"/>
      <c r="M324" s="198"/>
      <c r="N324" s="199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262</v>
      </c>
      <c r="AU324" s="19" t="s">
        <v>84</v>
      </c>
    </row>
    <row r="325" s="13" customFormat="1">
      <c r="A325" s="13"/>
      <c r="B325" s="200"/>
      <c r="C325" s="13"/>
      <c r="D325" s="195" t="s">
        <v>248</v>
      </c>
      <c r="E325" s="201" t="s">
        <v>1</v>
      </c>
      <c r="F325" s="202" t="s">
        <v>996</v>
      </c>
      <c r="G325" s="13"/>
      <c r="H325" s="201" t="s">
        <v>1</v>
      </c>
      <c r="I325" s="203"/>
      <c r="J325" s="13"/>
      <c r="K325" s="13"/>
      <c r="L325" s="200"/>
      <c r="M325" s="204"/>
      <c r="N325" s="205"/>
      <c r="O325" s="205"/>
      <c r="P325" s="205"/>
      <c r="Q325" s="205"/>
      <c r="R325" s="205"/>
      <c r="S325" s="205"/>
      <c r="T325" s="206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01" t="s">
        <v>248</v>
      </c>
      <c r="AU325" s="201" t="s">
        <v>84</v>
      </c>
      <c r="AV325" s="13" t="s">
        <v>82</v>
      </c>
      <c r="AW325" s="13" t="s">
        <v>32</v>
      </c>
      <c r="AX325" s="13" t="s">
        <v>75</v>
      </c>
      <c r="AY325" s="201" t="s">
        <v>235</v>
      </c>
    </row>
    <row r="326" s="14" customFormat="1">
      <c r="A326" s="14"/>
      <c r="B326" s="207"/>
      <c r="C326" s="14"/>
      <c r="D326" s="195" t="s">
        <v>248</v>
      </c>
      <c r="E326" s="208" t="s">
        <v>1</v>
      </c>
      <c r="F326" s="209" t="s">
        <v>1482</v>
      </c>
      <c r="G326" s="14"/>
      <c r="H326" s="210">
        <v>692.495</v>
      </c>
      <c r="I326" s="211"/>
      <c r="J326" s="14"/>
      <c r="K326" s="14"/>
      <c r="L326" s="207"/>
      <c r="M326" s="212"/>
      <c r="N326" s="213"/>
      <c r="O326" s="213"/>
      <c r="P326" s="213"/>
      <c r="Q326" s="213"/>
      <c r="R326" s="213"/>
      <c r="S326" s="213"/>
      <c r="T326" s="2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08" t="s">
        <v>248</v>
      </c>
      <c r="AU326" s="208" t="s">
        <v>84</v>
      </c>
      <c r="AV326" s="14" t="s">
        <v>84</v>
      </c>
      <c r="AW326" s="14" t="s">
        <v>32</v>
      </c>
      <c r="AX326" s="14" t="s">
        <v>82</v>
      </c>
      <c r="AY326" s="208" t="s">
        <v>235</v>
      </c>
    </row>
    <row r="327" s="2" customFormat="1" ht="21.75" customHeight="1">
      <c r="A327" s="38"/>
      <c r="B327" s="181"/>
      <c r="C327" s="182" t="s">
        <v>531</v>
      </c>
      <c r="D327" s="182" t="s">
        <v>237</v>
      </c>
      <c r="E327" s="183" t="s">
        <v>622</v>
      </c>
      <c r="F327" s="184" t="s">
        <v>586</v>
      </c>
      <c r="G327" s="185" t="s">
        <v>240</v>
      </c>
      <c r="H327" s="186">
        <v>1803.5999999999999</v>
      </c>
      <c r="I327" s="187"/>
      <c r="J327" s="188">
        <f>ROUND(I327*H327,2)</f>
        <v>0</v>
      </c>
      <c r="K327" s="184" t="s">
        <v>246</v>
      </c>
      <c r="L327" s="39"/>
      <c r="M327" s="189" t="s">
        <v>1</v>
      </c>
      <c r="N327" s="190" t="s">
        <v>40</v>
      </c>
      <c r="O327" s="77"/>
      <c r="P327" s="191">
        <f>O327*H327</f>
        <v>0</v>
      </c>
      <c r="Q327" s="191">
        <v>0</v>
      </c>
      <c r="R327" s="191">
        <f>Q327*H327</f>
        <v>0</v>
      </c>
      <c r="S327" s="191">
        <v>0</v>
      </c>
      <c r="T327" s="192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93" t="s">
        <v>96</v>
      </c>
      <c r="AT327" s="193" t="s">
        <v>237</v>
      </c>
      <c r="AU327" s="193" t="s">
        <v>84</v>
      </c>
      <c r="AY327" s="19" t="s">
        <v>235</v>
      </c>
      <c r="BE327" s="194">
        <f>IF(N327="základní",J327,0)</f>
        <v>0</v>
      </c>
      <c r="BF327" s="194">
        <f>IF(N327="snížená",J327,0)</f>
        <v>0</v>
      </c>
      <c r="BG327" s="194">
        <f>IF(N327="zákl. přenesená",J327,0)</f>
        <v>0</v>
      </c>
      <c r="BH327" s="194">
        <f>IF(N327="sníž. přenesená",J327,0)</f>
        <v>0</v>
      </c>
      <c r="BI327" s="194">
        <f>IF(N327="nulová",J327,0)</f>
        <v>0</v>
      </c>
      <c r="BJ327" s="19" t="s">
        <v>82</v>
      </c>
      <c r="BK327" s="194">
        <f>ROUND(I327*H327,2)</f>
        <v>0</v>
      </c>
      <c r="BL327" s="19" t="s">
        <v>96</v>
      </c>
      <c r="BM327" s="193" t="s">
        <v>623</v>
      </c>
    </row>
    <row r="328" s="2" customFormat="1">
      <c r="A328" s="38"/>
      <c r="B328" s="39"/>
      <c r="C328" s="38"/>
      <c r="D328" s="195" t="s">
        <v>242</v>
      </c>
      <c r="E328" s="38"/>
      <c r="F328" s="196" t="s">
        <v>588</v>
      </c>
      <c r="G328" s="38"/>
      <c r="H328" s="38"/>
      <c r="I328" s="197"/>
      <c r="J328" s="38"/>
      <c r="K328" s="38"/>
      <c r="L328" s="39"/>
      <c r="M328" s="198"/>
      <c r="N328" s="199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242</v>
      </c>
      <c r="AU328" s="19" t="s">
        <v>84</v>
      </c>
    </row>
    <row r="329" s="2" customFormat="1" ht="33" customHeight="1">
      <c r="A329" s="38"/>
      <c r="B329" s="181"/>
      <c r="C329" s="182" t="s">
        <v>535</v>
      </c>
      <c r="D329" s="182" t="s">
        <v>237</v>
      </c>
      <c r="E329" s="183" t="s">
        <v>625</v>
      </c>
      <c r="F329" s="184" t="s">
        <v>998</v>
      </c>
      <c r="G329" s="185" t="s">
        <v>240</v>
      </c>
      <c r="H329" s="186">
        <v>1803.5999999999999</v>
      </c>
      <c r="I329" s="187"/>
      <c r="J329" s="188">
        <f>ROUND(I329*H329,2)</f>
        <v>0</v>
      </c>
      <c r="K329" s="184" t="s">
        <v>246</v>
      </c>
      <c r="L329" s="39"/>
      <c r="M329" s="189" t="s">
        <v>1</v>
      </c>
      <c r="N329" s="190" t="s">
        <v>40</v>
      </c>
      <c r="O329" s="77"/>
      <c r="P329" s="191">
        <f>O329*H329</f>
        <v>0</v>
      </c>
      <c r="Q329" s="191">
        <v>0</v>
      </c>
      <c r="R329" s="191">
        <f>Q329*H329</f>
        <v>0</v>
      </c>
      <c r="S329" s="191">
        <v>0</v>
      </c>
      <c r="T329" s="192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93" t="s">
        <v>96</v>
      </c>
      <c r="AT329" s="193" t="s">
        <v>237</v>
      </c>
      <c r="AU329" s="193" t="s">
        <v>84</v>
      </c>
      <c r="AY329" s="19" t="s">
        <v>235</v>
      </c>
      <c r="BE329" s="194">
        <f>IF(N329="základní",J329,0)</f>
        <v>0</v>
      </c>
      <c r="BF329" s="194">
        <f>IF(N329="snížená",J329,0)</f>
        <v>0</v>
      </c>
      <c r="BG329" s="194">
        <f>IF(N329="zákl. přenesená",J329,0)</f>
        <v>0</v>
      </c>
      <c r="BH329" s="194">
        <f>IF(N329="sníž. přenesená",J329,0)</f>
        <v>0</v>
      </c>
      <c r="BI329" s="194">
        <f>IF(N329="nulová",J329,0)</f>
        <v>0</v>
      </c>
      <c r="BJ329" s="19" t="s">
        <v>82</v>
      </c>
      <c r="BK329" s="194">
        <f>ROUND(I329*H329,2)</f>
        <v>0</v>
      </c>
      <c r="BL329" s="19" t="s">
        <v>96</v>
      </c>
      <c r="BM329" s="193" t="s">
        <v>627</v>
      </c>
    </row>
    <row r="330" s="2" customFormat="1">
      <c r="A330" s="38"/>
      <c r="B330" s="39"/>
      <c r="C330" s="38"/>
      <c r="D330" s="195" t="s">
        <v>242</v>
      </c>
      <c r="E330" s="38"/>
      <c r="F330" s="196" t="s">
        <v>601</v>
      </c>
      <c r="G330" s="38"/>
      <c r="H330" s="38"/>
      <c r="I330" s="197"/>
      <c r="J330" s="38"/>
      <c r="K330" s="38"/>
      <c r="L330" s="39"/>
      <c r="M330" s="198"/>
      <c r="N330" s="199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242</v>
      </c>
      <c r="AU330" s="19" t="s">
        <v>84</v>
      </c>
    </row>
    <row r="331" s="2" customFormat="1">
      <c r="A331" s="38"/>
      <c r="B331" s="39"/>
      <c r="C331" s="38"/>
      <c r="D331" s="195" t="s">
        <v>262</v>
      </c>
      <c r="E331" s="38"/>
      <c r="F331" s="223" t="s">
        <v>1433</v>
      </c>
      <c r="G331" s="38"/>
      <c r="H331" s="38"/>
      <c r="I331" s="197"/>
      <c r="J331" s="38"/>
      <c r="K331" s="38"/>
      <c r="L331" s="39"/>
      <c r="M331" s="198"/>
      <c r="N331" s="199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262</v>
      </c>
      <c r="AU331" s="19" t="s">
        <v>84</v>
      </c>
    </row>
    <row r="332" s="13" customFormat="1">
      <c r="A332" s="13"/>
      <c r="B332" s="200"/>
      <c r="C332" s="13"/>
      <c r="D332" s="195" t="s">
        <v>248</v>
      </c>
      <c r="E332" s="201" t="s">
        <v>1</v>
      </c>
      <c r="F332" s="202" t="s">
        <v>602</v>
      </c>
      <c r="G332" s="13"/>
      <c r="H332" s="201" t="s">
        <v>1</v>
      </c>
      <c r="I332" s="203"/>
      <c r="J332" s="13"/>
      <c r="K332" s="13"/>
      <c r="L332" s="200"/>
      <c r="M332" s="204"/>
      <c r="N332" s="205"/>
      <c r="O332" s="205"/>
      <c r="P332" s="205"/>
      <c r="Q332" s="205"/>
      <c r="R332" s="205"/>
      <c r="S332" s="205"/>
      <c r="T332" s="206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01" t="s">
        <v>248</v>
      </c>
      <c r="AU332" s="201" t="s">
        <v>84</v>
      </c>
      <c r="AV332" s="13" t="s">
        <v>82</v>
      </c>
      <c r="AW332" s="13" t="s">
        <v>32</v>
      </c>
      <c r="AX332" s="13" t="s">
        <v>75</v>
      </c>
      <c r="AY332" s="201" t="s">
        <v>235</v>
      </c>
    </row>
    <row r="333" s="14" customFormat="1">
      <c r="A333" s="14"/>
      <c r="B333" s="207"/>
      <c r="C333" s="14"/>
      <c r="D333" s="195" t="s">
        <v>248</v>
      </c>
      <c r="E333" s="208" t="s">
        <v>1</v>
      </c>
      <c r="F333" s="209" t="s">
        <v>1483</v>
      </c>
      <c r="G333" s="14"/>
      <c r="H333" s="210">
        <v>1803.5999999999999</v>
      </c>
      <c r="I333" s="211"/>
      <c r="J333" s="14"/>
      <c r="K333" s="14"/>
      <c r="L333" s="207"/>
      <c r="M333" s="212"/>
      <c r="N333" s="213"/>
      <c r="O333" s="213"/>
      <c r="P333" s="213"/>
      <c r="Q333" s="213"/>
      <c r="R333" s="213"/>
      <c r="S333" s="213"/>
      <c r="T333" s="2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08" t="s">
        <v>248</v>
      </c>
      <c r="AU333" s="208" t="s">
        <v>84</v>
      </c>
      <c r="AV333" s="14" t="s">
        <v>84</v>
      </c>
      <c r="AW333" s="14" t="s">
        <v>32</v>
      </c>
      <c r="AX333" s="14" t="s">
        <v>82</v>
      </c>
      <c r="AY333" s="208" t="s">
        <v>235</v>
      </c>
    </row>
    <row r="334" s="12" customFormat="1" ht="22.8" customHeight="1">
      <c r="A334" s="12"/>
      <c r="B334" s="168"/>
      <c r="C334" s="12"/>
      <c r="D334" s="169" t="s">
        <v>74</v>
      </c>
      <c r="E334" s="179" t="s">
        <v>291</v>
      </c>
      <c r="F334" s="179" t="s">
        <v>629</v>
      </c>
      <c r="G334" s="12"/>
      <c r="H334" s="12"/>
      <c r="I334" s="171"/>
      <c r="J334" s="180">
        <f>BK334</f>
        <v>0</v>
      </c>
      <c r="K334" s="12"/>
      <c r="L334" s="168"/>
      <c r="M334" s="173"/>
      <c r="N334" s="174"/>
      <c r="O334" s="174"/>
      <c r="P334" s="175">
        <f>SUM(P335:P446)</f>
        <v>0</v>
      </c>
      <c r="Q334" s="174"/>
      <c r="R334" s="175">
        <f>SUM(R335:R446)</f>
        <v>67.699482200000006</v>
      </c>
      <c r="S334" s="174"/>
      <c r="T334" s="176">
        <f>SUM(T335:T446)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169" t="s">
        <v>82</v>
      </c>
      <c r="AT334" s="177" t="s">
        <v>74</v>
      </c>
      <c r="AU334" s="177" t="s">
        <v>82</v>
      </c>
      <c r="AY334" s="169" t="s">
        <v>235</v>
      </c>
      <c r="BK334" s="178">
        <f>SUM(BK335:BK446)</f>
        <v>0</v>
      </c>
    </row>
    <row r="335" s="2" customFormat="1" ht="24.15" customHeight="1">
      <c r="A335" s="38"/>
      <c r="B335" s="181"/>
      <c r="C335" s="182" t="s">
        <v>539</v>
      </c>
      <c r="D335" s="182" t="s">
        <v>237</v>
      </c>
      <c r="E335" s="183" t="s">
        <v>1107</v>
      </c>
      <c r="F335" s="184" t="s">
        <v>1108</v>
      </c>
      <c r="G335" s="185" t="s">
        <v>323</v>
      </c>
      <c r="H335" s="186">
        <v>2</v>
      </c>
      <c r="I335" s="187"/>
      <c r="J335" s="188">
        <f>ROUND(I335*H335,2)</f>
        <v>0</v>
      </c>
      <c r="K335" s="184" t="s">
        <v>246</v>
      </c>
      <c r="L335" s="39"/>
      <c r="M335" s="189" t="s">
        <v>1</v>
      </c>
      <c r="N335" s="190" t="s">
        <v>40</v>
      </c>
      <c r="O335" s="77"/>
      <c r="P335" s="191">
        <f>O335*H335</f>
        <v>0</v>
      </c>
      <c r="Q335" s="191">
        <v>0.0065599999999999999</v>
      </c>
      <c r="R335" s="191">
        <f>Q335*H335</f>
        <v>0.01312</v>
      </c>
      <c r="S335" s="191">
        <v>0</v>
      </c>
      <c r="T335" s="192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93" t="s">
        <v>96</v>
      </c>
      <c r="AT335" s="193" t="s">
        <v>237</v>
      </c>
      <c r="AU335" s="193" t="s">
        <v>84</v>
      </c>
      <c r="AY335" s="19" t="s">
        <v>235</v>
      </c>
      <c r="BE335" s="194">
        <f>IF(N335="základní",J335,0)</f>
        <v>0</v>
      </c>
      <c r="BF335" s="194">
        <f>IF(N335="snížená",J335,0)</f>
        <v>0</v>
      </c>
      <c r="BG335" s="194">
        <f>IF(N335="zákl. přenesená",J335,0)</f>
        <v>0</v>
      </c>
      <c r="BH335" s="194">
        <f>IF(N335="sníž. přenesená",J335,0)</f>
        <v>0</v>
      </c>
      <c r="BI335" s="194">
        <f>IF(N335="nulová",J335,0)</f>
        <v>0</v>
      </c>
      <c r="BJ335" s="19" t="s">
        <v>82</v>
      </c>
      <c r="BK335" s="194">
        <f>ROUND(I335*H335,2)</f>
        <v>0</v>
      </c>
      <c r="BL335" s="19" t="s">
        <v>96</v>
      </c>
      <c r="BM335" s="193" t="s">
        <v>1109</v>
      </c>
    </row>
    <row r="336" s="2" customFormat="1">
      <c r="A336" s="38"/>
      <c r="B336" s="39"/>
      <c r="C336" s="38"/>
      <c r="D336" s="195" t="s">
        <v>242</v>
      </c>
      <c r="E336" s="38"/>
      <c r="F336" s="196" t="s">
        <v>1110</v>
      </c>
      <c r="G336" s="38"/>
      <c r="H336" s="38"/>
      <c r="I336" s="197"/>
      <c r="J336" s="38"/>
      <c r="K336" s="38"/>
      <c r="L336" s="39"/>
      <c r="M336" s="198"/>
      <c r="N336" s="199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242</v>
      </c>
      <c r="AU336" s="19" t="s">
        <v>84</v>
      </c>
    </row>
    <row r="337" s="2" customFormat="1">
      <c r="A337" s="38"/>
      <c r="B337" s="39"/>
      <c r="C337" s="38"/>
      <c r="D337" s="195" t="s">
        <v>262</v>
      </c>
      <c r="E337" s="38"/>
      <c r="F337" s="223" t="s">
        <v>1433</v>
      </c>
      <c r="G337" s="38"/>
      <c r="H337" s="38"/>
      <c r="I337" s="197"/>
      <c r="J337" s="38"/>
      <c r="K337" s="38"/>
      <c r="L337" s="39"/>
      <c r="M337" s="198"/>
      <c r="N337" s="199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262</v>
      </c>
      <c r="AU337" s="19" t="s">
        <v>84</v>
      </c>
    </row>
    <row r="338" s="14" customFormat="1">
      <c r="A338" s="14"/>
      <c r="B338" s="207"/>
      <c r="C338" s="14"/>
      <c r="D338" s="195" t="s">
        <v>248</v>
      </c>
      <c r="E338" s="208" t="s">
        <v>1</v>
      </c>
      <c r="F338" s="209" t="s">
        <v>84</v>
      </c>
      <c r="G338" s="14"/>
      <c r="H338" s="210">
        <v>2</v>
      </c>
      <c r="I338" s="211"/>
      <c r="J338" s="14"/>
      <c r="K338" s="14"/>
      <c r="L338" s="207"/>
      <c r="M338" s="212"/>
      <c r="N338" s="213"/>
      <c r="O338" s="213"/>
      <c r="P338" s="213"/>
      <c r="Q338" s="213"/>
      <c r="R338" s="213"/>
      <c r="S338" s="213"/>
      <c r="T338" s="2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08" t="s">
        <v>248</v>
      </c>
      <c r="AU338" s="208" t="s">
        <v>84</v>
      </c>
      <c r="AV338" s="14" t="s">
        <v>84</v>
      </c>
      <c r="AW338" s="14" t="s">
        <v>32</v>
      </c>
      <c r="AX338" s="14" t="s">
        <v>82</v>
      </c>
      <c r="AY338" s="208" t="s">
        <v>235</v>
      </c>
    </row>
    <row r="339" s="2" customFormat="1" ht="24.15" customHeight="1">
      <c r="A339" s="38"/>
      <c r="B339" s="181"/>
      <c r="C339" s="182" t="s">
        <v>543</v>
      </c>
      <c r="D339" s="182" t="s">
        <v>237</v>
      </c>
      <c r="E339" s="183" t="s">
        <v>642</v>
      </c>
      <c r="F339" s="184" t="s">
        <v>643</v>
      </c>
      <c r="G339" s="185" t="s">
        <v>323</v>
      </c>
      <c r="H339" s="186">
        <v>561.10000000000002</v>
      </c>
      <c r="I339" s="187"/>
      <c r="J339" s="188">
        <f>ROUND(I339*H339,2)</f>
        <v>0</v>
      </c>
      <c r="K339" s="184" t="s">
        <v>246</v>
      </c>
      <c r="L339" s="39"/>
      <c r="M339" s="189" t="s">
        <v>1</v>
      </c>
      <c r="N339" s="190" t="s">
        <v>40</v>
      </c>
      <c r="O339" s="77"/>
      <c r="P339" s="191">
        <f>O339*H339</f>
        <v>0</v>
      </c>
      <c r="Q339" s="191">
        <v>0.01323</v>
      </c>
      <c r="R339" s="191">
        <f>Q339*H339</f>
        <v>7.4233530000000005</v>
      </c>
      <c r="S339" s="191">
        <v>0</v>
      </c>
      <c r="T339" s="192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93" t="s">
        <v>96</v>
      </c>
      <c r="AT339" s="193" t="s">
        <v>237</v>
      </c>
      <c r="AU339" s="193" t="s">
        <v>84</v>
      </c>
      <c r="AY339" s="19" t="s">
        <v>235</v>
      </c>
      <c r="BE339" s="194">
        <f>IF(N339="základní",J339,0)</f>
        <v>0</v>
      </c>
      <c r="BF339" s="194">
        <f>IF(N339="snížená",J339,0)</f>
        <v>0</v>
      </c>
      <c r="BG339" s="194">
        <f>IF(N339="zákl. přenesená",J339,0)</f>
        <v>0</v>
      </c>
      <c r="BH339" s="194">
        <f>IF(N339="sníž. přenesená",J339,0)</f>
        <v>0</v>
      </c>
      <c r="BI339" s="194">
        <f>IF(N339="nulová",J339,0)</f>
        <v>0</v>
      </c>
      <c r="BJ339" s="19" t="s">
        <v>82</v>
      </c>
      <c r="BK339" s="194">
        <f>ROUND(I339*H339,2)</f>
        <v>0</v>
      </c>
      <c r="BL339" s="19" t="s">
        <v>96</v>
      </c>
      <c r="BM339" s="193" t="s">
        <v>644</v>
      </c>
    </row>
    <row r="340" s="2" customFormat="1">
      <c r="A340" s="38"/>
      <c r="B340" s="39"/>
      <c r="C340" s="38"/>
      <c r="D340" s="195" t="s">
        <v>242</v>
      </c>
      <c r="E340" s="38"/>
      <c r="F340" s="196" t="s">
        <v>645</v>
      </c>
      <c r="G340" s="38"/>
      <c r="H340" s="38"/>
      <c r="I340" s="197"/>
      <c r="J340" s="38"/>
      <c r="K340" s="38"/>
      <c r="L340" s="39"/>
      <c r="M340" s="198"/>
      <c r="N340" s="199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242</v>
      </c>
      <c r="AU340" s="19" t="s">
        <v>84</v>
      </c>
    </row>
    <row r="341" s="2" customFormat="1">
      <c r="A341" s="38"/>
      <c r="B341" s="39"/>
      <c r="C341" s="38"/>
      <c r="D341" s="195" t="s">
        <v>262</v>
      </c>
      <c r="E341" s="38"/>
      <c r="F341" s="223" t="s">
        <v>1433</v>
      </c>
      <c r="G341" s="38"/>
      <c r="H341" s="38"/>
      <c r="I341" s="197"/>
      <c r="J341" s="38"/>
      <c r="K341" s="38"/>
      <c r="L341" s="39"/>
      <c r="M341" s="198"/>
      <c r="N341" s="199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262</v>
      </c>
      <c r="AU341" s="19" t="s">
        <v>84</v>
      </c>
    </row>
    <row r="342" s="14" customFormat="1">
      <c r="A342" s="14"/>
      <c r="B342" s="207"/>
      <c r="C342" s="14"/>
      <c r="D342" s="195" t="s">
        <v>248</v>
      </c>
      <c r="E342" s="208" t="s">
        <v>1</v>
      </c>
      <c r="F342" s="209" t="s">
        <v>1484</v>
      </c>
      <c r="G342" s="14"/>
      <c r="H342" s="210">
        <v>561.10000000000002</v>
      </c>
      <c r="I342" s="211"/>
      <c r="J342" s="14"/>
      <c r="K342" s="14"/>
      <c r="L342" s="207"/>
      <c r="M342" s="212"/>
      <c r="N342" s="213"/>
      <c r="O342" s="213"/>
      <c r="P342" s="213"/>
      <c r="Q342" s="213"/>
      <c r="R342" s="213"/>
      <c r="S342" s="213"/>
      <c r="T342" s="2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8" t="s">
        <v>248</v>
      </c>
      <c r="AU342" s="208" t="s">
        <v>84</v>
      </c>
      <c r="AV342" s="14" t="s">
        <v>84</v>
      </c>
      <c r="AW342" s="14" t="s">
        <v>32</v>
      </c>
      <c r="AX342" s="14" t="s">
        <v>82</v>
      </c>
      <c r="AY342" s="208" t="s">
        <v>235</v>
      </c>
    </row>
    <row r="343" s="2" customFormat="1" ht="24.15" customHeight="1">
      <c r="A343" s="38"/>
      <c r="B343" s="181"/>
      <c r="C343" s="182" t="s">
        <v>547</v>
      </c>
      <c r="D343" s="182" t="s">
        <v>237</v>
      </c>
      <c r="E343" s="183" t="s">
        <v>1113</v>
      </c>
      <c r="F343" s="184" t="s">
        <v>1114</v>
      </c>
      <c r="G343" s="185" t="s">
        <v>323</v>
      </c>
      <c r="H343" s="186">
        <v>38.100000000000001</v>
      </c>
      <c r="I343" s="187"/>
      <c r="J343" s="188">
        <f>ROUND(I343*H343,2)</f>
        <v>0</v>
      </c>
      <c r="K343" s="184" t="s">
        <v>246</v>
      </c>
      <c r="L343" s="39"/>
      <c r="M343" s="189" t="s">
        <v>1</v>
      </c>
      <c r="N343" s="190" t="s">
        <v>40</v>
      </c>
      <c r="O343" s="77"/>
      <c r="P343" s="191">
        <f>O343*H343</f>
        <v>0</v>
      </c>
      <c r="Q343" s="191">
        <v>0.02649</v>
      </c>
      <c r="R343" s="191">
        <f>Q343*H343</f>
        <v>1.009269</v>
      </c>
      <c r="S343" s="191">
        <v>0</v>
      </c>
      <c r="T343" s="192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93" t="s">
        <v>96</v>
      </c>
      <c r="AT343" s="193" t="s">
        <v>237</v>
      </c>
      <c r="AU343" s="193" t="s">
        <v>84</v>
      </c>
      <c r="AY343" s="19" t="s">
        <v>235</v>
      </c>
      <c r="BE343" s="194">
        <f>IF(N343="základní",J343,0)</f>
        <v>0</v>
      </c>
      <c r="BF343" s="194">
        <f>IF(N343="snížená",J343,0)</f>
        <v>0</v>
      </c>
      <c r="BG343" s="194">
        <f>IF(N343="zákl. přenesená",J343,0)</f>
        <v>0</v>
      </c>
      <c r="BH343" s="194">
        <f>IF(N343="sníž. přenesená",J343,0)</f>
        <v>0</v>
      </c>
      <c r="BI343" s="194">
        <f>IF(N343="nulová",J343,0)</f>
        <v>0</v>
      </c>
      <c r="BJ343" s="19" t="s">
        <v>82</v>
      </c>
      <c r="BK343" s="194">
        <f>ROUND(I343*H343,2)</f>
        <v>0</v>
      </c>
      <c r="BL343" s="19" t="s">
        <v>96</v>
      </c>
      <c r="BM343" s="193" t="s">
        <v>1115</v>
      </c>
    </row>
    <row r="344" s="2" customFormat="1">
      <c r="A344" s="38"/>
      <c r="B344" s="39"/>
      <c r="C344" s="38"/>
      <c r="D344" s="195" t="s">
        <v>242</v>
      </c>
      <c r="E344" s="38"/>
      <c r="F344" s="196" t="s">
        <v>1116</v>
      </c>
      <c r="G344" s="38"/>
      <c r="H344" s="38"/>
      <c r="I344" s="197"/>
      <c r="J344" s="38"/>
      <c r="K344" s="38"/>
      <c r="L344" s="39"/>
      <c r="M344" s="198"/>
      <c r="N344" s="199"/>
      <c r="O344" s="77"/>
      <c r="P344" s="77"/>
      <c r="Q344" s="77"/>
      <c r="R344" s="77"/>
      <c r="S344" s="77"/>
      <c r="T344" s="7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T344" s="19" t="s">
        <v>242</v>
      </c>
      <c r="AU344" s="19" t="s">
        <v>84</v>
      </c>
    </row>
    <row r="345" s="2" customFormat="1">
      <c r="A345" s="38"/>
      <c r="B345" s="39"/>
      <c r="C345" s="38"/>
      <c r="D345" s="195" t="s">
        <v>262</v>
      </c>
      <c r="E345" s="38"/>
      <c r="F345" s="223" t="s">
        <v>1433</v>
      </c>
      <c r="G345" s="38"/>
      <c r="H345" s="38"/>
      <c r="I345" s="197"/>
      <c r="J345" s="38"/>
      <c r="K345" s="38"/>
      <c r="L345" s="39"/>
      <c r="M345" s="198"/>
      <c r="N345" s="199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262</v>
      </c>
      <c r="AU345" s="19" t="s">
        <v>84</v>
      </c>
    </row>
    <row r="346" s="14" customFormat="1">
      <c r="A346" s="14"/>
      <c r="B346" s="207"/>
      <c r="C346" s="14"/>
      <c r="D346" s="195" t="s">
        <v>248</v>
      </c>
      <c r="E346" s="208" t="s">
        <v>1</v>
      </c>
      <c r="F346" s="209" t="s">
        <v>1485</v>
      </c>
      <c r="G346" s="14"/>
      <c r="H346" s="210">
        <v>38.100000000000001</v>
      </c>
      <c r="I346" s="211"/>
      <c r="J346" s="14"/>
      <c r="K346" s="14"/>
      <c r="L346" s="207"/>
      <c r="M346" s="212"/>
      <c r="N346" s="213"/>
      <c r="O346" s="213"/>
      <c r="P346" s="213"/>
      <c r="Q346" s="213"/>
      <c r="R346" s="213"/>
      <c r="S346" s="213"/>
      <c r="T346" s="2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8" t="s">
        <v>248</v>
      </c>
      <c r="AU346" s="208" t="s">
        <v>84</v>
      </c>
      <c r="AV346" s="14" t="s">
        <v>84</v>
      </c>
      <c r="AW346" s="14" t="s">
        <v>32</v>
      </c>
      <c r="AX346" s="14" t="s">
        <v>82</v>
      </c>
      <c r="AY346" s="208" t="s">
        <v>235</v>
      </c>
    </row>
    <row r="347" s="2" customFormat="1" ht="33" customHeight="1">
      <c r="A347" s="38"/>
      <c r="B347" s="181"/>
      <c r="C347" s="182" t="s">
        <v>552</v>
      </c>
      <c r="D347" s="182" t="s">
        <v>237</v>
      </c>
      <c r="E347" s="183" t="s">
        <v>648</v>
      </c>
      <c r="F347" s="184" t="s">
        <v>649</v>
      </c>
      <c r="G347" s="185" t="s">
        <v>527</v>
      </c>
      <c r="H347" s="186">
        <v>18</v>
      </c>
      <c r="I347" s="187"/>
      <c r="J347" s="188">
        <f>ROUND(I347*H347,2)</f>
        <v>0</v>
      </c>
      <c r="K347" s="184" t="s">
        <v>246</v>
      </c>
      <c r="L347" s="39"/>
      <c r="M347" s="189" t="s">
        <v>1</v>
      </c>
      <c r="N347" s="190" t="s">
        <v>40</v>
      </c>
      <c r="O347" s="77"/>
      <c r="P347" s="191">
        <f>O347*H347</f>
        <v>0</v>
      </c>
      <c r="Q347" s="191">
        <v>2.0000000000000002E-05</v>
      </c>
      <c r="R347" s="191">
        <f>Q347*H347</f>
        <v>0.00036000000000000002</v>
      </c>
      <c r="S347" s="191">
        <v>0</v>
      </c>
      <c r="T347" s="192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3" t="s">
        <v>96</v>
      </c>
      <c r="AT347" s="193" t="s">
        <v>237</v>
      </c>
      <c r="AU347" s="193" t="s">
        <v>84</v>
      </c>
      <c r="AY347" s="19" t="s">
        <v>235</v>
      </c>
      <c r="BE347" s="194">
        <f>IF(N347="základní",J347,0)</f>
        <v>0</v>
      </c>
      <c r="BF347" s="194">
        <f>IF(N347="snížená",J347,0)</f>
        <v>0</v>
      </c>
      <c r="BG347" s="194">
        <f>IF(N347="zákl. přenesená",J347,0)</f>
        <v>0</v>
      </c>
      <c r="BH347" s="194">
        <f>IF(N347="sníž. přenesená",J347,0)</f>
        <v>0</v>
      </c>
      <c r="BI347" s="194">
        <f>IF(N347="nulová",J347,0)</f>
        <v>0</v>
      </c>
      <c r="BJ347" s="19" t="s">
        <v>82</v>
      </c>
      <c r="BK347" s="194">
        <f>ROUND(I347*H347,2)</f>
        <v>0</v>
      </c>
      <c r="BL347" s="19" t="s">
        <v>96</v>
      </c>
      <c r="BM347" s="193" t="s">
        <v>650</v>
      </c>
    </row>
    <row r="348" s="2" customFormat="1">
      <c r="A348" s="38"/>
      <c r="B348" s="39"/>
      <c r="C348" s="38"/>
      <c r="D348" s="195" t="s">
        <v>242</v>
      </c>
      <c r="E348" s="38"/>
      <c r="F348" s="196" t="s">
        <v>651</v>
      </c>
      <c r="G348" s="38"/>
      <c r="H348" s="38"/>
      <c r="I348" s="197"/>
      <c r="J348" s="38"/>
      <c r="K348" s="38"/>
      <c r="L348" s="39"/>
      <c r="M348" s="198"/>
      <c r="N348" s="199"/>
      <c r="O348" s="77"/>
      <c r="P348" s="77"/>
      <c r="Q348" s="77"/>
      <c r="R348" s="77"/>
      <c r="S348" s="77"/>
      <c r="T348" s="7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T348" s="19" t="s">
        <v>242</v>
      </c>
      <c r="AU348" s="19" t="s">
        <v>84</v>
      </c>
    </row>
    <row r="349" s="2" customFormat="1">
      <c r="A349" s="38"/>
      <c r="B349" s="39"/>
      <c r="C349" s="38"/>
      <c r="D349" s="195" t="s">
        <v>262</v>
      </c>
      <c r="E349" s="38"/>
      <c r="F349" s="223" t="s">
        <v>296</v>
      </c>
      <c r="G349" s="38"/>
      <c r="H349" s="38"/>
      <c r="I349" s="197"/>
      <c r="J349" s="38"/>
      <c r="K349" s="38"/>
      <c r="L349" s="39"/>
      <c r="M349" s="198"/>
      <c r="N349" s="199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262</v>
      </c>
      <c r="AU349" s="19" t="s">
        <v>84</v>
      </c>
    </row>
    <row r="350" s="14" customFormat="1">
      <c r="A350" s="14"/>
      <c r="B350" s="207"/>
      <c r="C350" s="14"/>
      <c r="D350" s="195" t="s">
        <v>248</v>
      </c>
      <c r="E350" s="208" t="s">
        <v>1</v>
      </c>
      <c r="F350" s="209" t="s">
        <v>1486</v>
      </c>
      <c r="G350" s="14"/>
      <c r="H350" s="210">
        <v>18</v>
      </c>
      <c r="I350" s="211"/>
      <c r="J350" s="14"/>
      <c r="K350" s="14"/>
      <c r="L350" s="207"/>
      <c r="M350" s="212"/>
      <c r="N350" s="213"/>
      <c r="O350" s="213"/>
      <c r="P350" s="213"/>
      <c r="Q350" s="213"/>
      <c r="R350" s="213"/>
      <c r="S350" s="213"/>
      <c r="T350" s="2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08" t="s">
        <v>248</v>
      </c>
      <c r="AU350" s="208" t="s">
        <v>84</v>
      </c>
      <c r="AV350" s="14" t="s">
        <v>84</v>
      </c>
      <c r="AW350" s="14" t="s">
        <v>32</v>
      </c>
      <c r="AX350" s="14" t="s">
        <v>82</v>
      </c>
      <c r="AY350" s="208" t="s">
        <v>235</v>
      </c>
    </row>
    <row r="351" s="2" customFormat="1" ht="24.15" customHeight="1">
      <c r="A351" s="38"/>
      <c r="B351" s="181"/>
      <c r="C351" s="232" t="s">
        <v>556</v>
      </c>
      <c r="D351" s="232" t="s">
        <v>465</v>
      </c>
      <c r="E351" s="233" t="s">
        <v>654</v>
      </c>
      <c r="F351" s="234" t="s">
        <v>655</v>
      </c>
      <c r="G351" s="235" t="s">
        <v>527</v>
      </c>
      <c r="H351" s="236">
        <v>18</v>
      </c>
      <c r="I351" s="237"/>
      <c r="J351" s="238">
        <f>ROUND(I351*H351,2)</f>
        <v>0</v>
      </c>
      <c r="K351" s="234" t="s">
        <v>246</v>
      </c>
      <c r="L351" s="239"/>
      <c r="M351" s="240" t="s">
        <v>1</v>
      </c>
      <c r="N351" s="241" t="s">
        <v>40</v>
      </c>
      <c r="O351" s="77"/>
      <c r="P351" s="191">
        <f>O351*H351</f>
        <v>0</v>
      </c>
      <c r="Q351" s="191">
        <v>0.0042599999999999999</v>
      </c>
      <c r="R351" s="191">
        <f>Q351*H351</f>
        <v>0.076679999999999998</v>
      </c>
      <c r="S351" s="191">
        <v>0</v>
      </c>
      <c r="T351" s="192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93" t="s">
        <v>291</v>
      </c>
      <c r="AT351" s="193" t="s">
        <v>465</v>
      </c>
      <c r="AU351" s="193" t="s">
        <v>84</v>
      </c>
      <c r="AY351" s="19" t="s">
        <v>235</v>
      </c>
      <c r="BE351" s="194">
        <f>IF(N351="základní",J351,0)</f>
        <v>0</v>
      </c>
      <c r="BF351" s="194">
        <f>IF(N351="snížená",J351,0)</f>
        <v>0</v>
      </c>
      <c r="BG351" s="194">
        <f>IF(N351="zákl. přenesená",J351,0)</f>
        <v>0</v>
      </c>
      <c r="BH351" s="194">
        <f>IF(N351="sníž. přenesená",J351,0)</f>
        <v>0</v>
      </c>
      <c r="BI351" s="194">
        <f>IF(N351="nulová",J351,0)</f>
        <v>0</v>
      </c>
      <c r="BJ351" s="19" t="s">
        <v>82</v>
      </c>
      <c r="BK351" s="194">
        <f>ROUND(I351*H351,2)</f>
        <v>0</v>
      </c>
      <c r="BL351" s="19" t="s">
        <v>96</v>
      </c>
      <c r="BM351" s="193" t="s">
        <v>656</v>
      </c>
    </row>
    <row r="352" s="2" customFormat="1">
      <c r="A352" s="38"/>
      <c r="B352" s="39"/>
      <c r="C352" s="38"/>
      <c r="D352" s="195" t="s">
        <v>242</v>
      </c>
      <c r="E352" s="38"/>
      <c r="F352" s="196" t="s">
        <v>655</v>
      </c>
      <c r="G352" s="38"/>
      <c r="H352" s="38"/>
      <c r="I352" s="197"/>
      <c r="J352" s="38"/>
      <c r="K352" s="38"/>
      <c r="L352" s="39"/>
      <c r="M352" s="198"/>
      <c r="N352" s="199"/>
      <c r="O352" s="77"/>
      <c r="P352" s="77"/>
      <c r="Q352" s="77"/>
      <c r="R352" s="77"/>
      <c r="S352" s="77"/>
      <c r="T352" s="7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T352" s="19" t="s">
        <v>242</v>
      </c>
      <c r="AU352" s="19" t="s">
        <v>84</v>
      </c>
    </row>
    <row r="353" s="2" customFormat="1" ht="24.15" customHeight="1">
      <c r="A353" s="38"/>
      <c r="B353" s="181"/>
      <c r="C353" s="182" t="s">
        <v>563</v>
      </c>
      <c r="D353" s="182" t="s">
        <v>237</v>
      </c>
      <c r="E353" s="183" t="s">
        <v>658</v>
      </c>
      <c r="F353" s="184" t="s">
        <v>659</v>
      </c>
      <c r="G353" s="185" t="s">
        <v>323</v>
      </c>
      <c r="H353" s="186">
        <v>601.20000000000005</v>
      </c>
      <c r="I353" s="187"/>
      <c r="J353" s="188">
        <f>ROUND(I353*H353,2)</f>
        <v>0</v>
      </c>
      <c r="K353" s="184" t="s">
        <v>1</v>
      </c>
      <c r="L353" s="39"/>
      <c r="M353" s="189" t="s">
        <v>1</v>
      </c>
      <c r="N353" s="190" t="s">
        <v>40</v>
      </c>
      <c r="O353" s="77"/>
      <c r="P353" s="191">
        <f>O353*H353</f>
        <v>0</v>
      </c>
      <c r="Q353" s="191">
        <v>0</v>
      </c>
      <c r="R353" s="191">
        <f>Q353*H353</f>
        <v>0</v>
      </c>
      <c r="S353" s="191">
        <v>0</v>
      </c>
      <c r="T353" s="192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93" t="s">
        <v>96</v>
      </c>
      <c r="AT353" s="193" t="s">
        <v>237</v>
      </c>
      <c r="AU353" s="193" t="s">
        <v>84</v>
      </c>
      <c r="AY353" s="19" t="s">
        <v>235</v>
      </c>
      <c r="BE353" s="194">
        <f>IF(N353="základní",J353,0)</f>
        <v>0</v>
      </c>
      <c r="BF353" s="194">
        <f>IF(N353="snížená",J353,0)</f>
        <v>0</v>
      </c>
      <c r="BG353" s="194">
        <f>IF(N353="zákl. přenesená",J353,0)</f>
        <v>0</v>
      </c>
      <c r="BH353" s="194">
        <f>IF(N353="sníž. přenesená",J353,0)</f>
        <v>0</v>
      </c>
      <c r="BI353" s="194">
        <f>IF(N353="nulová",J353,0)</f>
        <v>0</v>
      </c>
      <c r="BJ353" s="19" t="s">
        <v>82</v>
      </c>
      <c r="BK353" s="194">
        <f>ROUND(I353*H353,2)</f>
        <v>0</v>
      </c>
      <c r="BL353" s="19" t="s">
        <v>96</v>
      </c>
      <c r="BM353" s="193" t="s">
        <v>660</v>
      </c>
    </row>
    <row r="354" s="2" customFormat="1">
      <c r="A354" s="38"/>
      <c r="B354" s="39"/>
      <c r="C354" s="38"/>
      <c r="D354" s="195" t="s">
        <v>242</v>
      </c>
      <c r="E354" s="38"/>
      <c r="F354" s="196" t="s">
        <v>659</v>
      </c>
      <c r="G354" s="38"/>
      <c r="H354" s="38"/>
      <c r="I354" s="197"/>
      <c r="J354" s="38"/>
      <c r="K354" s="38"/>
      <c r="L354" s="39"/>
      <c r="M354" s="198"/>
      <c r="N354" s="199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242</v>
      </c>
      <c r="AU354" s="19" t="s">
        <v>84</v>
      </c>
    </row>
    <row r="355" s="14" customFormat="1">
      <c r="A355" s="14"/>
      <c r="B355" s="207"/>
      <c r="C355" s="14"/>
      <c r="D355" s="195" t="s">
        <v>248</v>
      </c>
      <c r="E355" s="208" t="s">
        <v>1</v>
      </c>
      <c r="F355" s="209" t="s">
        <v>1473</v>
      </c>
      <c r="G355" s="14"/>
      <c r="H355" s="210">
        <v>601.20000000000005</v>
      </c>
      <c r="I355" s="211"/>
      <c r="J355" s="14"/>
      <c r="K355" s="14"/>
      <c r="L355" s="207"/>
      <c r="M355" s="212"/>
      <c r="N355" s="213"/>
      <c r="O355" s="213"/>
      <c r="P355" s="213"/>
      <c r="Q355" s="213"/>
      <c r="R355" s="213"/>
      <c r="S355" s="213"/>
      <c r="T355" s="2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08" t="s">
        <v>248</v>
      </c>
      <c r="AU355" s="208" t="s">
        <v>84</v>
      </c>
      <c r="AV355" s="14" t="s">
        <v>84</v>
      </c>
      <c r="AW355" s="14" t="s">
        <v>32</v>
      </c>
      <c r="AX355" s="14" t="s">
        <v>82</v>
      </c>
      <c r="AY355" s="208" t="s">
        <v>235</v>
      </c>
    </row>
    <row r="356" s="2" customFormat="1" ht="16.5" customHeight="1">
      <c r="A356" s="38"/>
      <c r="B356" s="181"/>
      <c r="C356" s="182" t="s">
        <v>568</v>
      </c>
      <c r="D356" s="182" t="s">
        <v>237</v>
      </c>
      <c r="E356" s="183" t="s">
        <v>663</v>
      </c>
      <c r="F356" s="184" t="s">
        <v>664</v>
      </c>
      <c r="G356" s="185" t="s">
        <v>323</v>
      </c>
      <c r="H356" s="186">
        <v>601.20000000000005</v>
      </c>
      <c r="I356" s="187"/>
      <c r="J356" s="188">
        <f>ROUND(I356*H356,2)</f>
        <v>0</v>
      </c>
      <c r="K356" s="184" t="s">
        <v>1</v>
      </c>
      <c r="L356" s="39"/>
      <c r="M356" s="189" t="s">
        <v>1</v>
      </c>
      <c r="N356" s="190" t="s">
        <v>40</v>
      </c>
      <c r="O356" s="77"/>
      <c r="P356" s="191">
        <f>O356*H356</f>
        <v>0</v>
      </c>
      <c r="Q356" s="191">
        <v>0</v>
      </c>
      <c r="R356" s="191">
        <f>Q356*H356</f>
        <v>0</v>
      </c>
      <c r="S356" s="191">
        <v>0</v>
      </c>
      <c r="T356" s="192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3" t="s">
        <v>96</v>
      </c>
      <c r="AT356" s="193" t="s">
        <v>237</v>
      </c>
      <c r="AU356" s="193" t="s">
        <v>84</v>
      </c>
      <c r="AY356" s="19" t="s">
        <v>235</v>
      </c>
      <c r="BE356" s="194">
        <f>IF(N356="základní",J356,0)</f>
        <v>0</v>
      </c>
      <c r="BF356" s="194">
        <f>IF(N356="snížená",J356,0)</f>
        <v>0</v>
      </c>
      <c r="BG356" s="194">
        <f>IF(N356="zákl. přenesená",J356,0)</f>
        <v>0</v>
      </c>
      <c r="BH356" s="194">
        <f>IF(N356="sníž. přenesená",J356,0)</f>
        <v>0</v>
      </c>
      <c r="BI356" s="194">
        <f>IF(N356="nulová",J356,0)</f>
        <v>0</v>
      </c>
      <c r="BJ356" s="19" t="s">
        <v>82</v>
      </c>
      <c r="BK356" s="194">
        <f>ROUND(I356*H356,2)</f>
        <v>0</v>
      </c>
      <c r="BL356" s="19" t="s">
        <v>96</v>
      </c>
      <c r="BM356" s="193" t="s">
        <v>665</v>
      </c>
    </row>
    <row r="357" s="2" customFormat="1">
      <c r="A357" s="38"/>
      <c r="B357" s="39"/>
      <c r="C357" s="38"/>
      <c r="D357" s="195" t="s">
        <v>242</v>
      </c>
      <c r="E357" s="38"/>
      <c r="F357" s="196" t="s">
        <v>664</v>
      </c>
      <c r="G357" s="38"/>
      <c r="H357" s="38"/>
      <c r="I357" s="197"/>
      <c r="J357" s="38"/>
      <c r="K357" s="38"/>
      <c r="L357" s="39"/>
      <c r="M357" s="198"/>
      <c r="N357" s="199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242</v>
      </c>
      <c r="AU357" s="19" t="s">
        <v>84</v>
      </c>
    </row>
    <row r="358" s="2" customFormat="1">
      <c r="A358" s="38"/>
      <c r="B358" s="39"/>
      <c r="C358" s="38"/>
      <c r="D358" s="195" t="s">
        <v>262</v>
      </c>
      <c r="E358" s="38"/>
      <c r="F358" s="223" t="s">
        <v>666</v>
      </c>
      <c r="G358" s="38"/>
      <c r="H358" s="38"/>
      <c r="I358" s="197"/>
      <c r="J358" s="38"/>
      <c r="K358" s="38"/>
      <c r="L358" s="39"/>
      <c r="M358" s="198"/>
      <c r="N358" s="199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262</v>
      </c>
      <c r="AU358" s="19" t="s">
        <v>84</v>
      </c>
    </row>
    <row r="359" s="2" customFormat="1" ht="16.5" customHeight="1">
      <c r="A359" s="38"/>
      <c r="B359" s="181"/>
      <c r="C359" s="182" t="s">
        <v>573</v>
      </c>
      <c r="D359" s="182" t="s">
        <v>237</v>
      </c>
      <c r="E359" s="183" t="s">
        <v>1127</v>
      </c>
      <c r="F359" s="184" t="s">
        <v>1128</v>
      </c>
      <c r="G359" s="185" t="s">
        <v>323</v>
      </c>
      <c r="H359" s="186">
        <v>2</v>
      </c>
      <c r="I359" s="187"/>
      <c r="J359" s="188">
        <f>ROUND(I359*H359,2)</f>
        <v>0</v>
      </c>
      <c r="K359" s="184" t="s">
        <v>246</v>
      </c>
      <c r="L359" s="39"/>
      <c r="M359" s="189" t="s">
        <v>1</v>
      </c>
      <c r="N359" s="190" t="s">
        <v>40</v>
      </c>
      <c r="O359" s="77"/>
      <c r="P359" s="191">
        <f>O359*H359</f>
        <v>0</v>
      </c>
      <c r="Q359" s="191">
        <v>0</v>
      </c>
      <c r="R359" s="191">
        <f>Q359*H359</f>
        <v>0</v>
      </c>
      <c r="S359" s="191">
        <v>0</v>
      </c>
      <c r="T359" s="192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93" t="s">
        <v>96</v>
      </c>
      <c r="AT359" s="193" t="s">
        <v>237</v>
      </c>
      <c r="AU359" s="193" t="s">
        <v>84</v>
      </c>
      <c r="AY359" s="19" t="s">
        <v>235</v>
      </c>
      <c r="BE359" s="194">
        <f>IF(N359="základní",J359,0)</f>
        <v>0</v>
      </c>
      <c r="BF359" s="194">
        <f>IF(N359="snížená",J359,0)</f>
        <v>0</v>
      </c>
      <c r="BG359" s="194">
        <f>IF(N359="zákl. přenesená",J359,0)</f>
        <v>0</v>
      </c>
      <c r="BH359" s="194">
        <f>IF(N359="sníž. přenesená",J359,0)</f>
        <v>0</v>
      </c>
      <c r="BI359" s="194">
        <f>IF(N359="nulová",J359,0)</f>
        <v>0</v>
      </c>
      <c r="BJ359" s="19" t="s">
        <v>82</v>
      </c>
      <c r="BK359" s="194">
        <f>ROUND(I359*H359,2)</f>
        <v>0</v>
      </c>
      <c r="BL359" s="19" t="s">
        <v>96</v>
      </c>
      <c r="BM359" s="193" t="s">
        <v>1129</v>
      </c>
    </row>
    <row r="360" s="2" customFormat="1">
      <c r="A360" s="38"/>
      <c r="B360" s="39"/>
      <c r="C360" s="38"/>
      <c r="D360" s="195" t="s">
        <v>242</v>
      </c>
      <c r="E360" s="38"/>
      <c r="F360" s="196" t="s">
        <v>1130</v>
      </c>
      <c r="G360" s="38"/>
      <c r="H360" s="38"/>
      <c r="I360" s="197"/>
      <c r="J360" s="38"/>
      <c r="K360" s="38"/>
      <c r="L360" s="39"/>
      <c r="M360" s="198"/>
      <c r="N360" s="199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242</v>
      </c>
      <c r="AU360" s="19" t="s">
        <v>84</v>
      </c>
    </row>
    <row r="361" s="2" customFormat="1">
      <c r="A361" s="38"/>
      <c r="B361" s="39"/>
      <c r="C361" s="38"/>
      <c r="D361" s="195" t="s">
        <v>262</v>
      </c>
      <c r="E361" s="38"/>
      <c r="F361" s="223" t="s">
        <v>673</v>
      </c>
      <c r="G361" s="38"/>
      <c r="H361" s="38"/>
      <c r="I361" s="197"/>
      <c r="J361" s="38"/>
      <c r="K361" s="38"/>
      <c r="L361" s="39"/>
      <c r="M361" s="198"/>
      <c r="N361" s="199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262</v>
      </c>
      <c r="AU361" s="19" t="s">
        <v>84</v>
      </c>
    </row>
    <row r="362" s="2" customFormat="1" ht="24.15" customHeight="1">
      <c r="A362" s="38"/>
      <c r="B362" s="181"/>
      <c r="C362" s="182" t="s">
        <v>578</v>
      </c>
      <c r="D362" s="182" t="s">
        <v>237</v>
      </c>
      <c r="E362" s="183" t="s">
        <v>668</v>
      </c>
      <c r="F362" s="184" t="s">
        <v>669</v>
      </c>
      <c r="G362" s="185" t="s">
        <v>670</v>
      </c>
      <c r="H362" s="186">
        <v>14</v>
      </c>
      <c r="I362" s="187"/>
      <c r="J362" s="188">
        <f>ROUND(I362*H362,2)</f>
        <v>0</v>
      </c>
      <c r="K362" s="184" t="s">
        <v>246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0.00031</v>
      </c>
      <c r="R362" s="191">
        <f>Q362*H362</f>
        <v>0.0043400000000000001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96</v>
      </c>
      <c r="AT362" s="193" t="s">
        <v>237</v>
      </c>
      <c r="AU362" s="193" t="s">
        <v>84</v>
      </c>
      <c r="AY362" s="19" t="s">
        <v>235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96</v>
      </c>
      <c r="BM362" s="193" t="s">
        <v>671</v>
      </c>
    </row>
    <row r="363" s="2" customFormat="1">
      <c r="A363" s="38"/>
      <c r="B363" s="39"/>
      <c r="C363" s="38"/>
      <c r="D363" s="195" t="s">
        <v>242</v>
      </c>
      <c r="E363" s="38"/>
      <c r="F363" s="196" t="s">
        <v>672</v>
      </c>
      <c r="G363" s="38"/>
      <c r="H363" s="38"/>
      <c r="I363" s="197"/>
      <c r="J363" s="38"/>
      <c r="K363" s="38"/>
      <c r="L363" s="39"/>
      <c r="M363" s="198"/>
      <c r="N363" s="199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242</v>
      </c>
      <c r="AU363" s="19" t="s">
        <v>84</v>
      </c>
    </row>
    <row r="364" s="2" customFormat="1">
      <c r="A364" s="38"/>
      <c r="B364" s="39"/>
      <c r="C364" s="38"/>
      <c r="D364" s="195" t="s">
        <v>262</v>
      </c>
      <c r="E364" s="38"/>
      <c r="F364" s="223" t="s">
        <v>673</v>
      </c>
      <c r="G364" s="38"/>
      <c r="H364" s="38"/>
      <c r="I364" s="197"/>
      <c r="J364" s="38"/>
      <c r="K364" s="38"/>
      <c r="L364" s="39"/>
      <c r="M364" s="198"/>
      <c r="N364" s="199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262</v>
      </c>
      <c r="AU364" s="19" t="s">
        <v>84</v>
      </c>
    </row>
    <row r="365" s="13" customFormat="1">
      <c r="A365" s="13"/>
      <c r="B365" s="200"/>
      <c r="C365" s="13"/>
      <c r="D365" s="195" t="s">
        <v>248</v>
      </c>
      <c r="E365" s="201" t="s">
        <v>1</v>
      </c>
      <c r="F365" s="202" t="s">
        <v>674</v>
      </c>
      <c r="G365" s="13"/>
      <c r="H365" s="201" t="s">
        <v>1</v>
      </c>
      <c r="I365" s="203"/>
      <c r="J365" s="13"/>
      <c r="K365" s="13"/>
      <c r="L365" s="200"/>
      <c r="M365" s="204"/>
      <c r="N365" s="205"/>
      <c r="O365" s="205"/>
      <c r="P365" s="205"/>
      <c r="Q365" s="205"/>
      <c r="R365" s="205"/>
      <c r="S365" s="205"/>
      <c r="T365" s="206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01" t="s">
        <v>248</v>
      </c>
      <c r="AU365" s="201" t="s">
        <v>84</v>
      </c>
      <c r="AV365" s="13" t="s">
        <v>82</v>
      </c>
      <c r="AW365" s="13" t="s">
        <v>32</v>
      </c>
      <c r="AX365" s="13" t="s">
        <v>75</v>
      </c>
      <c r="AY365" s="201" t="s">
        <v>235</v>
      </c>
    </row>
    <row r="366" s="14" customFormat="1">
      <c r="A366" s="14"/>
      <c r="B366" s="207"/>
      <c r="C366" s="14"/>
      <c r="D366" s="195" t="s">
        <v>248</v>
      </c>
      <c r="E366" s="208" t="s">
        <v>1</v>
      </c>
      <c r="F366" s="209" t="s">
        <v>1487</v>
      </c>
      <c r="G366" s="14"/>
      <c r="H366" s="210">
        <v>14</v>
      </c>
      <c r="I366" s="211"/>
      <c r="J366" s="14"/>
      <c r="K366" s="14"/>
      <c r="L366" s="207"/>
      <c r="M366" s="212"/>
      <c r="N366" s="213"/>
      <c r="O366" s="213"/>
      <c r="P366" s="213"/>
      <c r="Q366" s="213"/>
      <c r="R366" s="213"/>
      <c r="S366" s="213"/>
      <c r="T366" s="2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8" t="s">
        <v>248</v>
      </c>
      <c r="AU366" s="208" t="s">
        <v>84</v>
      </c>
      <c r="AV366" s="14" t="s">
        <v>84</v>
      </c>
      <c r="AW366" s="14" t="s">
        <v>32</v>
      </c>
      <c r="AX366" s="14" t="s">
        <v>82</v>
      </c>
      <c r="AY366" s="208" t="s">
        <v>235</v>
      </c>
    </row>
    <row r="367" s="2" customFormat="1" ht="24.15" customHeight="1">
      <c r="A367" s="38"/>
      <c r="B367" s="181"/>
      <c r="C367" s="182" t="s">
        <v>584</v>
      </c>
      <c r="D367" s="182" t="s">
        <v>237</v>
      </c>
      <c r="E367" s="183" t="s">
        <v>677</v>
      </c>
      <c r="F367" s="184" t="s">
        <v>678</v>
      </c>
      <c r="G367" s="185" t="s">
        <v>323</v>
      </c>
      <c r="H367" s="186">
        <v>38.100000000000001</v>
      </c>
      <c r="I367" s="187"/>
      <c r="J367" s="188">
        <f>ROUND(I367*H367,2)</f>
        <v>0</v>
      </c>
      <c r="K367" s="184" t="s">
        <v>246</v>
      </c>
      <c r="L367" s="39"/>
      <c r="M367" s="189" t="s">
        <v>1</v>
      </c>
      <c r="N367" s="190" t="s">
        <v>40</v>
      </c>
      <c r="O367" s="77"/>
      <c r="P367" s="191">
        <f>O367*H367</f>
        <v>0</v>
      </c>
      <c r="Q367" s="191">
        <v>0</v>
      </c>
      <c r="R367" s="191">
        <f>Q367*H367</f>
        <v>0</v>
      </c>
      <c r="S367" s="191">
        <v>0</v>
      </c>
      <c r="T367" s="192">
        <f>S367*H367</f>
        <v>0</v>
      </c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R367" s="193" t="s">
        <v>96</v>
      </c>
      <c r="AT367" s="193" t="s">
        <v>237</v>
      </c>
      <c r="AU367" s="193" t="s">
        <v>84</v>
      </c>
      <c r="AY367" s="19" t="s">
        <v>235</v>
      </c>
      <c r="BE367" s="194">
        <f>IF(N367="základní",J367,0)</f>
        <v>0</v>
      </c>
      <c r="BF367" s="194">
        <f>IF(N367="snížená",J367,0)</f>
        <v>0</v>
      </c>
      <c r="BG367" s="194">
        <f>IF(N367="zákl. přenesená",J367,0)</f>
        <v>0</v>
      </c>
      <c r="BH367" s="194">
        <f>IF(N367="sníž. přenesená",J367,0)</f>
        <v>0</v>
      </c>
      <c r="BI367" s="194">
        <f>IF(N367="nulová",J367,0)</f>
        <v>0</v>
      </c>
      <c r="BJ367" s="19" t="s">
        <v>82</v>
      </c>
      <c r="BK367" s="194">
        <f>ROUND(I367*H367,2)</f>
        <v>0</v>
      </c>
      <c r="BL367" s="19" t="s">
        <v>96</v>
      </c>
      <c r="BM367" s="193" t="s">
        <v>679</v>
      </c>
    </row>
    <row r="368" s="2" customFormat="1">
      <c r="A368" s="38"/>
      <c r="B368" s="39"/>
      <c r="C368" s="38"/>
      <c r="D368" s="195" t="s">
        <v>242</v>
      </c>
      <c r="E368" s="38"/>
      <c r="F368" s="196" t="s">
        <v>680</v>
      </c>
      <c r="G368" s="38"/>
      <c r="H368" s="38"/>
      <c r="I368" s="197"/>
      <c r="J368" s="38"/>
      <c r="K368" s="38"/>
      <c r="L368" s="39"/>
      <c r="M368" s="198"/>
      <c r="N368" s="199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242</v>
      </c>
      <c r="AU368" s="19" t="s">
        <v>84</v>
      </c>
    </row>
    <row r="369" s="2" customFormat="1">
      <c r="A369" s="38"/>
      <c r="B369" s="39"/>
      <c r="C369" s="38"/>
      <c r="D369" s="195" t="s">
        <v>262</v>
      </c>
      <c r="E369" s="38"/>
      <c r="F369" s="223" t="s">
        <v>673</v>
      </c>
      <c r="G369" s="38"/>
      <c r="H369" s="38"/>
      <c r="I369" s="197"/>
      <c r="J369" s="38"/>
      <c r="K369" s="38"/>
      <c r="L369" s="39"/>
      <c r="M369" s="198"/>
      <c r="N369" s="199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262</v>
      </c>
      <c r="AU369" s="19" t="s">
        <v>84</v>
      </c>
    </row>
    <row r="370" s="2" customFormat="1" ht="24.15" customHeight="1">
      <c r="A370" s="38"/>
      <c r="B370" s="181"/>
      <c r="C370" s="182" t="s">
        <v>589</v>
      </c>
      <c r="D370" s="182" t="s">
        <v>237</v>
      </c>
      <c r="E370" s="183" t="s">
        <v>1132</v>
      </c>
      <c r="F370" s="184" t="s">
        <v>1133</v>
      </c>
      <c r="G370" s="185" t="s">
        <v>670</v>
      </c>
      <c r="H370" s="186">
        <v>3</v>
      </c>
      <c r="I370" s="187"/>
      <c r="J370" s="188">
        <f>ROUND(I370*H370,2)</f>
        <v>0</v>
      </c>
      <c r="K370" s="184" t="s">
        <v>246</v>
      </c>
      <c r="L370" s="39"/>
      <c r="M370" s="189" t="s">
        <v>1</v>
      </c>
      <c r="N370" s="190" t="s">
        <v>40</v>
      </c>
      <c r="O370" s="77"/>
      <c r="P370" s="191">
        <f>O370*H370</f>
        <v>0</v>
      </c>
      <c r="Q370" s="191">
        <v>0.00025000000000000001</v>
      </c>
      <c r="R370" s="191">
        <f>Q370*H370</f>
        <v>0.00075000000000000002</v>
      </c>
      <c r="S370" s="191">
        <v>0</v>
      </c>
      <c r="T370" s="192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3" t="s">
        <v>96</v>
      </c>
      <c r="AT370" s="193" t="s">
        <v>237</v>
      </c>
      <c r="AU370" s="193" t="s">
        <v>84</v>
      </c>
      <c r="AY370" s="19" t="s">
        <v>235</v>
      </c>
      <c r="BE370" s="194">
        <f>IF(N370="základní",J370,0)</f>
        <v>0</v>
      </c>
      <c r="BF370" s="194">
        <f>IF(N370="snížená",J370,0)</f>
        <v>0</v>
      </c>
      <c r="BG370" s="194">
        <f>IF(N370="zákl. přenesená",J370,0)</f>
        <v>0</v>
      </c>
      <c r="BH370" s="194">
        <f>IF(N370="sníž. přenesená",J370,0)</f>
        <v>0</v>
      </c>
      <c r="BI370" s="194">
        <f>IF(N370="nulová",J370,0)</f>
        <v>0</v>
      </c>
      <c r="BJ370" s="19" t="s">
        <v>82</v>
      </c>
      <c r="BK370" s="194">
        <f>ROUND(I370*H370,2)</f>
        <v>0</v>
      </c>
      <c r="BL370" s="19" t="s">
        <v>96</v>
      </c>
      <c r="BM370" s="193" t="s">
        <v>1134</v>
      </c>
    </row>
    <row r="371" s="2" customFormat="1">
      <c r="A371" s="38"/>
      <c r="B371" s="39"/>
      <c r="C371" s="38"/>
      <c r="D371" s="195" t="s">
        <v>242</v>
      </c>
      <c r="E371" s="38"/>
      <c r="F371" s="196" t="s">
        <v>1135</v>
      </c>
      <c r="G371" s="38"/>
      <c r="H371" s="38"/>
      <c r="I371" s="197"/>
      <c r="J371" s="38"/>
      <c r="K371" s="38"/>
      <c r="L371" s="39"/>
      <c r="M371" s="198"/>
      <c r="N371" s="199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242</v>
      </c>
      <c r="AU371" s="19" t="s">
        <v>84</v>
      </c>
    </row>
    <row r="372" s="2" customFormat="1">
      <c r="A372" s="38"/>
      <c r="B372" s="39"/>
      <c r="C372" s="38"/>
      <c r="D372" s="195" t="s">
        <v>262</v>
      </c>
      <c r="E372" s="38"/>
      <c r="F372" s="223" t="s">
        <v>673</v>
      </c>
      <c r="G372" s="38"/>
      <c r="H372" s="38"/>
      <c r="I372" s="197"/>
      <c r="J372" s="38"/>
      <c r="K372" s="38"/>
      <c r="L372" s="39"/>
      <c r="M372" s="198"/>
      <c r="N372" s="199"/>
      <c r="O372" s="77"/>
      <c r="P372" s="77"/>
      <c r="Q372" s="77"/>
      <c r="R372" s="77"/>
      <c r="S372" s="77"/>
      <c r="T372" s="7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19" t="s">
        <v>262</v>
      </c>
      <c r="AU372" s="19" t="s">
        <v>84</v>
      </c>
    </row>
    <row r="373" s="13" customFormat="1">
      <c r="A373" s="13"/>
      <c r="B373" s="200"/>
      <c r="C373" s="13"/>
      <c r="D373" s="195" t="s">
        <v>248</v>
      </c>
      <c r="E373" s="201" t="s">
        <v>1</v>
      </c>
      <c r="F373" s="202" t="s">
        <v>674</v>
      </c>
      <c r="G373" s="13"/>
      <c r="H373" s="201" t="s">
        <v>1</v>
      </c>
      <c r="I373" s="203"/>
      <c r="J373" s="13"/>
      <c r="K373" s="13"/>
      <c r="L373" s="200"/>
      <c r="M373" s="204"/>
      <c r="N373" s="205"/>
      <c r="O373" s="205"/>
      <c r="P373" s="205"/>
      <c r="Q373" s="205"/>
      <c r="R373" s="205"/>
      <c r="S373" s="205"/>
      <c r="T373" s="206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01" t="s">
        <v>248</v>
      </c>
      <c r="AU373" s="201" t="s">
        <v>84</v>
      </c>
      <c r="AV373" s="13" t="s">
        <v>82</v>
      </c>
      <c r="AW373" s="13" t="s">
        <v>32</v>
      </c>
      <c r="AX373" s="13" t="s">
        <v>75</v>
      </c>
      <c r="AY373" s="201" t="s">
        <v>235</v>
      </c>
    </row>
    <row r="374" s="14" customFormat="1">
      <c r="A374" s="14"/>
      <c r="B374" s="207"/>
      <c r="C374" s="14"/>
      <c r="D374" s="195" t="s">
        <v>248</v>
      </c>
      <c r="E374" s="208" t="s">
        <v>1</v>
      </c>
      <c r="F374" s="209" t="s">
        <v>91</v>
      </c>
      <c r="G374" s="14"/>
      <c r="H374" s="210">
        <v>3</v>
      </c>
      <c r="I374" s="211"/>
      <c r="J374" s="14"/>
      <c r="K374" s="14"/>
      <c r="L374" s="207"/>
      <c r="M374" s="212"/>
      <c r="N374" s="213"/>
      <c r="O374" s="213"/>
      <c r="P374" s="213"/>
      <c r="Q374" s="213"/>
      <c r="R374" s="213"/>
      <c r="S374" s="213"/>
      <c r="T374" s="2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8" t="s">
        <v>248</v>
      </c>
      <c r="AU374" s="208" t="s">
        <v>84</v>
      </c>
      <c r="AV374" s="14" t="s">
        <v>84</v>
      </c>
      <c r="AW374" s="14" t="s">
        <v>32</v>
      </c>
      <c r="AX374" s="14" t="s">
        <v>82</v>
      </c>
      <c r="AY374" s="208" t="s">
        <v>235</v>
      </c>
    </row>
    <row r="375" s="2" customFormat="1" ht="21.75" customHeight="1">
      <c r="A375" s="38"/>
      <c r="B375" s="181"/>
      <c r="C375" s="182" t="s">
        <v>594</v>
      </c>
      <c r="D375" s="182" t="s">
        <v>237</v>
      </c>
      <c r="E375" s="183" t="s">
        <v>1136</v>
      </c>
      <c r="F375" s="184" t="s">
        <v>1137</v>
      </c>
      <c r="G375" s="185" t="s">
        <v>323</v>
      </c>
      <c r="H375" s="186">
        <v>38.100000000000001</v>
      </c>
      <c r="I375" s="187"/>
      <c r="J375" s="188">
        <f>ROUND(I375*H375,2)</f>
        <v>0</v>
      </c>
      <c r="K375" s="184" t="s">
        <v>246</v>
      </c>
      <c r="L375" s="39"/>
      <c r="M375" s="189" t="s">
        <v>1</v>
      </c>
      <c r="N375" s="190" t="s">
        <v>40</v>
      </c>
      <c r="O375" s="77"/>
      <c r="P375" s="191">
        <f>O375*H375</f>
        <v>0</v>
      </c>
      <c r="Q375" s="191">
        <v>0</v>
      </c>
      <c r="R375" s="191">
        <f>Q375*H375</f>
        <v>0</v>
      </c>
      <c r="S375" s="191">
        <v>0</v>
      </c>
      <c r="T375" s="192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93" t="s">
        <v>96</v>
      </c>
      <c r="AT375" s="193" t="s">
        <v>237</v>
      </c>
      <c r="AU375" s="193" t="s">
        <v>84</v>
      </c>
      <c r="AY375" s="19" t="s">
        <v>235</v>
      </c>
      <c r="BE375" s="194">
        <f>IF(N375="základní",J375,0)</f>
        <v>0</v>
      </c>
      <c r="BF375" s="194">
        <f>IF(N375="snížená",J375,0)</f>
        <v>0</v>
      </c>
      <c r="BG375" s="194">
        <f>IF(N375="zákl. přenesená",J375,0)</f>
        <v>0</v>
      </c>
      <c r="BH375" s="194">
        <f>IF(N375="sníž. přenesená",J375,0)</f>
        <v>0</v>
      </c>
      <c r="BI375" s="194">
        <f>IF(N375="nulová",J375,0)</f>
        <v>0</v>
      </c>
      <c r="BJ375" s="19" t="s">
        <v>82</v>
      </c>
      <c r="BK375" s="194">
        <f>ROUND(I375*H375,2)</f>
        <v>0</v>
      </c>
      <c r="BL375" s="19" t="s">
        <v>96</v>
      </c>
      <c r="BM375" s="193" t="s">
        <v>1138</v>
      </c>
    </row>
    <row r="376" s="2" customFormat="1">
      <c r="A376" s="38"/>
      <c r="B376" s="39"/>
      <c r="C376" s="38"/>
      <c r="D376" s="195" t="s">
        <v>242</v>
      </c>
      <c r="E376" s="38"/>
      <c r="F376" s="196" t="s">
        <v>1139</v>
      </c>
      <c r="G376" s="38"/>
      <c r="H376" s="38"/>
      <c r="I376" s="197"/>
      <c r="J376" s="38"/>
      <c r="K376" s="38"/>
      <c r="L376" s="39"/>
      <c r="M376" s="198"/>
      <c r="N376" s="199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242</v>
      </c>
      <c r="AU376" s="19" t="s">
        <v>84</v>
      </c>
    </row>
    <row r="377" s="2" customFormat="1">
      <c r="A377" s="38"/>
      <c r="B377" s="39"/>
      <c r="C377" s="38"/>
      <c r="D377" s="195" t="s">
        <v>262</v>
      </c>
      <c r="E377" s="38"/>
      <c r="F377" s="223" t="s">
        <v>673</v>
      </c>
      <c r="G377" s="38"/>
      <c r="H377" s="38"/>
      <c r="I377" s="197"/>
      <c r="J377" s="38"/>
      <c r="K377" s="38"/>
      <c r="L377" s="39"/>
      <c r="M377" s="198"/>
      <c r="N377" s="199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262</v>
      </c>
      <c r="AU377" s="19" t="s">
        <v>84</v>
      </c>
    </row>
    <row r="378" s="2" customFormat="1" ht="24.15" customHeight="1">
      <c r="A378" s="38"/>
      <c r="B378" s="181"/>
      <c r="C378" s="182" t="s">
        <v>597</v>
      </c>
      <c r="D378" s="182" t="s">
        <v>237</v>
      </c>
      <c r="E378" s="183" t="s">
        <v>682</v>
      </c>
      <c r="F378" s="184" t="s">
        <v>683</v>
      </c>
      <c r="G378" s="185" t="s">
        <v>527</v>
      </c>
      <c r="H378" s="186">
        <v>22</v>
      </c>
      <c r="I378" s="187"/>
      <c r="J378" s="188">
        <f>ROUND(I378*H378,2)</f>
        <v>0</v>
      </c>
      <c r="K378" s="184" t="s">
        <v>246</v>
      </c>
      <c r="L378" s="39"/>
      <c r="M378" s="189" t="s">
        <v>1</v>
      </c>
      <c r="N378" s="190" t="s">
        <v>40</v>
      </c>
      <c r="O378" s="77"/>
      <c r="P378" s="191">
        <f>O378*H378</f>
        <v>0</v>
      </c>
      <c r="Q378" s="191">
        <v>0.010189999999999999</v>
      </c>
      <c r="R378" s="191">
        <f>Q378*H378</f>
        <v>0.22417999999999999</v>
      </c>
      <c r="S378" s="191">
        <v>0</v>
      </c>
      <c r="T378" s="192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3" t="s">
        <v>96</v>
      </c>
      <c r="AT378" s="193" t="s">
        <v>237</v>
      </c>
      <c r="AU378" s="193" t="s">
        <v>84</v>
      </c>
      <c r="AY378" s="19" t="s">
        <v>235</v>
      </c>
      <c r="BE378" s="194">
        <f>IF(N378="základní",J378,0)</f>
        <v>0</v>
      </c>
      <c r="BF378" s="194">
        <f>IF(N378="snížená",J378,0)</f>
        <v>0</v>
      </c>
      <c r="BG378" s="194">
        <f>IF(N378="zákl. přenesená",J378,0)</f>
        <v>0</v>
      </c>
      <c r="BH378" s="194">
        <f>IF(N378="sníž. přenesená",J378,0)</f>
        <v>0</v>
      </c>
      <c r="BI378" s="194">
        <f>IF(N378="nulová",J378,0)</f>
        <v>0</v>
      </c>
      <c r="BJ378" s="19" t="s">
        <v>82</v>
      </c>
      <c r="BK378" s="194">
        <f>ROUND(I378*H378,2)</f>
        <v>0</v>
      </c>
      <c r="BL378" s="19" t="s">
        <v>96</v>
      </c>
      <c r="BM378" s="193" t="s">
        <v>684</v>
      </c>
    </row>
    <row r="379" s="2" customFormat="1">
      <c r="A379" s="38"/>
      <c r="B379" s="39"/>
      <c r="C379" s="38"/>
      <c r="D379" s="195" t="s">
        <v>242</v>
      </c>
      <c r="E379" s="38"/>
      <c r="F379" s="196" t="s">
        <v>683</v>
      </c>
      <c r="G379" s="38"/>
      <c r="H379" s="38"/>
      <c r="I379" s="197"/>
      <c r="J379" s="38"/>
      <c r="K379" s="38"/>
      <c r="L379" s="39"/>
      <c r="M379" s="198"/>
      <c r="N379" s="199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242</v>
      </c>
      <c r="AU379" s="19" t="s">
        <v>84</v>
      </c>
    </row>
    <row r="380" s="2" customFormat="1">
      <c r="A380" s="38"/>
      <c r="B380" s="39"/>
      <c r="C380" s="38"/>
      <c r="D380" s="195" t="s">
        <v>262</v>
      </c>
      <c r="E380" s="38"/>
      <c r="F380" s="223" t="s">
        <v>296</v>
      </c>
      <c r="G380" s="38"/>
      <c r="H380" s="38"/>
      <c r="I380" s="197"/>
      <c r="J380" s="38"/>
      <c r="K380" s="38"/>
      <c r="L380" s="39"/>
      <c r="M380" s="198"/>
      <c r="N380" s="199"/>
      <c r="O380" s="77"/>
      <c r="P380" s="77"/>
      <c r="Q380" s="77"/>
      <c r="R380" s="77"/>
      <c r="S380" s="77"/>
      <c r="T380" s="7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19" t="s">
        <v>262</v>
      </c>
      <c r="AU380" s="19" t="s">
        <v>84</v>
      </c>
    </row>
    <row r="381" s="14" customFormat="1">
      <c r="A381" s="14"/>
      <c r="B381" s="207"/>
      <c r="C381" s="14"/>
      <c r="D381" s="195" t="s">
        <v>248</v>
      </c>
      <c r="E381" s="208" t="s">
        <v>1</v>
      </c>
      <c r="F381" s="209" t="s">
        <v>1488</v>
      </c>
      <c r="G381" s="14"/>
      <c r="H381" s="210">
        <v>22</v>
      </c>
      <c r="I381" s="211"/>
      <c r="J381" s="14"/>
      <c r="K381" s="14"/>
      <c r="L381" s="207"/>
      <c r="M381" s="212"/>
      <c r="N381" s="213"/>
      <c r="O381" s="213"/>
      <c r="P381" s="213"/>
      <c r="Q381" s="213"/>
      <c r="R381" s="213"/>
      <c r="S381" s="213"/>
      <c r="T381" s="2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08" t="s">
        <v>248</v>
      </c>
      <c r="AU381" s="208" t="s">
        <v>84</v>
      </c>
      <c r="AV381" s="14" t="s">
        <v>84</v>
      </c>
      <c r="AW381" s="14" t="s">
        <v>32</v>
      </c>
      <c r="AX381" s="14" t="s">
        <v>82</v>
      </c>
      <c r="AY381" s="208" t="s">
        <v>235</v>
      </c>
    </row>
    <row r="382" s="2" customFormat="1" ht="24.15" customHeight="1">
      <c r="A382" s="38"/>
      <c r="B382" s="181"/>
      <c r="C382" s="232" t="s">
        <v>604</v>
      </c>
      <c r="D382" s="232" t="s">
        <v>465</v>
      </c>
      <c r="E382" s="233" t="s">
        <v>687</v>
      </c>
      <c r="F382" s="234" t="s">
        <v>688</v>
      </c>
      <c r="G382" s="235" t="s">
        <v>527</v>
      </c>
      <c r="H382" s="236">
        <v>2</v>
      </c>
      <c r="I382" s="237"/>
      <c r="J382" s="238">
        <f>ROUND(I382*H382,2)</f>
        <v>0</v>
      </c>
      <c r="K382" s="234" t="s">
        <v>246</v>
      </c>
      <c r="L382" s="239"/>
      <c r="M382" s="240" t="s">
        <v>1</v>
      </c>
      <c r="N382" s="241" t="s">
        <v>40</v>
      </c>
      <c r="O382" s="77"/>
      <c r="P382" s="191">
        <f>O382*H382</f>
        <v>0</v>
      </c>
      <c r="Q382" s="191">
        <v>0.254</v>
      </c>
      <c r="R382" s="191">
        <f>Q382*H382</f>
        <v>0.50800000000000001</v>
      </c>
      <c r="S382" s="191">
        <v>0</v>
      </c>
      <c r="T382" s="19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93" t="s">
        <v>291</v>
      </c>
      <c r="AT382" s="193" t="s">
        <v>465</v>
      </c>
      <c r="AU382" s="193" t="s">
        <v>84</v>
      </c>
      <c r="AY382" s="19" t="s">
        <v>235</v>
      </c>
      <c r="BE382" s="194">
        <f>IF(N382="základní",J382,0)</f>
        <v>0</v>
      </c>
      <c r="BF382" s="194">
        <f>IF(N382="snížená",J382,0)</f>
        <v>0</v>
      </c>
      <c r="BG382" s="194">
        <f>IF(N382="zákl. přenesená",J382,0)</f>
        <v>0</v>
      </c>
      <c r="BH382" s="194">
        <f>IF(N382="sníž. přenesená",J382,0)</f>
        <v>0</v>
      </c>
      <c r="BI382" s="194">
        <f>IF(N382="nulová",J382,0)</f>
        <v>0</v>
      </c>
      <c r="BJ382" s="19" t="s">
        <v>82</v>
      </c>
      <c r="BK382" s="194">
        <f>ROUND(I382*H382,2)</f>
        <v>0</v>
      </c>
      <c r="BL382" s="19" t="s">
        <v>96</v>
      </c>
      <c r="BM382" s="193" t="s">
        <v>1141</v>
      </c>
    </row>
    <row r="383" s="2" customFormat="1">
      <c r="A383" s="38"/>
      <c r="B383" s="39"/>
      <c r="C383" s="38"/>
      <c r="D383" s="195" t="s">
        <v>242</v>
      </c>
      <c r="E383" s="38"/>
      <c r="F383" s="196" t="s">
        <v>690</v>
      </c>
      <c r="G383" s="38"/>
      <c r="H383" s="38"/>
      <c r="I383" s="197"/>
      <c r="J383" s="38"/>
      <c r="K383" s="38"/>
      <c r="L383" s="39"/>
      <c r="M383" s="198"/>
      <c r="N383" s="199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242</v>
      </c>
      <c r="AU383" s="19" t="s">
        <v>84</v>
      </c>
    </row>
    <row r="384" s="2" customFormat="1" ht="24.15" customHeight="1">
      <c r="A384" s="38"/>
      <c r="B384" s="181"/>
      <c r="C384" s="232" t="s">
        <v>609</v>
      </c>
      <c r="D384" s="232" t="s">
        <v>465</v>
      </c>
      <c r="E384" s="233" t="s">
        <v>692</v>
      </c>
      <c r="F384" s="234" t="s">
        <v>693</v>
      </c>
      <c r="G384" s="235" t="s">
        <v>527</v>
      </c>
      <c r="H384" s="236">
        <v>8</v>
      </c>
      <c r="I384" s="237"/>
      <c r="J384" s="238">
        <f>ROUND(I384*H384,2)</f>
        <v>0</v>
      </c>
      <c r="K384" s="234" t="s">
        <v>246</v>
      </c>
      <c r="L384" s="239"/>
      <c r="M384" s="240" t="s">
        <v>1</v>
      </c>
      <c r="N384" s="241" t="s">
        <v>40</v>
      </c>
      <c r="O384" s="77"/>
      <c r="P384" s="191">
        <f>O384*H384</f>
        <v>0</v>
      </c>
      <c r="Q384" s="191">
        <v>0.50600000000000001</v>
      </c>
      <c r="R384" s="191">
        <f>Q384*H384</f>
        <v>4.048</v>
      </c>
      <c r="S384" s="191">
        <v>0</v>
      </c>
      <c r="T384" s="192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93" t="s">
        <v>291</v>
      </c>
      <c r="AT384" s="193" t="s">
        <v>465</v>
      </c>
      <c r="AU384" s="193" t="s">
        <v>84</v>
      </c>
      <c r="AY384" s="19" t="s">
        <v>235</v>
      </c>
      <c r="BE384" s="194">
        <f>IF(N384="základní",J384,0)</f>
        <v>0</v>
      </c>
      <c r="BF384" s="194">
        <f>IF(N384="snížená",J384,0)</f>
        <v>0</v>
      </c>
      <c r="BG384" s="194">
        <f>IF(N384="zákl. přenesená",J384,0)</f>
        <v>0</v>
      </c>
      <c r="BH384" s="194">
        <f>IF(N384="sníž. přenesená",J384,0)</f>
        <v>0</v>
      </c>
      <c r="BI384" s="194">
        <f>IF(N384="nulová",J384,0)</f>
        <v>0</v>
      </c>
      <c r="BJ384" s="19" t="s">
        <v>82</v>
      </c>
      <c r="BK384" s="194">
        <f>ROUND(I384*H384,2)</f>
        <v>0</v>
      </c>
      <c r="BL384" s="19" t="s">
        <v>96</v>
      </c>
      <c r="BM384" s="193" t="s">
        <v>694</v>
      </c>
    </row>
    <row r="385" s="2" customFormat="1">
      <c r="A385" s="38"/>
      <c r="B385" s="39"/>
      <c r="C385" s="38"/>
      <c r="D385" s="195" t="s">
        <v>242</v>
      </c>
      <c r="E385" s="38"/>
      <c r="F385" s="196" t="s">
        <v>695</v>
      </c>
      <c r="G385" s="38"/>
      <c r="H385" s="38"/>
      <c r="I385" s="197"/>
      <c r="J385" s="38"/>
      <c r="K385" s="38"/>
      <c r="L385" s="39"/>
      <c r="M385" s="198"/>
      <c r="N385" s="199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242</v>
      </c>
      <c r="AU385" s="19" t="s">
        <v>84</v>
      </c>
    </row>
    <row r="386" s="2" customFormat="1" ht="24.15" customHeight="1">
      <c r="A386" s="38"/>
      <c r="B386" s="181"/>
      <c r="C386" s="232" t="s">
        <v>612</v>
      </c>
      <c r="D386" s="232" t="s">
        <v>465</v>
      </c>
      <c r="E386" s="233" t="s">
        <v>697</v>
      </c>
      <c r="F386" s="234" t="s">
        <v>698</v>
      </c>
      <c r="G386" s="235" t="s">
        <v>527</v>
      </c>
      <c r="H386" s="236">
        <v>12</v>
      </c>
      <c r="I386" s="237"/>
      <c r="J386" s="238">
        <f>ROUND(I386*H386,2)</f>
        <v>0</v>
      </c>
      <c r="K386" s="234" t="s">
        <v>246</v>
      </c>
      <c r="L386" s="239"/>
      <c r="M386" s="240" t="s">
        <v>1</v>
      </c>
      <c r="N386" s="241" t="s">
        <v>40</v>
      </c>
      <c r="O386" s="77"/>
      <c r="P386" s="191">
        <f>O386*H386</f>
        <v>0</v>
      </c>
      <c r="Q386" s="191">
        <v>1.0129999999999999</v>
      </c>
      <c r="R386" s="191">
        <f>Q386*H386</f>
        <v>12.155999999999999</v>
      </c>
      <c r="S386" s="191">
        <v>0</v>
      </c>
      <c r="T386" s="192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93" t="s">
        <v>291</v>
      </c>
      <c r="AT386" s="193" t="s">
        <v>465</v>
      </c>
      <c r="AU386" s="193" t="s">
        <v>84</v>
      </c>
      <c r="AY386" s="19" t="s">
        <v>235</v>
      </c>
      <c r="BE386" s="194">
        <f>IF(N386="základní",J386,0)</f>
        <v>0</v>
      </c>
      <c r="BF386" s="194">
        <f>IF(N386="snížená",J386,0)</f>
        <v>0</v>
      </c>
      <c r="BG386" s="194">
        <f>IF(N386="zákl. přenesená",J386,0)</f>
        <v>0</v>
      </c>
      <c r="BH386" s="194">
        <f>IF(N386="sníž. přenesená",J386,0)</f>
        <v>0</v>
      </c>
      <c r="BI386" s="194">
        <f>IF(N386="nulová",J386,0)</f>
        <v>0</v>
      </c>
      <c r="BJ386" s="19" t="s">
        <v>82</v>
      </c>
      <c r="BK386" s="194">
        <f>ROUND(I386*H386,2)</f>
        <v>0</v>
      </c>
      <c r="BL386" s="19" t="s">
        <v>96</v>
      </c>
      <c r="BM386" s="193" t="s">
        <v>699</v>
      </c>
    </row>
    <row r="387" s="2" customFormat="1">
      <c r="A387" s="38"/>
      <c r="B387" s="39"/>
      <c r="C387" s="38"/>
      <c r="D387" s="195" t="s">
        <v>242</v>
      </c>
      <c r="E387" s="38"/>
      <c r="F387" s="196" t="s">
        <v>700</v>
      </c>
      <c r="G387" s="38"/>
      <c r="H387" s="38"/>
      <c r="I387" s="197"/>
      <c r="J387" s="38"/>
      <c r="K387" s="38"/>
      <c r="L387" s="39"/>
      <c r="M387" s="198"/>
      <c r="N387" s="199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242</v>
      </c>
      <c r="AU387" s="19" t="s">
        <v>84</v>
      </c>
    </row>
    <row r="388" s="2" customFormat="1" ht="24.15" customHeight="1">
      <c r="A388" s="38"/>
      <c r="B388" s="181"/>
      <c r="C388" s="182" t="s">
        <v>615</v>
      </c>
      <c r="D388" s="182" t="s">
        <v>237</v>
      </c>
      <c r="E388" s="183" t="s">
        <v>702</v>
      </c>
      <c r="F388" s="184" t="s">
        <v>703</v>
      </c>
      <c r="G388" s="185" t="s">
        <v>527</v>
      </c>
      <c r="H388" s="186">
        <v>11</v>
      </c>
      <c r="I388" s="187"/>
      <c r="J388" s="188">
        <f>ROUND(I388*H388,2)</f>
        <v>0</v>
      </c>
      <c r="K388" s="184" t="s">
        <v>246</v>
      </c>
      <c r="L388" s="39"/>
      <c r="M388" s="189" t="s">
        <v>1</v>
      </c>
      <c r="N388" s="190" t="s">
        <v>40</v>
      </c>
      <c r="O388" s="77"/>
      <c r="P388" s="191">
        <f>O388*H388</f>
        <v>0</v>
      </c>
      <c r="Q388" s="191">
        <v>0.01248</v>
      </c>
      <c r="R388" s="191">
        <f>Q388*H388</f>
        <v>0.13727999999999999</v>
      </c>
      <c r="S388" s="191">
        <v>0</v>
      </c>
      <c r="T388" s="192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93" t="s">
        <v>96</v>
      </c>
      <c r="AT388" s="193" t="s">
        <v>237</v>
      </c>
      <c r="AU388" s="193" t="s">
        <v>84</v>
      </c>
      <c r="AY388" s="19" t="s">
        <v>235</v>
      </c>
      <c r="BE388" s="194">
        <f>IF(N388="základní",J388,0)</f>
        <v>0</v>
      </c>
      <c r="BF388" s="194">
        <f>IF(N388="snížená",J388,0)</f>
        <v>0</v>
      </c>
      <c r="BG388" s="194">
        <f>IF(N388="zákl. přenesená",J388,0)</f>
        <v>0</v>
      </c>
      <c r="BH388" s="194">
        <f>IF(N388="sníž. přenesená",J388,0)</f>
        <v>0</v>
      </c>
      <c r="BI388" s="194">
        <f>IF(N388="nulová",J388,0)</f>
        <v>0</v>
      </c>
      <c r="BJ388" s="19" t="s">
        <v>82</v>
      </c>
      <c r="BK388" s="194">
        <f>ROUND(I388*H388,2)</f>
        <v>0</v>
      </c>
      <c r="BL388" s="19" t="s">
        <v>96</v>
      </c>
      <c r="BM388" s="193" t="s">
        <v>704</v>
      </c>
    </row>
    <row r="389" s="2" customFormat="1">
      <c r="A389" s="38"/>
      <c r="B389" s="39"/>
      <c r="C389" s="38"/>
      <c r="D389" s="195" t="s">
        <v>242</v>
      </c>
      <c r="E389" s="38"/>
      <c r="F389" s="196" t="s">
        <v>703</v>
      </c>
      <c r="G389" s="38"/>
      <c r="H389" s="38"/>
      <c r="I389" s="197"/>
      <c r="J389" s="38"/>
      <c r="K389" s="38"/>
      <c r="L389" s="39"/>
      <c r="M389" s="198"/>
      <c r="N389" s="199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242</v>
      </c>
      <c r="AU389" s="19" t="s">
        <v>84</v>
      </c>
    </row>
    <row r="390" s="2" customFormat="1">
      <c r="A390" s="38"/>
      <c r="B390" s="39"/>
      <c r="C390" s="38"/>
      <c r="D390" s="195" t="s">
        <v>262</v>
      </c>
      <c r="E390" s="38"/>
      <c r="F390" s="223" t="s">
        <v>296</v>
      </c>
      <c r="G390" s="38"/>
      <c r="H390" s="38"/>
      <c r="I390" s="197"/>
      <c r="J390" s="38"/>
      <c r="K390" s="38"/>
      <c r="L390" s="39"/>
      <c r="M390" s="198"/>
      <c r="N390" s="199"/>
      <c r="O390" s="77"/>
      <c r="P390" s="77"/>
      <c r="Q390" s="77"/>
      <c r="R390" s="77"/>
      <c r="S390" s="77"/>
      <c r="T390" s="7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T390" s="19" t="s">
        <v>262</v>
      </c>
      <c r="AU390" s="19" t="s">
        <v>84</v>
      </c>
    </row>
    <row r="391" s="14" customFormat="1">
      <c r="A391" s="14"/>
      <c r="B391" s="207"/>
      <c r="C391" s="14"/>
      <c r="D391" s="195" t="s">
        <v>248</v>
      </c>
      <c r="E391" s="208" t="s">
        <v>1</v>
      </c>
      <c r="F391" s="209" t="s">
        <v>307</v>
      </c>
      <c r="G391" s="14"/>
      <c r="H391" s="210">
        <v>11</v>
      </c>
      <c r="I391" s="211"/>
      <c r="J391" s="14"/>
      <c r="K391" s="14"/>
      <c r="L391" s="207"/>
      <c r="M391" s="212"/>
      <c r="N391" s="213"/>
      <c r="O391" s="213"/>
      <c r="P391" s="213"/>
      <c r="Q391" s="213"/>
      <c r="R391" s="213"/>
      <c r="S391" s="213"/>
      <c r="T391" s="2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08" t="s">
        <v>248</v>
      </c>
      <c r="AU391" s="208" t="s">
        <v>84</v>
      </c>
      <c r="AV391" s="14" t="s">
        <v>84</v>
      </c>
      <c r="AW391" s="14" t="s">
        <v>32</v>
      </c>
      <c r="AX391" s="14" t="s">
        <v>82</v>
      </c>
      <c r="AY391" s="208" t="s">
        <v>235</v>
      </c>
    </row>
    <row r="392" s="2" customFormat="1" ht="24.15" customHeight="1">
      <c r="A392" s="38"/>
      <c r="B392" s="181"/>
      <c r="C392" s="232" t="s">
        <v>621</v>
      </c>
      <c r="D392" s="232" t="s">
        <v>465</v>
      </c>
      <c r="E392" s="233" t="s">
        <v>706</v>
      </c>
      <c r="F392" s="234" t="s">
        <v>707</v>
      </c>
      <c r="G392" s="235" t="s">
        <v>527</v>
      </c>
      <c r="H392" s="236">
        <v>11</v>
      </c>
      <c r="I392" s="237"/>
      <c r="J392" s="238">
        <f>ROUND(I392*H392,2)</f>
        <v>0</v>
      </c>
      <c r="K392" s="234" t="s">
        <v>246</v>
      </c>
      <c r="L392" s="239"/>
      <c r="M392" s="240" t="s">
        <v>1</v>
      </c>
      <c r="N392" s="241" t="s">
        <v>40</v>
      </c>
      <c r="O392" s="77"/>
      <c r="P392" s="191">
        <f>O392*H392</f>
        <v>0</v>
      </c>
      <c r="Q392" s="191">
        <v>0.54800000000000004</v>
      </c>
      <c r="R392" s="191">
        <f>Q392*H392</f>
        <v>6.0280000000000005</v>
      </c>
      <c r="S392" s="191">
        <v>0</v>
      </c>
      <c r="T392" s="192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93" t="s">
        <v>291</v>
      </c>
      <c r="AT392" s="193" t="s">
        <v>465</v>
      </c>
      <c r="AU392" s="193" t="s">
        <v>84</v>
      </c>
      <c r="AY392" s="19" t="s">
        <v>235</v>
      </c>
      <c r="BE392" s="194">
        <f>IF(N392="základní",J392,0)</f>
        <v>0</v>
      </c>
      <c r="BF392" s="194">
        <f>IF(N392="snížená",J392,0)</f>
        <v>0</v>
      </c>
      <c r="BG392" s="194">
        <f>IF(N392="zákl. přenesená",J392,0)</f>
        <v>0</v>
      </c>
      <c r="BH392" s="194">
        <f>IF(N392="sníž. přenesená",J392,0)</f>
        <v>0</v>
      </c>
      <c r="BI392" s="194">
        <f>IF(N392="nulová",J392,0)</f>
        <v>0</v>
      </c>
      <c r="BJ392" s="19" t="s">
        <v>82</v>
      </c>
      <c r="BK392" s="194">
        <f>ROUND(I392*H392,2)</f>
        <v>0</v>
      </c>
      <c r="BL392" s="19" t="s">
        <v>96</v>
      </c>
      <c r="BM392" s="193" t="s">
        <v>708</v>
      </c>
    </row>
    <row r="393" s="2" customFormat="1">
      <c r="A393" s="38"/>
      <c r="B393" s="39"/>
      <c r="C393" s="38"/>
      <c r="D393" s="195" t="s">
        <v>242</v>
      </c>
      <c r="E393" s="38"/>
      <c r="F393" s="196" t="s">
        <v>707</v>
      </c>
      <c r="G393" s="38"/>
      <c r="H393" s="38"/>
      <c r="I393" s="197"/>
      <c r="J393" s="38"/>
      <c r="K393" s="38"/>
      <c r="L393" s="39"/>
      <c r="M393" s="198"/>
      <c r="N393" s="199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242</v>
      </c>
      <c r="AU393" s="19" t="s">
        <v>84</v>
      </c>
    </row>
    <row r="394" s="2" customFormat="1" ht="24.15" customHeight="1">
      <c r="A394" s="38"/>
      <c r="B394" s="181"/>
      <c r="C394" s="182" t="s">
        <v>624</v>
      </c>
      <c r="D394" s="182" t="s">
        <v>237</v>
      </c>
      <c r="E394" s="183" t="s">
        <v>710</v>
      </c>
      <c r="F394" s="184" t="s">
        <v>711</v>
      </c>
      <c r="G394" s="185" t="s">
        <v>527</v>
      </c>
      <c r="H394" s="186">
        <v>12</v>
      </c>
      <c r="I394" s="187"/>
      <c r="J394" s="188">
        <f>ROUND(I394*H394,2)</f>
        <v>0</v>
      </c>
      <c r="K394" s="184" t="s">
        <v>246</v>
      </c>
      <c r="L394" s="39"/>
      <c r="M394" s="189" t="s">
        <v>1</v>
      </c>
      <c r="N394" s="190" t="s">
        <v>40</v>
      </c>
      <c r="O394" s="77"/>
      <c r="P394" s="191">
        <f>O394*H394</f>
        <v>0</v>
      </c>
      <c r="Q394" s="191">
        <v>0.028539999999999999</v>
      </c>
      <c r="R394" s="191">
        <f>Q394*H394</f>
        <v>0.34248000000000001</v>
      </c>
      <c r="S394" s="191">
        <v>0</v>
      </c>
      <c r="T394" s="192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3" t="s">
        <v>96</v>
      </c>
      <c r="AT394" s="193" t="s">
        <v>237</v>
      </c>
      <c r="AU394" s="193" t="s">
        <v>84</v>
      </c>
      <c r="AY394" s="19" t="s">
        <v>235</v>
      </c>
      <c r="BE394" s="194">
        <f>IF(N394="základní",J394,0)</f>
        <v>0</v>
      </c>
      <c r="BF394" s="194">
        <f>IF(N394="snížená",J394,0)</f>
        <v>0</v>
      </c>
      <c r="BG394" s="194">
        <f>IF(N394="zákl. přenesená",J394,0)</f>
        <v>0</v>
      </c>
      <c r="BH394" s="194">
        <f>IF(N394="sníž. přenesená",J394,0)</f>
        <v>0</v>
      </c>
      <c r="BI394" s="194">
        <f>IF(N394="nulová",J394,0)</f>
        <v>0</v>
      </c>
      <c r="BJ394" s="19" t="s">
        <v>82</v>
      </c>
      <c r="BK394" s="194">
        <f>ROUND(I394*H394,2)</f>
        <v>0</v>
      </c>
      <c r="BL394" s="19" t="s">
        <v>96</v>
      </c>
      <c r="BM394" s="193" t="s">
        <v>712</v>
      </c>
    </row>
    <row r="395" s="2" customFormat="1">
      <c r="A395" s="38"/>
      <c r="B395" s="39"/>
      <c r="C395" s="38"/>
      <c r="D395" s="195" t="s">
        <v>242</v>
      </c>
      <c r="E395" s="38"/>
      <c r="F395" s="196" t="s">
        <v>711</v>
      </c>
      <c r="G395" s="38"/>
      <c r="H395" s="38"/>
      <c r="I395" s="197"/>
      <c r="J395" s="38"/>
      <c r="K395" s="38"/>
      <c r="L395" s="39"/>
      <c r="M395" s="198"/>
      <c r="N395" s="199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242</v>
      </c>
      <c r="AU395" s="19" t="s">
        <v>84</v>
      </c>
    </row>
    <row r="396" s="2" customFormat="1">
      <c r="A396" s="38"/>
      <c r="B396" s="39"/>
      <c r="C396" s="38"/>
      <c r="D396" s="195" t="s">
        <v>262</v>
      </c>
      <c r="E396" s="38"/>
      <c r="F396" s="223" t="s">
        <v>296</v>
      </c>
      <c r="G396" s="38"/>
      <c r="H396" s="38"/>
      <c r="I396" s="197"/>
      <c r="J396" s="38"/>
      <c r="K396" s="38"/>
      <c r="L396" s="39"/>
      <c r="M396" s="198"/>
      <c r="N396" s="199"/>
      <c r="O396" s="77"/>
      <c r="P396" s="77"/>
      <c r="Q396" s="77"/>
      <c r="R396" s="77"/>
      <c r="S396" s="77"/>
      <c r="T396" s="7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T396" s="19" t="s">
        <v>262</v>
      </c>
      <c r="AU396" s="19" t="s">
        <v>84</v>
      </c>
    </row>
    <row r="397" s="14" customFormat="1">
      <c r="A397" s="14"/>
      <c r="B397" s="207"/>
      <c r="C397" s="14"/>
      <c r="D397" s="195" t="s">
        <v>248</v>
      </c>
      <c r="E397" s="208" t="s">
        <v>1</v>
      </c>
      <c r="F397" s="209" t="s">
        <v>1489</v>
      </c>
      <c r="G397" s="14"/>
      <c r="H397" s="210">
        <v>12</v>
      </c>
      <c r="I397" s="211"/>
      <c r="J397" s="14"/>
      <c r="K397" s="14"/>
      <c r="L397" s="207"/>
      <c r="M397" s="212"/>
      <c r="N397" s="213"/>
      <c r="O397" s="213"/>
      <c r="P397" s="213"/>
      <c r="Q397" s="213"/>
      <c r="R397" s="213"/>
      <c r="S397" s="213"/>
      <c r="T397" s="2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08" t="s">
        <v>248</v>
      </c>
      <c r="AU397" s="208" t="s">
        <v>84</v>
      </c>
      <c r="AV397" s="14" t="s">
        <v>84</v>
      </c>
      <c r="AW397" s="14" t="s">
        <v>32</v>
      </c>
      <c r="AX397" s="14" t="s">
        <v>82</v>
      </c>
      <c r="AY397" s="208" t="s">
        <v>235</v>
      </c>
    </row>
    <row r="398" s="2" customFormat="1" ht="62.7" customHeight="1">
      <c r="A398" s="38"/>
      <c r="B398" s="181"/>
      <c r="C398" s="232" t="s">
        <v>630</v>
      </c>
      <c r="D398" s="232" t="s">
        <v>465</v>
      </c>
      <c r="E398" s="233" t="s">
        <v>715</v>
      </c>
      <c r="F398" s="234" t="s">
        <v>716</v>
      </c>
      <c r="G398" s="235" t="s">
        <v>527</v>
      </c>
      <c r="H398" s="236">
        <v>8</v>
      </c>
      <c r="I398" s="237"/>
      <c r="J398" s="238">
        <f>ROUND(I398*H398,2)</f>
        <v>0</v>
      </c>
      <c r="K398" s="234" t="s">
        <v>1</v>
      </c>
      <c r="L398" s="239"/>
      <c r="M398" s="240" t="s">
        <v>1</v>
      </c>
      <c r="N398" s="241" t="s">
        <v>40</v>
      </c>
      <c r="O398" s="77"/>
      <c r="P398" s="191">
        <f>O398*H398</f>
        <v>0</v>
      </c>
      <c r="Q398" s="191">
        <v>1.8700000000000001</v>
      </c>
      <c r="R398" s="191">
        <f>Q398*H398</f>
        <v>14.960000000000001</v>
      </c>
      <c r="S398" s="191">
        <v>0</v>
      </c>
      <c r="T398" s="19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93" t="s">
        <v>291</v>
      </c>
      <c r="AT398" s="193" t="s">
        <v>465</v>
      </c>
      <c r="AU398" s="193" t="s">
        <v>84</v>
      </c>
      <c r="AY398" s="19" t="s">
        <v>235</v>
      </c>
      <c r="BE398" s="194">
        <f>IF(N398="základní",J398,0)</f>
        <v>0</v>
      </c>
      <c r="BF398" s="194">
        <f>IF(N398="snížená",J398,0)</f>
        <v>0</v>
      </c>
      <c r="BG398" s="194">
        <f>IF(N398="zákl. přenesená",J398,0)</f>
        <v>0</v>
      </c>
      <c r="BH398" s="194">
        <f>IF(N398="sníž. přenesená",J398,0)</f>
        <v>0</v>
      </c>
      <c r="BI398" s="194">
        <f>IF(N398="nulová",J398,0)</f>
        <v>0</v>
      </c>
      <c r="BJ398" s="19" t="s">
        <v>82</v>
      </c>
      <c r="BK398" s="194">
        <f>ROUND(I398*H398,2)</f>
        <v>0</v>
      </c>
      <c r="BL398" s="19" t="s">
        <v>96</v>
      </c>
      <c r="BM398" s="193" t="s">
        <v>717</v>
      </c>
    </row>
    <row r="399" s="2" customFormat="1">
      <c r="A399" s="38"/>
      <c r="B399" s="39"/>
      <c r="C399" s="38"/>
      <c r="D399" s="195" t="s">
        <v>242</v>
      </c>
      <c r="E399" s="38"/>
      <c r="F399" s="196" t="s">
        <v>716</v>
      </c>
      <c r="G399" s="38"/>
      <c r="H399" s="38"/>
      <c r="I399" s="197"/>
      <c r="J399" s="38"/>
      <c r="K399" s="38"/>
      <c r="L399" s="39"/>
      <c r="M399" s="198"/>
      <c r="N399" s="199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242</v>
      </c>
      <c r="AU399" s="19" t="s">
        <v>84</v>
      </c>
    </row>
    <row r="400" s="2" customFormat="1" ht="49.05" customHeight="1">
      <c r="A400" s="38"/>
      <c r="B400" s="181"/>
      <c r="C400" s="232" t="s">
        <v>636</v>
      </c>
      <c r="D400" s="232" t="s">
        <v>465</v>
      </c>
      <c r="E400" s="233" t="s">
        <v>719</v>
      </c>
      <c r="F400" s="234" t="s">
        <v>1002</v>
      </c>
      <c r="G400" s="235" t="s">
        <v>527</v>
      </c>
      <c r="H400" s="236">
        <v>1</v>
      </c>
      <c r="I400" s="237"/>
      <c r="J400" s="238">
        <f>ROUND(I400*H400,2)</f>
        <v>0</v>
      </c>
      <c r="K400" s="234" t="s">
        <v>1</v>
      </c>
      <c r="L400" s="239"/>
      <c r="M400" s="240" t="s">
        <v>1</v>
      </c>
      <c r="N400" s="241" t="s">
        <v>40</v>
      </c>
      <c r="O400" s="77"/>
      <c r="P400" s="191">
        <f>O400*H400</f>
        <v>0</v>
      </c>
      <c r="Q400" s="191">
        <v>1.8700000000000001</v>
      </c>
      <c r="R400" s="191">
        <f>Q400*H400</f>
        <v>1.8700000000000001</v>
      </c>
      <c r="S400" s="191">
        <v>0</v>
      </c>
      <c r="T400" s="19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93" t="s">
        <v>291</v>
      </c>
      <c r="AT400" s="193" t="s">
        <v>465</v>
      </c>
      <c r="AU400" s="193" t="s">
        <v>84</v>
      </c>
      <c r="AY400" s="19" t="s">
        <v>235</v>
      </c>
      <c r="BE400" s="194">
        <f>IF(N400="základní",J400,0)</f>
        <v>0</v>
      </c>
      <c r="BF400" s="194">
        <f>IF(N400="snížená",J400,0)</f>
        <v>0</v>
      </c>
      <c r="BG400" s="194">
        <f>IF(N400="zákl. přenesená",J400,0)</f>
        <v>0</v>
      </c>
      <c r="BH400" s="194">
        <f>IF(N400="sníž. přenesená",J400,0)</f>
        <v>0</v>
      </c>
      <c r="BI400" s="194">
        <f>IF(N400="nulová",J400,0)</f>
        <v>0</v>
      </c>
      <c r="BJ400" s="19" t="s">
        <v>82</v>
      </c>
      <c r="BK400" s="194">
        <f>ROUND(I400*H400,2)</f>
        <v>0</v>
      </c>
      <c r="BL400" s="19" t="s">
        <v>96</v>
      </c>
      <c r="BM400" s="193" t="s">
        <v>1490</v>
      </c>
    </row>
    <row r="401" s="2" customFormat="1">
      <c r="A401" s="38"/>
      <c r="B401" s="39"/>
      <c r="C401" s="38"/>
      <c r="D401" s="195" t="s">
        <v>242</v>
      </c>
      <c r="E401" s="38"/>
      <c r="F401" s="196" t="s">
        <v>1002</v>
      </c>
      <c r="G401" s="38"/>
      <c r="H401" s="38"/>
      <c r="I401" s="197"/>
      <c r="J401" s="38"/>
      <c r="K401" s="38"/>
      <c r="L401" s="39"/>
      <c r="M401" s="198"/>
      <c r="N401" s="199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242</v>
      </c>
      <c r="AU401" s="19" t="s">
        <v>84</v>
      </c>
    </row>
    <row r="402" s="2" customFormat="1" ht="62.7" customHeight="1">
      <c r="A402" s="38"/>
      <c r="B402" s="181"/>
      <c r="C402" s="232" t="s">
        <v>641</v>
      </c>
      <c r="D402" s="232" t="s">
        <v>465</v>
      </c>
      <c r="E402" s="233" t="s">
        <v>1143</v>
      </c>
      <c r="F402" s="234" t="s">
        <v>1144</v>
      </c>
      <c r="G402" s="235" t="s">
        <v>527</v>
      </c>
      <c r="H402" s="236">
        <v>2</v>
      </c>
      <c r="I402" s="237"/>
      <c r="J402" s="238">
        <f>ROUND(I402*H402,2)</f>
        <v>0</v>
      </c>
      <c r="K402" s="234" t="s">
        <v>1</v>
      </c>
      <c r="L402" s="239"/>
      <c r="M402" s="240" t="s">
        <v>1</v>
      </c>
      <c r="N402" s="241" t="s">
        <v>40</v>
      </c>
      <c r="O402" s="77"/>
      <c r="P402" s="191">
        <f>O402*H402</f>
        <v>0</v>
      </c>
      <c r="Q402" s="191">
        <v>1.8700000000000001</v>
      </c>
      <c r="R402" s="191">
        <f>Q402*H402</f>
        <v>3.7400000000000002</v>
      </c>
      <c r="S402" s="191">
        <v>0</v>
      </c>
      <c r="T402" s="19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93" t="s">
        <v>291</v>
      </c>
      <c r="AT402" s="193" t="s">
        <v>465</v>
      </c>
      <c r="AU402" s="193" t="s">
        <v>84</v>
      </c>
      <c r="AY402" s="19" t="s">
        <v>235</v>
      </c>
      <c r="BE402" s="194">
        <f>IF(N402="základní",J402,0)</f>
        <v>0</v>
      </c>
      <c r="BF402" s="194">
        <f>IF(N402="snížená",J402,0)</f>
        <v>0</v>
      </c>
      <c r="BG402" s="194">
        <f>IF(N402="zákl. přenesená",J402,0)</f>
        <v>0</v>
      </c>
      <c r="BH402" s="194">
        <f>IF(N402="sníž. přenesená",J402,0)</f>
        <v>0</v>
      </c>
      <c r="BI402" s="194">
        <f>IF(N402="nulová",J402,0)</f>
        <v>0</v>
      </c>
      <c r="BJ402" s="19" t="s">
        <v>82</v>
      </c>
      <c r="BK402" s="194">
        <f>ROUND(I402*H402,2)</f>
        <v>0</v>
      </c>
      <c r="BL402" s="19" t="s">
        <v>96</v>
      </c>
      <c r="BM402" s="193" t="s">
        <v>1145</v>
      </c>
    </row>
    <row r="403" s="2" customFormat="1">
      <c r="A403" s="38"/>
      <c r="B403" s="39"/>
      <c r="C403" s="38"/>
      <c r="D403" s="195" t="s">
        <v>242</v>
      </c>
      <c r="E403" s="38"/>
      <c r="F403" s="196" t="s">
        <v>1144</v>
      </c>
      <c r="G403" s="38"/>
      <c r="H403" s="38"/>
      <c r="I403" s="197"/>
      <c r="J403" s="38"/>
      <c r="K403" s="38"/>
      <c r="L403" s="39"/>
      <c r="M403" s="198"/>
      <c r="N403" s="199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242</v>
      </c>
      <c r="AU403" s="19" t="s">
        <v>84</v>
      </c>
    </row>
    <row r="404" s="2" customFormat="1" ht="62.7" customHeight="1">
      <c r="A404" s="38"/>
      <c r="B404" s="181"/>
      <c r="C404" s="232" t="s">
        <v>647</v>
      </c>
      <c r="D404" s="232" t="s">
        <v>465</v>
      </c>
      <c r="E404" s="233" t="s">
        <v>1146</v>
      </c>
      <c r="F404" s="234" t="s">
        <v>1147</v>
      </c>
      <c r="G404" s="235" t="s">
        <v>527</v>
      </c>
      <c r="H404" s="236">
        <v>1</v>
      </c>
      <c r="I404" s="237"/>
      <c r="J404" s="238">
        <f>ROUND(I404*H404,2)</f>
        <v>0</v>
      </c>
      <c r="K404" s="234" t="s">
        <v>1</v>
      </c>
      <c r="L404" s="239"/>
      <c r="M404" s="240" t="s">
        <v>1</v>
      </c>
      <c r="N404" s="241" t="s">
        <v>40</v>
      </c>
      <c r="O404" s="77"/>
      <c r="P404" s="191">
        <f>O404*H404</f>
        <v>0</v>
      </c>
      <c r="Q404" s="191">
        <v>1.8700000000000001</v>
      </c>
      <c r="R404" s="191">
        <f>Q404*H404</f>
        <v>1.8700000000000001</v>
      </c>
      <c r="S404" s="191">
        <v>0</v>
      </c>
      <c r="T404" s="19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3" t="s">
        <v>291</v>
      </c>
      <c r="AT404" s="193" t="s">
        <v>465</v>
      </c>
      <c r="AU404" s="193" t="s">
        <v>84</v>
      </c>
      <c r="AY404" s="19" t="s">
        <v>235</v>
      </c>
      <c r="BE404" s="194">
        <f>IF(N404="základní",J404,0)</f>
        <v>0</v>
      </c>
      <c r="BF404" s="194">
        <f>IF(N404="snížená",J404,0)</f>
        <v>0</v>
      </c>
      <c r="BG404" s="194">
        <f>IF(N404="zákl. přenesená",J404,0)</f>
        <v>0</v>
      </c>
      <c r="BH404" s="194">
        <f>IF(N404="sníž. přenesená",J404,0)</f>
        <v>0</v>
      </c>
      <c r="BI404" s="194">
        <f>IF(N404="nulová",J404,0)</f>
        <v>0</v>
      </c>
      <c r="BJ404" s="19" t="s">
        <v>82</v>
      </c>
      <c r="BK404" s="194">
        <f>ROUND(I404*H404,2)</f>
        <v>0</v>
      </c>
      <c r="BL404" s="19" t="s">
        <v>96</v>
      </c>
      <c r="BM404" s="193" t="s">
        <v>1148</v>
      </c>
    </row>
    <row r="405" s="2" customFormat="1">
      <c r="A405" s="38"/>
      <c r="B405" s="39"/>
      <c r="C405" s="38"/>
      <c r="D405" s="195" t="s">
        <v>242</v>
      </c>
      <c r="E405" s="38"/>
      <c r="F405" s="196" t="s">
        <v>1147</v>
      </c>
      <c r="G405" s="38"/>
      <c r="H405" s="38"/>
      <c r="I405" s="197"/>
      <c r="J405" s="38"/>
      <c r="K405" s="38"/>
      <c r="L405" s="39"/>
      <c r="M405" s="198"/>
      <c r="N405" s="199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242</v>
      </c>
      <c r="AU405" s="19" t="s">
        <v>84</v>
      </c>
    </row>
    <row r="406" s="2" customFormat="1" ht="24.15" customHeight="1">
      <c r="A406" s="38"/>
      <c r="B406" s="181"/>
      <c r="C406" s="232" t="s">
        <v>653</v>
      </c>
      <c r="D406" s="232" t="s">
        <v>465</v>
      </c>
      <c r="E406" s="233" t="s">
        <v>723</v>
      </c>
      <c r="F406" s="234" t="s">
        <v>724</v>
      </c>
      <c r="G406" s="235" t="s">
        <v>527</v>
      </c>
      <c r="H406" s="236">
        <v>34</v>
      </c>
      <c r="I406" s="237"/>
      <c r="J406" s="238">
        <f>ROUND(I406*H406,2)</f>
        <v>0</v>
      </c>
      <c r="K406" s="234" t="s">
        <v>246</v>
      </c>
      <c r="L406" s="239"/>
      <c r="M406" s="240" t="s">
        <v>1</v>
      </c>
      <c r="N406" s="241" t="s">
        <v>40</v>
      </c>
      <c r="O406" s="77"/>
      <c r="P406" s="191">
        <f>O406*H406</f>
        <v>0</v>
      </c>
      <c r="Q406" s="191">
        <v>0.002</v>
      </c>
      <c r="R406" s="191">
        <f>Q406*H406</f>
        <v>0.068000000000000005</v>
      </c>
      <c r="S406" s="191">
        <v>0</v>
      </c>
      <c r="T406" s="192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93" t="s">
        <v>291</v>
      </c>
      <c r="AT406" s="193" t="s">
        <v>465</v>
      </c>
      <c r="AU406" s="193" t="s">
        <v>84</v>
      </c>
      <c r="AY406" s="19" t="s">
        <v>235</v>
      </c>
      <c r="BE406" s="194">
        <f>IF(N406="základní",J406,0)</f>
        <v>0</v>
      </c>
      <c r="BF406" s="194">
        <f>IF(N406="snížená",J406,0)</f>
        <v>0</v>
      </c>
      <c r="BG406" s="194">
        <f>IF(N406="zákl. přenesená",J406,0)</f>
        <v>0</v>
      </c>
      <c r="BH406" s="194">
        <f>IF(N406="sníž. přenesená",J406,0)</f>
        <v>0</v>
      </c>
      <c r="BI406" s="194">
        <f>IF(N406="nulová",J406,0)</f>
        <v>0</v>
      </c>
      <c r="BJ406" s="19" t="s">
        <v>82</v>
      </c>
      <c r="BK406" s="194">
        <f>ROUND(I406*H406,2)</f>
        <v>0</v>
      </c>
      <c r="BL406" s="19" t="s">
        <v>96</v>
      </c>
      <c r="BM406" s="193" t="s">
        <v>725</v>
      </c>
    </row>
    <row r="407" s="2" customFormat="1">
      <c r="A407" s="38"/>
      <c r="B407" s="39"/>
      <c r="C407" s="38"/>
      <c r="D407" s="195" t="s">
        <v>242</v>
      </c>
      <c r="E407" s="38"/>
      <c r="F407" s="196" t="s">
        <v>724</v>
      </c>
      <c r="G407" s="38"/>
      <c r="H407" s="38"/>
      <c r="I407" s="197"/>
      <c r="J407" s="38"/>
      <c r="K407" s="38"/>
      <c r="L407" s="39"/>
      <c r="M407" s="198"/>
      <c r="N407" s="199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242</v>
      </c>
      <c r="AU407" s="19" t="s">
        <v>84</v>
      </c>
    </row>
    <row r="408" s="2" customFormat="1" ht="24.15" customHeight="1">
      <c r="A408" s="38"/>
      <c r="B408" s="181"/>
      <c r="C408" s="182" t="s">
        <v>657</v>
      </c>
      <c r="D408" s="182" t="s">
        <v>237</v>
      </c>
      <c r="E408" s="183" t="s">
        <v>1149</v>
      </c>
      <c r="F408" s="184" t="s">
        <v>1150</v>
      </c>
      <c r="G408" s="185" t="s">
        <v>527</v>
      </c>
      <c r="H408" s="186">
        <v>1</v>
      </c>
      <c r="I408" s="187"/>
      <c r="J408" s="188">
        <f>ROUND(I408*H408,2)</f>
        <v>0</v>
      </c>
      <c r="K408" s="184" t="s">
        <v>246</v>
      </c>
      <c r="L408" s="39"/>
      <c r="M408" s="189" t="s">
        <v>1</v>
      </c>
      <c r="N408" s="190" t="s">
        <v>40</v>
      </c>
      <c r="O408" s="77"/>
      <c r="P408" s="191">
        <f>O408*H408</f>
        <v>0</v>
      </c>
      <c r="Q408" s="191">
        <v>0.039269999999999999</v>
      </c>
      <c r="R408" s="191">
        <f>Q408*H408</f>
        <v>0.039269999999999999</v>
      </c>
      <c r="S408" s="191">
        <v>0</v>
      </c>
      <c r="T408" s="192">
        <f>S408*H408</f>
        <v>0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R408" s="193" t="s">
        <v>96</v>
      </c>
      <c r="AT408" s="193" t="s">
        <v>237</v>
      </c>
      <c r="AU408" s="193" t="s">
        <v>84</v>
      </c>
      <c r="AY408" s="19" t="s">
        <v>235</v>
      </c>
      <c r="BE408" s="194">
        <f>IF(N408="základní",J408,0)</f>
        <v>0</v>
      </c>
      <c r="BF408" s="194">
        <f>IF(N408="snížená",J408,0)</f>
        <v>0</v>
      </c>
      <c r="BG408" s="194">
        <f>IF(N408="zákl. přenesená",J408,0)</f>
        <v>0</v>
      </c>
      <c r="BH408" s="194">
        <f>IF(N408="sníž. přenesená",J408,0)</f>
        <v>0</v>
      </c>
      <c r="BI408" s="194">
        <f>IF(N408="nulová",J408,0)</f>
        <v>0</v>
      </c>
      <c r="BJ408" s="19" t="s">
        <v>82</v>
      </c>
      <c r="BK408" s="194">
        <f>ROUND(I408*H408,2)</f>
        <v>0</v>
      </c>
      <c r="BL408" s="19" t="s">
        <v>96</v>
      </c>
      <c r="BM408" s="193" t="s">
        <v>1151</v>
      </c>
    </row>
    <row r="409" s="2" customFormat="1">
      <c r="A409" s="38"/>
      <c r="B409" s="39"/>
      <c r="C409" s="38"/>
      <c r="D409" s="195" t="s">
        <v>242</v>
      </c>
      <c r="E409" s="38"/>
      <c r="F409" s="196" t="s">
        <v>1150</v>
      </c>
      <c r="G409" s="38"/>
      <c r="H409" s="38"/>
      <c r="I409" s="197"/>
      <c r="J409" s="38"/>
      <c r="K409" s="38"/>
      <c r="L409" s="39"/>
      <c r="M409" s="198"/>
      <c r="N409" s="199"/>
      <c r="O409" s="77"/>
      <c r="P409" s="77"/>
      <c r="Q409" s="77"/>
      <c r="R409" s="77"/>
      <c r="S409" s="77"/>
      <c r="T409" s="7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T409" s="19" t="s">
        <v>242</v>
      </c>
      <c r="AU409" s="19" t="s">
        <v>84</v>
      </c>
    </row>
    <row r="410" s="2" customFormat="1">
      <c r="A410" s="38"/>
      <c r="B410" s="39"/>
      <c r="C410" s="38"/>
      <c r="D410" s="195" t="s">
        <v>262</v>
      </c>
      <c r="E410" s="38"/>
      <c r="F410" s="223" t="s">
        <v>296</v>
      </c>
      <c r="G410" s="38"/>
      <c r="H410" s="38"/>
      <c r="I410" s="197"/>
      <c r="J410" s="38"/>
      <c r="K410" s="38"/>
      <c r="L410" s="39"/>
      <c r="M410" s="198"/>
      <c r="N410" s="199"/>
      <c r="O410" s="77"/>
      <c r="P410" s="77"/>
      <c r="Q410" s="77"/>
      <c r="R410" s="77"/>
      <c r="S410" s="77"/>
      <c r="T410" s="7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19" t="s">
        <v>262</v>
      </c>
      <c r="AU410" s="19" t="s">
        <v>84</v>
      </c>
    </row>
    <row r="411" s="14" customFormat="1">
      <c r="A411" s="14"/>
      <c r="B411" s="207"/>
      <c r="C411" s="14"/>
      <c r="D411" s="195" t="s">
        <v>248</v>
      </c>
      <c r="E411" s="208" t="s">
        <v>1</v>
      </c>
      <c r="F411" s="209" t="s">
        <v>82</v>
      </c>
      <c r="G411" s="14"/>
      <c r="H411" s="210">
        <v>1</v>
      </c>
      <c r="I411" s="211"/>
      <c r="J411" s="14"/>
      <c r="K411" s="14"/>
      <c r="L411" s="207"/>
      <c r="M411" s="212"/>
      <c r="N411" s="213"/>
      <c r="O411" s="213"/>
      <c r="P411" s="213"/>
      <c r="Q411" s="213"/>
      <c r="R411" s="213"/>
      <c r="S411" s="213"/>
      <c r="T411" s="2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08" t="s">
        <v>248</v>
      </c>
      <c r="AU411" s="208" t="s">
        <v>84</v>
      </c>
      <c r="AV411" s="14" t="s">
        <v>84</v>
      </c>
      <c r="AW411" s="14" t="s">
        <v>32</v>
      </c>
      <c r="AX411" s="14" t="s">
        <v>82</v>
      </c>
      <c r="AY411" s="208" t="s">
        <v>235</v>
      </c>
    </row>
    <row r="412" s="2" customFormat="1" ht="24.15" customHeight="1">
      <c r="A412" s="38"/>
      <c r="B412" s="181"/>
      <c r="C412" s="232" t="s">
        <v>662</v>
      </c>
      <c r="D412" s="232" t="s">
        <v>465</v>
      </c>
      <c r="E412" s="233" t="s">
        <v>1152</v>
      </c>
      <c r="F412" s="234" t="s">
        <v>1153</v>
      </c>
      <c r="G412" s="235" t="s">
        <v>527</v>
      </c>
      <c r="H412" s="236">
        <v>1</v>
      </c>
      <c r="I412" s="237"/>
      <c r="J412" s="238">
        <f>ROUND(I412*H412,2)</f>
        <v>0</v>
      </c>
      <c r="K412" s="234" t="s">
        <v>1</v>
      </c>
      <c r="L412" s="239"/>
      <c r="M412" s="240" t="s">
        <v>1</v>
      </c>
      <c r="N412" s="241" t="s">
        <v>40</v>
      </c>
      <c r="O412" s="77"/>
      <c r="P412" s="191">
        <f>O412*H412</f>
        <v>0</v>
      </c>
      <c r="Q412" s="191">
        <v>0.44900000000000001</v>
      </c>
      <c r="R412" s="191">
        <f>Q412*H412</f>
        <v>0.44900000000000001</v>
      </c>
      <c r="S412" s="191">
        <v>0</v>
      </c>
      <c r="T412" s="192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93" t="s">
        <v>291</v>
      </c>
      <c r="AT412" s="193" t="s">
        <v>465</v>
      </c>
      <c r="AU412" s="193" t="s">
        <v>84</v>
      </c>
      <c r="AY412" s="19" t="s">
        <v>235</v>
      </c>
      <c r="BE412" s="194">
        <f>IF(N412="základní",J412,0)</f>
        <v>0</v>
      </c>
      <c r="BF412" s="194">
        <f>IF(N412="snížená",J412,0)</f>
        <v>0</v>
      </c>
      <c r="BG412" s="194">
        <f>IF(N412="zákl. přenesená",J412,0)</f>
        <v>0</v>
      </c>
      <c r="BH412" s="194">
        <f>IF(N412="sníž. přenesená",J412,0)</f>
        <v>0</v>
      </c>
      <c r="BI412" s="194">
        <f>IF(N412="nulová",J412,0)</f>
        <v>0</v>
      </c>
      <c r="BJ412" s="19" t="s">
        <v>82</v>
      </c>
      <c r="BK412" s="194">
        <f>ROUND(I412*H412,2)</f>
        <v>0</v>
      </c>
      <c r="BL412" s="19" t="s">
        <v>96</v>
      </c>
      <c r="BM412" s="193" t="s">
        <v>1154</v>
      </c>
    </row>
    <row r="413" s="2" customFormat="1">
      <c r="A413" s="38"/>
      <c r="B413" s="39"/>
      <c r="C413" s="38"/>
      <c r="D413" s="195" t="s">
        <v>242</v>
      </c>
      <c r="E413" s="38"/>
      <c r="F413" s="196" t="s">
        <v>1155</v>
      </c>
      <c r="G413" s="38"/>
      <c r="H413" s="38"/>
      <c r="I413" s="197"/>
      <c r="J413" s="38"/>
      <c r="K413" s="38"/>
      <c r="L413" s="39"/>
      <c r="M413" s="198"/>
      <c r="N413" s="199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242</v>
      </c>
      <c r="AU413" s="19" t="s">
        <v>84</v>
      </c>
    </row>
    <row r="414" s="2" customFormat="1" ht="24.15" customHeight="1">
      <c r="A414" s="38"/>
      <c r="B414" s="181"/>
      <c r="C414" s="182" t="s">
        <v>667</v>
      </c>
      <c r="D414" s="182" t="s">
        <v>237</v>
      </c>
      <c r="E414" s="183" t="s">
        <v>727</v>
      </c>
      <c r="F414" s="184" t="s">
        <v>728</v>
      </c>
      <c r="G414" s="185" t="s">
        <v>527</v>
      </c>
      <c r="H414" s="186">
        <v>5</v>
      </c>
      <c r="I414" s="187"/>
      <c r="J414" s="188">
        <f>ROUND(I414*H414,2)</f>
        <v>0</v>
      </c>
      <c r="K414" s="184" t="s">
        <v>246</v>
      </c>
      <c r="L414" s="39"/>
      <c r="M414" s="189" t="s">
        <v>1</v>
      </c>
      <c r="N414" s="190" t="s">
        <v>40</v>
      </c>
      <c r="O414" s="77"/>
      <c r="P414" s="191">
        <f>O414*H414</f>
        <v>0</v>
      </c>
      <c r="Q414" s="191">
        <v>0.10833</v>
      </c>
      <c r="R414" s="191">
        <f>Q414*H414</f>
        <v>0.54164999999999996</v>
      </c>
      <c r="S414" s="191">
        <v>0</v>
      </c>
      <c r="T414" s="192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93" t="s">
        <v>96</v>
      </c>
      <c r="AT414" s="193" t="s">
        <v>237</v>
      </c>
      <c r="AU414" s="193" t="s">
        <v>84</v>
      </c>
      <c r="AY414" s="19" t="s">
        <v>235</v>
      </c>
      <c r="BE414" s="194">
        <f>IF(N414="základní",J414,0)</f>
        <v>0</v>
      </c>
      <c r="BF414" s="194">
        <f>IF(N414="snížená",J414,0)</f>
        <v>0</v>
      </c>
      <c r="BG414" s="194">
        <f>IF(N414="zákl. přenesená",J414,0)</f>
        <v>0</v>
      </c>
      <c r="BH414" s="194">
        <f>IF(N414="sníž. přenesená",J414,0)</f>
        <v>0</v>
      </c>
      <c r="BI414" s="194">
        <f>IF(N414="nulová",J414,0)</f>
        <v>0</v>
      </c>
      <c r="BJ414" s="19" t="s">
        <v>82</v>
      </c>
      <c r="BK414" s="194">
        <f>ROUND(I414*H414,2)</f>
        <v>0</v>
      </c>
      <c r="BL414" s="19" t="s">
        <v>96</v>
      </c>
      <c r="BM414" s="193" t="s">
        <v>1156</v>
      </c>
    </row>
    <row r="415" s="2" customFormat="1">
      <c r="A415" s="38"/>
      <c r="B415" s="39"/>
      <c r="C415" s="38"/>
      <c r="D415" s="195" t="s">
        <v>242</v>
      </c>
      <c r="E415" s="38"/>
      <c r="F415" s="196" t="s">
        <v>730</v>
      </c>
      <c r="G415" s="38"/>
      <c r="H415" s="38"/>
      <c r="I415" s="197"/>
      <c r="J415" s="38"/>
      <c r="K415" s="38"/>
      <c r="L415" s="39"/>
      <c r="M415" s="198"/>
      <c r="N415" s="199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242</v>
      </c>
      <c r="AU415" s="19" t="s">
        <v>84</v>
      </c>
    </row>
    <row r="416" s="2" customFormat="1">
      <c r="A416" s="38"/>
      <c r="B416" s="39"/>
      <c r="C416" s="38"/>
      <c r="D416" s="195" t="s">
        <v>262</v>
      </c>
      <c r="E416" s="38"/>
      <c r="F416" s="223" t="s">
        <v>296</v>
      </c>
      <c r="G416" s="38"/>
      <c r="H416" s="38"/>
      <c r="I416" s="197"/>
      <c r="J416" s="38"/>
      <c r="K416" s="38"/>
      <c r="L416" s="39"/>
      <c r="M416" s="198"/>
      <c r="N416" s="199"/>
      <c r="O416" s="77"/>
      <c r="P416" s="77"/>
      <c r="Q416" s="77"/>
      <c r="R416" s="77"/>
      <c r="S416" s="77"/>
      <c r="T416" s="7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T416" s="19" t="s">
        <v>262</v>
      </c>
      <c r="AU416" s="19" t="s">
        <v>84</v>
      </c>
    </row>
    <row r="417" s="14" customFormat="1">
      <c r="A417" s="14"/>
      <c r="B417" s="207"/>
      <c r="C417" s="14"/>
      <c r="D417" s="195" t="s">
        <v>248</v>
      </c>
      <c r="E417" s="208" t="s">
        <v>1</v>
      </c>
      <c r="F417" s="209" t="s">
        <v>269</v>
      </c>
      <c r="G417" s="14"/>
      <c r="H417" s="210">
        <v>5</v>
      </c>
      <c r="I417" s="211"/>
      <c r="J417" s="14"/>
      <c r="K417" s="14"/>
      <c r="L417" s="207"/>
      <c r="M417" s="212"/>
      <c r="N417" s="213"/>
      <c r="O417" s="213"/>
      <c r="P417" s="213"/>
      <c r="Q417" s="213"/>
      <c r="R417" s="213"/>
      <c r="S417" s="213"/>
      <c r="T417" s="2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8" t="s">
        <v>248</v>
      </c>
      <c r="AU417" s="208" t="s">
        <v>84</v>
      </c>
      <c r="AV417" s="14" t="s">
        <v>84</v>
      </c>
      <c r="AW417" s="14" t="s">
        <v>32</v>
      </c>
      <c r="AX417" s="14" t="s">
        <v>82</v>
      </c>
      <c r="AY417" s="208" t="s">
        <v>235</v>
      </c>
    </row>
    <row r="418" s="2" customFormat="1" ht="24.15" customHeight="1">
      <c r="A418" s="38"/>
      <c r="B418" s="181"/>
      <c r="C418" s="182" t="s">
        <v>676</v>
      </c>
      <c r="D418" s="182" t="s">
        <v>237</v>
      </c>
      <c r="E418" s="183" t="s">
        <v>742</v>
      </c>
      <c r="F418" s="184" t="s">
        <v>743</v>
      </c>
      <c r="G418" s="185" t="s">
        <v>527</v>
      </c>
      <c r="H418" s="186">
        <v>1</v>
      </c>
      <c r="I418" s="187"/>
      <c r="J418" s="188">
        <f>ROUND(I418*H418,2)</f>
        <v>0</v>
      </c>
      <c r="K418" s="184" t="s">
        <v>246</v>
      </c>
      <c r="L418" s="39"/>
      <c r="M418" s="189" t="s">
        <v>1</v>
      </c>
      <c r="N418" s="190" t="s">
        <v>40</v>
      </c>
      <c r="O418" s="77"/>
      <c r="P418" s="191">
        <f>O418*H418</f>
        <v>0</v>
      </c>
      <c r="Q418" s="191">
        <v>0.024240000000000001</v>
      </c>
      <c r="R418" s="191">
        <f>Q418*H418</f>
        <v>0.024240000000000001</v>
      </c>
      <c r="S418" s="191">
        <v>0</v>
      </c>
      <c r="T418" s="192">
        <f>S418*H418</f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3" t="s">
        <v>96</v>
      </c>
      <c r="AT418" s="193" t="s">
        <v>237</v>
      </c>
      <c r="AU418" s="193" t="s">
        <v>84</v>
      </c>
      <c r="AY418" s="19" t="s">
        <v>235</v>
      </c>
      <c r="BE418" s="194">
        <f>IF(N418="základní",J418,0)</f>
        <v>0</v>
      </c>
      <c r="BF418" s="194">
        <f>IF(N418="snížená",J418,0)</f>
        <v>0</v>
      </c>
      <c r="BG418" s="194">
        <f>IF(N418="zákl. přenesená",J418,0)</f>
        <v>0</v>
      </c>
      <c r="BH418" s="194">
        <f>IF(N418="sníž. přenesená",J418,0)</f>
        <v>0</v>
      </c>
      <c r="BI418" s="194">
        <f>IF(N418="nulová",J418,0)</f>
        <v>0</v>
      </c>
      <c r="BJ418" s="19" t="s">
        <v>82</v>
      </c>
      <c r="BK418" s="194">
        <f>ROUND(I418*H418,2)</f>
        <v>0</v>
      </c>
      <c r="BL418" s="19" t="s">
        <v>96</v>
      </c>
      <c r="BM418" s="193" t="s">
        <v>1491</v>
      </c>
    </row>
    <row r="419" s="2" customFormat="1">
      <c r="A419" s="38"/>
      <c r="B419" s="39"/>
      <c r="C419" s="38"/>
      <c r="D419" s="195" t="s">
        <v>242</v>
      </c>
      <c r="E419" s="38"/>
      <c r="F419" s="196" t="s">
        <v>745</v>
      </c>
      <c r="G419" s="38"/>
      <c r="H419" s="38"/>
      <c r="I419" s="197"/>
      <c r="J419" s="38"/>
      <c r="K419" s="38"/>
      <c r="L419" s="39"/>
      <c r="M419" s="198"/>
      <c r="N419" s="199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242</v>
      </c>
      <c r="AU419" s="19" t="s">
        <v>84</v>
      </c>
    </row>
    <row r="420" s="2" customFormat="1" ht="24.15" customHeight="1">
      <c r="A420" s="38"/>
      <c r="B420" s="181"/>
      <c r="C420" s="182" t="s">
        <v>681</v>
      </c>
      <c r="D420" s="182" t="s">
        <v>237</v>
      </c>
      <c r="E420" s="183" t="s">
        <v>747</v>
      </c>
      <c r="F420" s="184" t="s">
        <v>748</v>
      </c>
      <c r="G420" s="185" t="s">
        <v>527</v>
      </c>
      <c r="H420" s="186">
        <v>4</v>
      </c>
      <c r="I420" s="187"/>
      <c r="J420" s="188">
        <f>ROUND(I420*H420,2)</f>
        <v>0</v>
      </c>
      <c r="K420" s="184" t="s">
        <v>246</v>
      </c>
      <c r="L420" s="39"/>
      <c r="M420" s="189" t="s">
        <v>1</v>
      </c>
      <c r="N420" s="190" t="s">
        <v>40</v>
      </c>
      <c r="O420" s="77"/>
      <c r="P420" s="191">
        <f>O420*H420</f>
        <v>0</v>
      </c>
      <c r="Q420" s="191">
        <v>0.03637</v>
      </c>
      <c r="R420" s="191">
        <f>Q420*H420</f>
        <v>0.14548</v>
      </c>
      <c r="S420" s="191">
        <v>0</v>
      </c>
      <c r="T420" s="192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3" t="s">
        <v>96</v>
      </c>
      <c r="AT420" s="193" t="s">
        <v>237</v>
      </c>
      <c r="AU420" s="193" t="s">
        <v>84</v>
      </c>
      <c r="AY420" s="19" t="s">
        <v>235</v>
      </c>
      <c r="BE420" s="194">
        <f>IF(N420="základní",J420,0)</f>
        <v>0</v>
      </c>
      <c r="BF420" s="194">
        <f>IF(N420="snížená",J420,0)</f>
        <v>0</v>
      </c>
      <c r="BG420" s="194">
        <f>IF(N420="zákl. přenesená",J420,0)</f>
        <v>0</v>
      </c>
      <c r="BH420" s="194">
        <f>IF(N420="sníž. přenesená",J420,0)</f>
        <v>0</v>
      </c>
      <c r="BI420" s="194">
        <f>IF(N420="nulová",J420,0)</f>
        <v>0</v>
      </c>
      <c r="BJ420" s="19" t="s">
        <v>82</v>
      </c>
      <c r="BK420" s="194">
        <f>ROUND(I420*H420,2)</f>
        <v>0</v>
      </c>
      <c r="BL420" s="19" t="s">
        <v>96</v>
      </c>
      <c r="BM420" s="193" t="s">
        <v>1157</v>
      </c>
    </row>
    <row r="421" s="2" customFormat="1">
      <c r="A421" s="38"/>
      <c r="B421" s="39"/>
      <c r="C421" s="38"/>
      <c r="D421" s="195" t="s">
        <v>242</v>
      </c>
      <c r="E421" s="38"/>
      <c r="F421" s="196" t="s">
        <v>750</v>
      </c>
      <c r="G421" s="38"/>
      <c r="H421" s="38"/>
      <c r="I421" s="197"/>
      <c r="J421" s="38"/>
      <c r="K421" s="38"/>
      <c r="L421" s="39"/>
      <c r="M421" s="198"/>
      <c r="N421" s="199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242</v>
      </c>
      <c r="AU421" s="19" t="s">
        <v>84</v>
      </c>
    </row>
    <row r="422" s="2" customFormat="1" ht="24.15" customHeight="1">
      <c r="A422" s="38"/>
      <c r="B422" s="181"/>
      <c r="C422" s="182" t="s">
        <v>686</v>
      </c>
      <c r="D422" s="182" t="s">
        <v>237</v>
      </c>
      <c r="E422" s="183" t="s">
        <v>752</v>
      </c>
      <c r="F422" s="184" t="s">
        <v>753</v>
      </c>
      <c r="G422" s="185" t="s">
        <v>527</v>
      </c>
      <c r="H422" s="186">
        <v>5</v>
      </c>
      <c r="I422" s="187"/>
      <c r="J422" s="188">
        <f>ROUND(I422*H422,2)</f>
        <v>0</v>
      </c>
      <c r="K422" s="184" t="s">
        <v>246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</v>
      </c>
      <c r="R422" s="191">
        <f>Q422*H422</f>
        <v>0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96</v>
      </c>
      <c r="AT422" s="193" t="s">
        <v>237</v>
      </c>
      <c r="AU422" s="193" t="s">
        <v>84</v>
      </c>
      <c r="AY422" s="19" t="s">
        <v>235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96</v>
      </c>
      <c r="BM422" s="193" t="s">
        <v>1158</v>
      </c>
    </row>
    <row r="423" s="2" customFormat="1">
      <c r="A423" s="38"/>
      <c r="B423" s="39"/>
      <c r="C423" s="38"/>
      <c r="D423" s="195" t="s">
        <v>242</v>
      </c>
      <c r="E423" s="38"/>
      <c r="F423" s="196" t="s">
        <v>755</v>
      </c>
      <c r="G423" s="38"/>
      <c r="H423" s="38"/>
      <c r="I423" s="197"/>
      <c r="J423" s="38"/>
      <c r="K423" s="38"/>
      <c r="L423" s="39"/>
      <c r="M423" s="198"/>
      <c r="N423" s="199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242</v>
      </c>
      <c r="AU423" s="19" t="s">
        <v>84</v>
      </c>
    </row>
    <row r="424" s="2" customFormat="1" ht="33" customHeight="1">
      <c r="A424" s="38"/>
      <c r="B424" s="181"/>
      <c r="C424" s="182" t="s">
        <v>691</v>
      </c>
      <c r="D424" s="182" t="s">
        <v>237</v>
      </c>
      <c r="E424" s="183" t="s">
        <v>757</v>
      </c>
      <c r="F424" s="184" t="s">
        <v>758</v>
      </c>
      <c r="G424" s="185" t="s">
        <v>527</v>
      </c>
      <c r="H424" s="186">
        <v>5</v>
      </c>
      <c r="I424" s="187"/>
      <c r="J424" s="188">
        <f>ROUND(I424*H424,2)</f>
        <v>0</v>
      </c>
      <c r="K424" s="184" t="s">
        <v>246</v>
      </c>
      <c r="L424" s="39"/>
      <c r="M424" s="189" t="s">
        <v>1</v>
      </c>
      <c r="N424" s="190" t="s">
        <v>40</v>
      </c>
      <c r="O424" s="77"/>
      <c r="P424" s="191">
        <f>O424*H424</f>
        <v>0</v>
      </c>
      <c r="Q424" s="191">
        <v>0.21007999999999999</v>
      </c>
      <c r="R424" s="191">
        <f>Q424*H424</f>
        <v>1.0504</v>
      </c>
      <c r="S424" s="191">
        <v>0</v>
      </c>
      <c r="T424" s="192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3" t="s">
        <v>96</v>
      </c>
      <c r="AT424" s="193" t="s">
        <v>237</v>
      </c>
      <c r="AU424" s="193" t="s">
        <v>84</v>
      </c>
      <c r="AY424" s="19" t="s">
        <v>235</v>
      </c>
      <c r="BE424" s="194">
        <f>IF(N424="základní",J424,0)</f>
        <v>0</v>
      </c>
      <c r="BF424" s="194">
        <f>IF(N424="snížená",J424,0)</f>
        <v>0</v>
      </c>
      <c r="BG424" s="194">
        <f>IF(N424="zákl. přenesená",J424,0)</f>
        <v>0</v>
      </c>
      <c r="BH424" s="194">
        <f>IF(N424="sníž. přenesená",J424,0)</f>
        <v>0</v>
      </c>
      <c r="BI424" s="194">
        <f>IF(N424="nulová",J424,0)</f>
        <v>0</v>
      </c>
      <c r="BJ424" s="19" t="s">
        <v>82</v>
      </c>
      <c r="BK424" s="194">
        <f>ROUND(I424*H424,2)</f>
        <v>0</v>
      </c>
      <c r="BL424" s="19" t="s">
        <v>96</v>
      </c>
      <c r="BM424" s="193" t="s">
        <v>1159</v>
      </c>
    </row>
    <row r="425" s="2" customFormat="1">
      <c r="A425" s="38"/>
      <c r="B425" s="39"/>
      <c r="C425" s="38"/>
      <c r="D425" s="195" t="s">
        <v>242</v>
      </c>
      <c r="E425" s="38"/>
      <c r="F425" s="196" t="s">
        <v>760</v>
      </c>
      <c r="G425" s="38"/>
      <c r="H425" s="38"/>
      <c r="I425" s="197"/>
      <c r="J425" s="38"/>
      <c r="K425" s="38"/>
      <c r="L425" s="39"/>
      <c r="M425" s="198"/>
      <c r="N425" s="199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242</v>
      </c>
      <c r="AU425" s="19" t="s">
        <v>84</v>
      </c>
    </row>
    <row r="426" s="2" customFormat="1" ht="16.5" customHeight="1">
      <c r="A426" s="38"/>
      <c r="B426" s="181"/>
      <c r="C426" s="182" t="s">
        <v>696</v>
      </c>
      <c r="D426" s="182" t="s">
        <v>237</v>
      </c>
      <c r="E426" s="183" t="s">
        <v>767</v>
      </c>
      <c r="F426" s="184" t="s">
        <v>768</v>
      </c>
      <c r="G426" s="185" t="s">
        <v>240</v>
      </c>
      <c r="H426" s="186">
        <v>1.6200000000000001</v>
      </c>
      <c r="I426" s="187"/>
      <c r="J426" s="188">
        <f>ROUND(I426*H426,2)</f>
        <v>0</v>
      </c>
      <c r="K426" s="184" t="s">
        <v>1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4.8207100000000001</v>
      </c>
      <c r="R426" s="191">
        <f>Q426*H426</f>
        <v>7.8095502000000003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96</v>
      </c>
      <c r="AT426" s="193" t="s">
        <v>237</v>
      </c>
      <c r="AU426" s="193" t="s">
        <v>84</v>
      </c>
      <c r="AY426" s="19" t="s">
        <v>235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96</v>
      </c>
      <c r="BM426" s="193" t="s">
        <v>1492</v>
      </c>
    </row>
    <row r="427" s="2" customFormat="1">
      <c r="A427" s="38"/>
      <c r="B427" s="39"/>
      <c r="C427" s="38"/>
      <c r="D427" s="195" t="s">
        <v>242</v>
      </c>
      <c r="E427" s="38"/>
      <c r="F427" s="196" t="s">
        <v>770</v>
      </c>
      <c r="G427" s="38"/>
      <c r="H427" s="38"/>
      <c r="I427" s="197"/>
      <c r="J427" s="38"/>
      <c r="K427" s="38"/>
      <c r="L427" s="39"/>
      <c r="M427" s="198"/>
      <c r="N427" s="199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242</v>
      </c>
      <c r="AU427" s="19" t="s">
        <v>84</v>
      </c>
    </row>
    <row r="428" s="2" customFormat="1">
      <c r="A428" s="38"/>
      <c r="B428" s="39"/>
      <c r="C428" s="38"/>
      <c r="D428" s="195" t="s">
        <v>262</v>
      </c>
      <c r="E428" s="38"/>
      <c r="F428" s="223" t="s">
        <v>296</v>
      </c>
      <c r="G428" s="38"/>
      <c r="H428" s="38"/>
      <c r="I428" s="197"/>
      <c r="J428" s="38"/>
      <c r="K428" s="38"/>
      <c r="L428" s="39"/>
      <c r="M428" s="198"/>
      <c r="N428" s="199"/>
      <c r="O428" s="77"/>
      <c r="P428" s="77"/>
      <c r="Q428" s="77"/>
      <c r="R428" s="77"/>
      <c r="S428" s="77"/>
      <c r="T428" s="7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T428" s="19" t="s">
        <v>262</v>
      </c>
      <c r="AU428" s="19" t="s">
        <v>84</v>
      </c>
    </row>
    <row r="429" s="13" customFormat="1">
      <c r="A429" s="13"/>
      <c r="B429" s="200"/>
      <c r="C429" s="13"/>
      <c r="D429" s="195" t="s">
        <v>248</v>
      </c>
      <c r="E429" s="201" t="s">
        <v>1</v>
      </c>
      <c r="F429" s="202" t="s">
        <v>771</v>
      </c>
      <c r="G429" s="13"/>
      <c r="H429" s="201" t="s">
        <v>1</v>
      </c>
      <c r="I429" s="203"/>
      <c r="J429" s="13"/>
      <c r="K429" s="13"/>
      <c r="L429" s="200"/>
      <c r="M429" s="204"/>
      <c r="N429" s="205"/>
      <c r="O429" s="205"/>
      <c r="P429" s="205"/>
      <c r="Q429" s="205"/>
      <c r="R429" s="205"/>
      <c r="S429" s="205"/>
      <c r="T429" s="206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01" t="s">
        <v>248</v>
      </c>
      <c r="AU429" s="201" t="s">
        <v>84</v>
      </c>
      <c r="AV429" s="13" t="s">
        <v>82</v>
      </c>
      <c r="AW429" s="13" t="s">
        <v>32</v>
      </c>
      <c r="AX429" s="13" t="s">
        <v>75</v>
      </c>
      <c r="AY429" s="201" t="s">
        <v>235</v>
      </c>
    </row>
    <row r="430" s="14" customFormat="1">
      <c r="A430" s="14"/>
      <c r="B430" s="207"/>
      <c r="C430" s="14"/>
      <c r="D430" s="195" t="s">
        <v>248</v>
      </c>
      <c r="E430" s="208" t="s">
        <v>1</v>
      </c>
      <c r="F430" s="209" t="s">
        <v>1493</v>
      </c>
      <c r="G430" s="14"/>
      <c r="H430" s="210">
        <v>1.6200000000000001</v>
      </c>
      <c r="I430" s="211"/>
      <c r="J430" s="14"/>
      <c r="K430" s="14"/>
      <c r="L430" s="207"/>
      <c r="M430" s="212"/>
      <c r="N430" s="213"/>
      <c r="O430" s="213"/>
      <c r="P430" s="213"/>
      <c r="Q430" s="213"/>
      <c r="R430" s="213"/>
      <c r="S430" s="213"/>
      <c r="T430" s="2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08" t="s">
        <v>248</v>
      </c>
      <c r="AU430" s="208" t="s">
        <v>84</v>
      </c>
      <c r="AV430" s="14" t="s">
        <v>84</v>
      </c>
      <c r="AW430" s="14" t="s">
        <v>32</v>
      </c>
      <c r="AX430" s="14" t="s">
        <v>82</v>
      </c>
      <c r="AY430" s="208" t="s">
        <v>235</v>
      </c>
    </row>
    <row r="431" s="2" customFormat="1" ht="37.8" customHeight="1">
      <c r="A431" s="38"/>
      <c r="B431" s="181"/>
      <c r="C431" s="182" t="s">
        <v>701</v>
      </c>
      <c r="D431" s="182" t="s">
        <v>237</v>
      </c>
      <c r="E431" s="183" t="s">
        <v>1160</v>
      </c>
      <c r="F431" s="184" t="s">
        <v>1161</v>
      </c>
      <c r="G431" s="185" t="s">
        <v>294</v>
      </c>
      <c r="H431" s="186">
        <v>1</v>
      </c>
      <c r="I431" s="187"/>
      <c r="J431" s="188">
        <f>ROUND(I431*H431,2)</f>
        <v>0</v>
      </c>
      <c r="K431" s="184" t="s">
        <v>1</v>
      </c>
      <c r="L431" s="39"/>
      <c r="M431" s="189" t="s">
        <v>1</v>
      </c>
      <c r="N431" s="190" t="s">
        <v>40</v>
      </c>
      <c r="O431" s="77"/>
      <c r="P431" s="191">
        <f>O431*H431</f>
        <v>0</v>
      </c>
      <c r="Q431" s="191">
        <v>0</v>
      </c>
      <c r="R431" s="191">
        <f>Q431*H431</f>
        <v>0</v>
      </c>
      <c r="S431" s="191">
        <v>0</v>
      </c>
      <c r="T431" s="192">
        <f>S431*H431</f>
        <v>0</v>
      </c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R431" s="193" t="s">
        <v>96</v>
      </c>
      <c r="AT431" s="193" t="s">
        <v>237</v>
      </c>
      <c r="AU431" s="193" t="s">
        <v>84</v>
      </c>
      <c r="AY431" s="19" t="s">
        <v>235</v>
      </c>
      <c r="BE431" s="194">
        <f>IF(N431="základní",J431,0)</f>
        <v>0</v>
      </c>
      <c r="BF431" s="194">
        <f>IF(N431="snížená",J431,0)</f>
        <v>0</v>
      </c>
      <c r="BG431" s="194">
        <f>IF(N431="zákl. přenesená",J431,0)</f>
        <v>0</v>
      </c>
      <c r="BH431" s="194">
        <f>IF(N431="sníž. přenesená",J431,0)</f>
        <v>0</v>
      </c>
      <c r="BI431" s="194">
        <f>IF(N431="nulová",J431,0)</f>
        <v>0</v>
      </c>
      <c r="BJ431" s="19" t="s">
        <v>82</v>
      </c>
      <c r="BK431" s="194">
        <f>ROUND(I431*H431,2)</f>
        <v>0</v>
      </c>
      <c r="BL431" s="19" t="s">
        <v>96</v>
      </c>
      <c r="BM431" s="193" t="s">
        <v>781</v>
      </c>
    </row>
    <row r="432" s="2" customFormat="1">
      <c r="A432" s="38"/>
      <c r="B432" s="39"/>
      <c r="C432" s="38"/>
      <c r="D432" s="195" t="s">
        <v>242</v>
      </c>
      <c r="E432" s="38"/>
      <c r="F432" s="196" t="s">
        <v>1161</v>
      </c>
      <c r="G432" s="38"/>
      <c r="H432" s="38"/>
      <c r="I432" s="197"/>
      <c r="J432" s="38"/>
      <c r="K432" s="38"/>
      <c r="L432" s="39"/>
      <c r="M432" s="198"/>
      <c r="N432" s="199"/>
      <c r="O432" s="77"/>
      <c r="P432" s="77"/>
      <c r="Q432" s="77"/>
      <c r="R432" s="77"/>
      <c r="S432" s="77"/>
      <c r="T432" s="7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T432" s="19" t="s">
        <v>242</v>
      </c>
      <c r="AU432" s="19" t="s">
        <v>84</v>
      </c>
    </row>
    <row r="433" s="2" customFormat="1">
      <c r="A433" s="38"/>
      <c r="B433" s="39"/>
      <c r="C433" s="38"/>
      <c r="D433" s="195" t="s">
        <v>262</v>
      </c>
      <c r="E433" s="38"/>
      <c r="F433" s="223" t="s">
        <v>1433</v>
      </c>
      <c r="G433" s="38"/>
      <c r="H433" s="38"/>
      <c r="I433" s="197"/>
      <c r="J433" s="38"/>
      <c r="K433" s="38"/>
      <c r="L433" s="39"/>
      <c r="M433" s="198"/>
      <c r="N433" s="199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262</v>
      </c>
      <c r="AU433" s="19" t="s">
        <v>84</v>
      </c>
    </row>
    <row r="434" s="14" customFormat="1">
      <c r="A434" s="14"/>
      <c r="B434" s="207"/>
      <c r="C434" s="14"/>
      <c r="D434" s="195" t="s">
        <v>248</v>
      </c>
      <c r="E434" s="208" t="s">
        <v>1</v>
      </c>
      <c r="F434" s="209" t="s">
        <v>1494</v>
      </c>
      <c r="G434" s="14"/>
      <c r="H434" s="210">
        <v>1</v>
      </c>
      <c r="I434" s="211"/>
      <c r="J434" s="14"/>
      <c r="K434" s="14"/>
      <c r="L434" s="207"/>
      <c r="M434" s="212"/>
      <c r="N434" s="213"/>
      <c r="O434" s="213"/>
      <c r="P434" s="213"/>
      <c r="Q434" s="213"/>
      <c r="R434" s="213"/>
      <c r="S434" s="213"/>
      <c r="T434" s="2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8" t="s">
        <v>248</v>
      </c>
      <c r="AU434" s="208" t="s">
        <v>84</v>
      </c>
      <c r="AV434" s="14" t="s">
        <v>84</v>
      </c>
      <c r="AW434" s="14" t="s">
        <v>32</v>
      </c>
      <c r="AX434" s="14" t="s">
        <v>82</v>
      </c>
      <c r="AY434" s="208" t="s">
        <v>235</v>
      </c>
    </row>
    <row r="435" s="2" customFormat="1" ht="62.7" customHeight="1">
      <c r="A435" s="38"/>
      <c r="B435" s="181"/>
      <c r="C435" s="182" t="s">
        <v>705</v>
      </c>
      <c r="D435" s="182" t="s">
        <v>237</v>
      </c>
      <c r="E435" s="183" t="s">
        <v>1164</v>
      </c>
      <c r="F435" s="184" t="s">
        <v>1165</v>
      </c>
      <c r="G435" s="185" t="s">
        <v>294</v>
      </c>
      <c r="H435" s="186">
        <v>1</v>
      </c>
      <c r="I435" s="187"/>
      <c r="J435" s="188">
        <f>ROUND(I435*H435,2)</f>
        <v>0</v>
      </c>
      <c r="K435" s="184" t="s">
        <v>1</v>
      </c>
      <c r="L435" s="39"/>
      <c r="M435" s="189" t="s">
        <v>1</v>
      </c>
      <c r="N435" s="190" t="s">
        <v>40</v>
      </c>
      <c r="O435" s="77"/>
      <c r="P435" s="191">
        <f>O435*H435</f>
        <v>0</v>
      </c>
      <c r="Q435" s="191">
        <v>0</v>
      </c>
      <c r="R435" s="191">
        <f>Q435*H435</f>
        <v>0</v>
      </c>
      <c r="S435" s="191">
        <v>0</v>
      </c>
      <c r="T435" s="192">
        <f>S435*H435</f>
        <v>0</v>
      </c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R435" s="193" t="s">
        <v>96</v>
      </c>
      <c r="AT435" s="193" t="s">
        <v>237</v>
      </c>
      <c r="AU435" s="193" t="s">
        <v>84</v>
      </c>
      <c r="AY435" s="19" t="s">
        <v>235</v>
      </c>
      <c r="BE435" s="194">
        <f>IF(N435="základní",J435,0)</f>
        <v>0</v>
      </c>
      <c r="BF435" s="194">
        <f>IF(N435="snížená",J435,0)</f>
        <v>0</v>
      </c>
      <c r="BG435" s="194">
        <f>IF(N435="zákl. přenesená",J435,0)</f>
        <v>0</v>
      </c>
      <c r="BH435" s="194">
        <f>IF(N435="sníž. přenesená",J435,0)</f>
        <v>0</v>
      </c>
      <c r="BI435" s="194">
        <f>IF(N435="nulová",J435,0)</f>
        <v>0</v>
      </c>
      <c r="BJ435" s="19" t="s">
        <v>82</v>
      </c>
      <c r="BK435" s="194">
        <f>ROUND(I435*H435,2)</f>
        <v>0</v>
      </c>
      <c r="BL435" s="19" t="s">
        <v>96</v>
      </c>
      <c r="BM435" s="193" t="s">
        <v>1166</v>
      </c>
    </row>
    <row r="436" s="2" customFormat="1">
      <c r="A436" s="38"/>
      <c r="B436" s="39"/>
      <c r="C436" s="38"/>
      <c r="D436" s="195" t="s">
        <v>242</v>
      </c>
      <c r="E436" s="38"/>
      <c r="F436" s="196" t="s">
        <v>1165</v>
      </c>
      <c r="G436" s="38"/>
      <c r="H436" s="38"/>
      <c r="I436" s="197"/>
      <c r="J436" s="38"/>
      <c r="K436" s="38"/>
      <c r="L436" s="39"/>
      <c r="M436" s="198"/>
      <c r="N436" s="199"/>
      <c r="O436" s="77"/>
      <c r="P436" s="77"/>
      <c r="Q436" s="77"/>
      <c r="R436" s="77"/>
      <c r="S436" s="77"/>
      <c r="T436" s="7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T436" s="19" t="s">
        <v>242</v>
      </c>
      <c r="AU436" s="19" t="s">
        <v>84</v>
      </c>
    </row>
    <row r="437" s="2" customFormat="1">
      <c r="A437" s="38"/>
      <c r="B437" s="39"/>
      <c r="C437" s="38"/>
      <c r="D437" s="195" t="s">
        <v>262</v>
      </c>
      <c r="E437" s="38"/>
      <c r="F437" s="223" t="s">
        <v>296</v>
      </c>
      <c r="G437" s="38"/>
      <c r="H437" s="38"/>
      <c r="I437" s="197"/>
      <c r="J437" s="38"/>
      <c r="K437" s="38"/>
      <c r="L437" s="39"/>
      <c r="M437" s="198"/>
      <c r="N437" s="199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262</v>
      </c>
      <c r="AU437" s="19" t="s">
        <v>84</v>
      </c>
    </row>
    <row r="438" s="14" customFormat="1">
      <c r="A438" s="14"/>
      <c r="B438" s="207"/>
      <c r="C438" s="14"/>
      <c r="D438" s="195" t="s">
        <v>248</v>
      </c>
      <c r="E438" s="208" t="s">
        <v>1</v>
      </c>
      <c r="F438" s="209" t="s">
        <v>1495</v>
      </c>
      <c r="G438" s="14"/>
      <c r="H438" s="210">
        <v>1</v>
      </c>
      <c r="I438" s="211"/>
      <c r="J438" s="14"/>
      <c r="K438" s="14"/>
      <c r="L438" s="207"/>
      <c r="M438" s="212"/>
      <c r="N438" s="213"/>
      <c r="O438" s="213"/>
      <c r="P438" s="213"/>
      <c r="Q438" s="213"/>
      <c r="R438" s="213"/>
      <c r="S438" s="213"/>
      <c r="T438" s="2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08" t="s">
        <v>248</v>
      </c>
      <c r="AU438" s="208" t="s">
        <v>84</v>
      </c>
      <c r="AV438" s="14" t="s">
        <v>84</v>
      </c>
      <c r="AW438" s="14" t="s">
        <v>32</v>
      </c>
      <c r="AX438" s="14" t="s">
        <v>82</v>
      </c>
      <c r="AY438" s="208" t="s">
        <v>235</v>
      </c>
    </row>
    <row r="439" s="2" customFormat="1" ht="24.15" customHeight="1">
      <c r="A439" s="38"/>
      <c r="B439" s="181"/>
      <c r="C439" s="182" t="s">
        <v>709</v>
      </c>
      <c r="D439" s="182" t="s">
        <v>237</v>
      </c>
      <c r="E439" s="183" t="s">
        <v>783</v>
      </c>
      <c r="F439" s="184" t="s">
        <v>784</v>
      </c>
      <c r="G439" s="185" t="s">
        <v>527</v>
      </c>
      <c r="H439" s="186">
        <v>12</v>
      </c>
      <c r="I439" s="187"/>
      <c r="J439" s="188">
        <f>ROUND(I439*H439,2)</f>
        <v>0</v>
      </c>
      <c r="K439" s="184" t="s">
        <v>246</v>
      </c>
      <c r="L439" s="39"/>
      <c r="M439" s="189" t="s">
        <v>1</v>
      </c>
      <c r="N439" s="190" t="s">
        <v>40</v>
      </c>
      <c r="O439" s="77"/>
      <c r="P439" s="191">
        <f>O439*H439</f>
        <v>0</v>
      </c>
      <c r="Q439" s="191">
        <v>0.21734000000000001</v>
      </c>
      <c r="R439" s="191">
        <f>Q439*H439</f>
        <v>2.6080800000000002</v>
      </c>
      <c r="S439" s="191">
        <v>0</v>
      </c>
      <c r="T439" s="192">
        <f>S439*H439</f>
        <v>0</v>
      </c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R439" s="193" t="s">
        <v>96</v>
      </c>
      <c r="AT439" s="193" t="s">
        <v>237</v>
      </c>
      <c r="AU439" s="193" t="s">
        <v>84</v>
      </c>
      <c r="AY439" s="19" t="s">
        <v>235</v>
      </c>
      <c r="BE439" s="194">
        <f>IF(N439="základní",J439,0)</f>
        <v>0</v>
      </c>
      <c r="BF439" s="194">
        <f>IF(N439="snížená",J439,0)</f>
        <v>0</v>
      </c>
      <c r="BG439" s="194">
        <f>IF(N439="zákl. přenesená",J439,0)</f>
        <v>0</v>
      </c>
      <c r="BH439" s="194">
        <f>IF(N439="sníž. přenesená",J439,0)</f>
        <v>0</v>
      </c>
      <c r="BI439" s="194">
        <f>IF(N439="nulová",J439,0)</f>
        <v>0</v>
      </c>
      <c r="BJ439" s="19" t="s">
        <v>82</v>
      </c>
      <c r="BK439" s="194">
        <f>ROUND(I439*H439,2)</f>
        <v>0</v>
      </c>
      <c r="BL439" s="19" t="s">
        <v>96</v>
      </c>
      <c r="BM439" s="193" t="s">
        <v>785</v>
      </c>
    </row>
    <row r="440" s="2" customFormat="1">
      <c r="A440" s="38"/>
      <c r="B440" s="39"/>
      <c r="C440" s="38"/>
      <c r="D440" s="195" t="s">
        <v>242</v>
      </c>
      <c r="E440" s="38"/>
      <c r="F440" s="196" t="s">
        <v>786</v>
      </c>
      <c r="G440" s="38"/>
      <c r="H440" s="38"/>
      <c r="I440" s="197"/>
      <c r="J440" s="38"/>
      <c r="K440" s="38"/>
      <c r="L440" s="39"/>
      <c r="M440" s="198"/>
      <c r="N440" s="199"/>
      <c r="O440" s="77"/>
      <c r="P440" s="77"/>
      <c r="Q440" s="77"/>
      <c r="R440" s="77"/>
      <c r="S440" s="77"/>
      <c r="T440" s="7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T440" s="19" t="s">
        <v>242</v>
      </c>
      <c r="AU440" s="19" t="s">
        <v>84</v>
      </c>
    </row>
    <row r="441" s="2" customFormat="1">
      <c r="A441" s="38"/>
      <c r="B441" s="39"/>
      <c r="C441" s="38"/>
      <c r="D441" s="195" t="s">
        <v>262</v>
      </c>
      <c r="E441" s="38"/>
      <c r="F441" s="223" t="s">
        <v>296</v>
      </c>
      <c r="G441" s="38"/>
      <c r="H441" s="38"/>
      <c r="I441" s="197"/>
      <c r="J441" s="38"/>
      <c r="K441" s="38"/>
      <c r="L441" s="39"/>
      <c r="M441" s="198"/>
      <c r="N441" s="199"/>
      <c r="O441" s="77"/>
      <c r="P441" s="77"/>
      <c r="Q441" s="77"/>
      <c r="R441" s="77"/>
      <c r="S441" s="77"/>
      <c r="T441" s="7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262</v>
      </c>
      <c r="AU441" s="19" t="s">
        <v>84</v>
      </c>
    </row>
    <row r="442" s="14" customFormat="1">
      <c r="A442" s="14"/>
      <c r="B442" s="207"/>
      <c r="C442" s="14"/>
      <c r="D442" s="195" t="s">
        <v>248</v>
      </c>
      <c r="E442" s="208" t="s">
        <v>1</v>
      </c>
      <c r="F442" s="209" t="s">
        <v>1496</v>
      </c>
      <c r="G442" s="14"/>
      <c r="H442" s="210">
        <v>12</v>
      </c>
      <c r="I442" s="211"/>
      <c r="J442" s="14"/>
      <c r="K442" s="14"/>
      <c r="L442" s="207"/>
      <c r="M442" s="212"/>
      <c r="N442" s="213"/>
      <c r="O442" s="213"/>
      <c r="P442" s="213"/>
      <c r="Q442" s="213"/>
      <c r="R442" s="213"/>
      <c r="S442" s="213"/>
      <c r="T442" s="2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8" t="s">
        <v>248</v>
      </c>
      <c r="AU442" s="208" t="s">
        <v>84</v>
      </c>
      <c r="AV442" s="14" t="s">
        <v>84</v>
      </c>
      <c r="AW442" s="14" t="s">
        <v>32</v>
      </c>
      <c r="AX442" s="14" t="s">
        <v>82</v>
      </c>
      <c r="AY442" s="208" t="s">
        <v>235</v>
      </c>
    </row>
    <row r="443" s="2" customFormat="1" ht="24.15" customHeight="1">
      <c r="A443" s="38"/>
      <c r="B443" s="181"/>
      <c r="C443" s="232" t="s">
        <v>714</v>
      </c>
      <c r="D443" s="232" t="s">
        <v>465</v>
      </c>
      <c r="E443" s="233" t="s">
        <v>789</v>
      </c>
      <c r="F443" s="234" t="s">
        <v>1006</v>
      </c>
      <c r="G443" s="235" t="s">
        <v>527</v>
      </c>
      <c r="H443" s="236">
        <v>11</v>
      </c>
      <c r="I443" s="237"/>
      <c r="J443" s="238">
        <f>ROUND(I443*H443,2)</f>
        <v>0</v>
      </c>
      <c r="K443" s="234" t="s">
        <v>1</v>
      </c>
      <c r="L443" s="239"/>
      <c r="M443" s="240" t="s">
        <v>1</v>
      </c>
      <c r="N443" s="241" t="s">
        <v>40</v>
      </c>
      <c r="O443" s="77"/>
      <c r="P443" s="191">
        <f>O443*H443</f>
        <v>0</v>
      </c>
      <c r="Q443" s="191">
        <v>0.045999999999999999</v>
      </c>
      <c r="R443" s="191">
        <f>Q443*H443</f>
        <v>0.50600000000000001</v>
      </c>
      <c r="S443" s="191">
        <v>0</v>
      </c>
      <c r="T443" s="192">
        <f>S443*H443</f>
        <v>0</v>
      </c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R443" s="193" t="s">
        <v>291</v>
      </c>
      <c r="AT443" s="193" t="s">
        <v>465</v>
      </c>
      <c r="AU443" s="193" t="s">
        <v>84</v>
      </c>
      <c r="AY443" s="19" t="s">
        <v>235</v>
      </c>
      <c r="BE443" s="194">
        <f>IF(N443="základní",J443,0)</f>
        <v>0</v>
      </c>
      <c r="BF443" s="194">
        <f>IF(N443="snížená",J443,0)</f>
        <v>0</v>
      </c>
      <c r="BG443" s="194">
        <f>IF(N443="zákl. přenesená",J443,0)</f>
        <v>0</v>
      </c>
      <c r="BH443" s="194">
        <f>IF(N443="sníž. přenesená",J443,0)</f>
        <v>0</v>
      </c>
      <c r="BI443" s="194">
        <f>IF(N443="nulová",J443,0)</f>
        <v>0</v>
      </c>
      <c r="BJ443" s="19" t="s">
        <v>82</v>
      </c>
      <c r="BK443" s="194">
        <f>ROUND(I443*H443,2)</f>
        <v>0</v>
      </c>
      <c r="BL443" s="19" t="s">
        <v>96</v>
      </c>
      <c r="BM443" s="193" t="s">
        <v>791</v>
      </c>
    </row>
    <row r="444" s="2" customFormat="1">
      <c r="A444" s="38"/>
      <c r="B444" s="39"/>
      <c r="C444" s="38"/>
      <c r="D444" s="195" t="s">
        <v>242</v>
      </c>
      <c r="E444" s="38"/>
      <c r="F444" s="196" t="s">
        <v>1006</v>
      </c>
      <c r="G444" s="38"/>
      <c r="H444" s="38"/>
      <c r="I444" s="197"/>
      <c r="J444" s="38"/>
      <c r="K444" s="38"/>
      <c r="L444" s="39"/>
      <c r="M444" s="198"/>
      <c r="N444" s="199"/>
      <c r="O444" s="77"/>
      <c r="P444" s="77"/>
      <c r="Q444" s="77"/>
      <c r="R444" s="77"/>
      <c r="S444" s="77"/>
      <c r="T444" s="7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T444" s="19" t="s">
        <v>242</v>
      </c>
      <c r="AU444" s="19" t="s">
        <v>84</v>
      </c>
    </row>
    <row r="445" s="2" customFormat="1" ht="24.15" customHeight="1">
      <c r="A445" s="38"/>
      <c r="B445" s="181"/>
      <c r="C445" s="232" t="s">
        <v>718</v>
      </c>
      <c r="D445" s="232" t="s">
        <v>465</v>
      </c>
      <c r="E445" s="233" t="s">
        <v>798</v>
      </c>
      <c r="F445" s="234" t="s">
        <v>799</v>
      </c>
      <c r="G445" s="235" t="s">
        <v>527</v>
      </c>
      <c r="H445" s="236">
        <v>1</v>
      </c>
      <c r="I445" s="237"/>
      <c r="J445" s="238">
        <f>ROUND(I445*H445,2)</f>
        <v>0</v>
      </c>
      <c r="K445" s="234" t="s">
        <v>1</v>
      </c>
      <c r="L445" s="239"/>
      <c r="M445" s="240" t="s">
        <v>1</v>
      </c>
      <c r="N445" s="241" t="s">
        <v>40</v>
      </c>
      <c r="O445" s="77"/>
      <c r="P445" s="191">
        <f>O445*H445</f>
        <v>0</v>
      </c>
      <c r="Q445" s="191">
        <v>0.045999999999999999</v>
      </c>
      <c r="R445" s="191">
        <f>Q445*H445</f>
        <v>0.045999999999999999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291</v>
      </c>
      <c r="AT445" s="193" t="s">
        <v>465</v>
      </c>
      <c r="AU445" s="193" t="s">
        <v>84</v>
      </c>
      <c r="AY445" s="19" t="s">
        <v>235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96</v>
      </c>
      <c r="BM445" s="193" t="s">
        <v>800</v>
      </c>
    </row>
    <row r="446" s="2" customFormat="1">
      <c r="A446" s="38"/>
      <c r="B446" s="39"/>
      <c r="C446" s="38"/>
      <c r="D446" s="195" t="s">
        <v>242</v>
      </c>
      <c r="E446" s="38"/>
      <c r="F446" s="196" t="s">
        <v>799</v>
      </c>
      <c r="G446" s="38"/>
      <c r="H446" s="38"/>
      <c r="I446" s="197"/>
      <c r="J446" s="38"/>
      <c r="K446" s="38"/>
      <c r="L446" s="39"/>
      <c r="M446" s="198"/>
      <c r="N446" s="199"/>
      <c r="O446" s="77"/>
      <c r="P446" s="77"/>
      <c r="Q446" s="77"/>
      <c r="R446" s="77"/>
      <c r="S446" s="77"/>
      <c r="T446" s="7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T446" s="19" t="s">
        <v>242</v>
      </c>
      <c r="AU446" s="19" t="s">
        <v>84</v>
      </c>
    </row>
    <row r="447" s="12" customFormat="1" ht="22.8" customHeight="1">
      <c r="A447" s="12"/>
      <c r="B447" s="168"/>
      <c r="C447" s="12"/>
      <c r="D447" s="169" t="s">
        <v>74</v>
      </c>
      <c r="E447" s="179" t="s">
        <v>297</v>
      </c>
      <c r="F447" s="179" t="s">
        <v>805</v>
      </c>
      <c r="G447" s="12"/>
      <c r="H447" s="12"/>
      <c r="I447" s="171"/>
      <c r="J447" s="180">
        <f>BK447</f>
        <v>0</v>
      </c>
      <c r="K447" s="12"/>
      <c r="L447" s="168"/>
      <c r="M447" s="173"/>
      <c r="N447" s="174"/>
      <c r="O447" s="174"/>
      <c r="P447" s="175">
        <f>SUM(P448:P457)</f>
        <v>0</v>
      </c>
      <c r="Q447" s="174"/>
      <c r="R447" s="175">
        <f>SUM(R448:R457)</f>
        <v>0.00054000000000000001</v>
      </c>
      <c r="S447" s="174"/>
      <c r="T447" s="176">
        <f>SUM(T448:T457)</f>
        <v>0</v>
      </c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R447" s="169" t="s">
        <v>82</v>
      </c>
      <c r="AT447" s="177" t="s">
        <v>74</v>
      </c>
      <c r="AU447" s="177" t="s">
        <v>82</v>
      </c>
      <c r="AY447" s="169" t="s">
        <v>235</v>
      </c>
      <c r="BK447" s="178">
        <f>SUM(BK448:BK457)</f>
        <v>0</v>
      </c>
    </row>
    <row r="448" s="2" customFormat="1" ht="24.15" customHeight="1">
      <c r="A448" s="38"/>
      <c r="B448" s="181"/>
      <c r="C448" s="182" t="s">
        <v>722</v>
      </c>
      <c r="D448" s="182" t="s">
        <v>237</v>
      </c>
      <c r="E448" s="183" t="s">
        <v>813</v>
      </c>
      <c r="F448" s="184" t="s">
        <v>814</v>
      </c>
      <c r="G448" s="185" t="s">
        <v>323</v>
      </c>
      <c r="H448" s="186">
        <v>6</v>
      </c>
      <c r="I448" s="187"/>
      <c r="J448" s="188">
        <f>ROUND(I448*H448,2)</f>
        <v>0</v>
      </c>
      <c r="K448" s="184" t="s">
        <v>246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9.0000000000000006E-05</v>
      </c>
      <c r="R448" s="191">
        <f>Q448*H448</f>
        <v>0.00054000000000000001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96</v>
      </c>
      <c r="AT448" s="193" t="s">
        <v>237</v>
      </c>
      <c r="AU448" s="193" t="s">
        <v>84</v>
      </c>
      <c r="AY448" s="19" t="s">
        <v>235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96</v>
      </c>
      <c r="BM448" s="193" t="s">
        <v>815</v>
      </c>
    </row>
    <row r="449" s="2" customFormat="1">
      <c r="A449" s="38"/>
      <c r="B449" s="39"/>
      <c r="C449" s="38"/>
      <c r="D449" s="195" t="s">
        <v>242</v>
      </c>
      <c r="E449" s="38"/>
      <c r="F449" s="196" t="s">
        <v>816</v>
      </c>
      <c r="G449" s="38"/>
      <c r="H449" s="38"/>
      <c r="I449" s="197"/>
      <c r="J449" s="38"/>
      <c r="K449" s="38"/>
      <c r="L449" s="39"/>
      <c r="M449" s="198"/>
      <c r="N449" s="199"/>
      <c r="O449" s="77"/>
      <c r="P449" s="77"/>
      <c r="Q449" s="77"/>
      <c r="R449" s="77"/>
      <c r="S449" s="77"/>
      <c r="T449" s="7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T449" s="19" t="s">
        <v>242</v>
      </c>
      <c r="AU449" s="19" t="s">
        <v>84</v>
      </c>
    </row>
    <row r="450" s="2" customFormat="1">
      <c r="A450" s="38"/>
      <c r="B450" s="39"/>
      <c r="C450" s="38"/>
      <c r="D450" s="195" t="s">
        <v>262</v>
      </c>
      <c r="E450" s="38"/>
      <c r="F450" s="223" t="s">
        <v>296</v>
      </c>
      <c r="G450" s="38"/>
      <c r="H450" s="38"/>
      <c r="I450" s="197"/>
      <c r="J450" s="38"/>
      <c r="K450" s="38"/>
      <c r="L450" s="39"/>
      <c r="M450" s="198"/>
      <c r="N450" s="199"/>
      <c r="O450" s="77"/>
      <c r="P450" s="77"/>
      <c r="Q450" s="77"/>
      <c r="R450" s="77"/>
      <c r="S450" s="77"/>
      <c r="T450" s="7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T450" s="19" t="s">
        <v>262</v>
      </c>
      <c r="AU450" s="19" t="s">
        <v>84</v>
      </c>
    </row>
    <row r="451" s="13" customFormat="1">
      <c r="A451" s="13"/>
      <c r="B451" s="200"/>
      <c r="C451" s="13"/>
      <c r="D451" s="195" t="s">
        <v>248</v>
      </c>
      <c r="E451" s="201" t="s">
        <v>1</v>
      </c>
      <c r="F451" s="202" t="s">
        <v>1024</v>
      </c>
      <c r="G451" s="13"/>
      <c r="H451" s="201" t="s">
        <v>1</v>
      </c>
      <c r="I451" s="203"/>
      <c r="J451" s="13"/>
      <c r="K451" s="13"/>
      <c r="L451" s="200"/>
      <c r="M451" s="204"/>
      <c r="N451" s="205"/>
      <c r="O451" s="205"/>
      <c r="P451" s="205"/>
      <c r="Q451" s="205"/>
      <c r="R451" s="205"/>
      <c r="S451" s="205"/>
      <c r="T451" s="206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01" t="s">
        <v>248</v>
      </c>
      <c r="AU451" s="201" t="s">
        <v>84</v>
      </c>
      <c r="AV451" s="13" t="s">
        <v>82</v>
      </c>
      <c r="AW451" s="13" t="s">
        <v>32</v>
      </c>
      <c r="AX451" s="13" t="s">
        <v>75</v>
      </c>
      <c r="AY451" s="201" t="s">
        <v>235</v>
      </c>
    </row>
    <row r="452" s="14" customFormat="1">
      <c r="A452" s="14"/>
      <c r="B452" s="207"/>
      <c r="C452" s="14"/>
      <c r="D452" s="195" t="s">
        <v>248</v>
      </c>
      <c r="E452" s="208" t="s">
        <v>1</v>
      </c>
      <c r="F452" s="209" t="s">
        <v>1497</v>
      </c>
      <c r="G452" s="14"/>
      <c r="H452" s="210">
        <v>6</v>
      </c>
      <c r="I452" s="211"/>
      <c r="J452" s="14"/>
      <c r="K452" s="14"/>
      <c r="L452" s="207"/>
      <c r="M452" s="212"/>
      <c r="N452" s="213"/>
      <c r="O452" s="213"/>
      <c r="P452" s="213"/>
      <c r="Q452" s="213"/>
      <c r="R452" s="213"/>
      <c r="S452" s="213"/>
      <c r="T452" s="2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08" t="s">
        <v>248</v>
      </c>
      <c r="AU452" s="208" t="s">
        <v>84</v>
      </c>
      <c r="AV452" s="14" t="s">
        <v>84</v>
      </c>
      <c r="AW452" s="14" t="s">
        <v>32</v>
      </c>
      <c r="AX452" s="14" t="s">
        <v>82</v>
      </c>
      <c r="AY452" s="208" t="s">
        <v>235</v>
      </c>
    </row>
    <row r="453" s="2" customFormat="1" ht="16.5" customHeight="1">
      <c r="A453" s="38"/>
      <c r="B453" s="181"/>
      <c r="C453" s="182" t="s">
        <v>726</v>
      </c>
      <c r="D453" s="182" t="s">
        <v>237</v>
      </c>
      <c r="E453" s="183" t="s">
        <v>833</v>
      </c>
      <c r="F453" s="184" t="s">
        <v>834</v>
      </c>
      <c r="G453" s="185" t="s">
        <v>294</v>
      </c>
      <c r="H453" s="186">
        <v>22</v>
      </c>
      <c r="I453" s="187"/>
      <c r="J453" s="188">
        <f>ROUND(I453*H453,2)</f>
        <v>0</v>
      </c>
      <c r="K453" s="184" t="s">
        <v>1</v>
      </c>
      <c r="L453" s="39"/>
      <c r="M453" s="189" t="s">
        <v>1</v>
      </c>
      <c r="N453" s="190" t="s">
        <v>40</v>
      </c>
      <c r="O453" s="77"/>
      <c r="P453" s="191">
        <f>O453*H453</f>
        <v>0</v>
      </c>
      <c r="Q453" s="191">
        <v>0</v>
      </c>
      <c r="R453" s="191">
        <f>Q453*H453</f>
        <v>0</v>
      </c>
      <c r="S453" s="191">
        <v>0</v>
      </c>
      <c r="T453" s="192">
        <f>S453*H453</f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93" t="s">
        <v>96</v>
      </c>
      <c r="AT453" s="193" t="s">
        <v>237</v>
      </c>
      <c r="AU453" s="193" t="s">
        <v>84</v>
      </c>
      <c r="AY453" s="19" t="s">
        <v>235</v>
      </c>
      <c r="BE453" s="194">
        <f>IF(N453="základní",J453,0)</f>
        <v>0</v>
      </c>
      <c r="BF453" s="194">
        <f>IF(N453="snížená",J453,0)</f>
        <v>0</v>
      </c>
      <c r="BG453" s="194">
        <f>IF(N453="zákl. přenesená",J453,0)</f>
        <v>0</v>
      </c>
      <c r="BH453" s="194">
        <f>IF(N453="sníž. přenesená",J453,0)</f>
        <v>0</v>
      </c>
      <c r="BI453" s="194">
        <f>IF(N453="nulová",J453,0)</f>
        <v>0</v>
      </c>
      <c r="BJ453" s="19" t="s">
        <v>82</v>
      </c>
      <c r="BK453" s="194">
        <f>ROUND(I453*H453,2)</f>
        <v>0</v>
      </c>
      <c r="BL453" s="19" t="s">
        <v>96</v>
      </c>
      <c r="BM453" s="193" t="s">
        <v>835</v>
      </c>
    </row>
    <row r="454" s="2" customFormat="1">
      <c r="A454" s="38"/>
      <c r="B454" s="39"/>
      <c r="C454" s="38"/>
      <c r="D454" s="195" t="s">
        <v>242</v>
      </c>
      <c r="E454" s="38"/>
      <c r="F454" s="196" t="s">
        <v>836</v>
      </c>
      <c r="G454" s="38"/>
      <c r="H454" s="38"/>
      <c r="I454" s="197"/>
      <c r="J454" s="38"/>
      <c r="K454" s="38"/>
      <c r="L454" s="39"/>
      <c r="M454" s="198"/>
      <c r="N454" s="199"/>
      <c r="O454" s="77"/>
      <c r="P454" s="77"/>
      <c r="Q454" s="77"/>
      <c r="R454" s="77"/>
      <c r="S454" s="77"/>
      <c r="T454" s="7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T454" s="19" t="s">
        <v>242</v>
      </c>
      <c r="AU454" s="19" t="s">
        <v>84</v>
      </c>
    </row>
    <row r="455" s="2" customFormat="1">
      <c r="A455" s="38"/>
      <c r="B455" s="39"/>
      <c r="C455" s="38"/>
      <c r="D455" s="195" t="s">
        <v>262</v>
      </c>
      <c r="E455" s="38"/>
      <c r="F455" s="223" t="s">
        <v>837</v>
      </c>
      <c r="G455" s="38"/>
      <c r="H455" s="38"/>
      <c r="I455" s="197"/>
      <c r="J455" s="38"/>
      <c r="K455" s="38"/>
      <c r="L455" s="39"/>
      <c r="M455" s="198"/>
      <c r="N455" s="199"/>
      <c r="O455" s="77"/>
      <c r="P455" s="77"/>
      <c r="Q455" s="77"/>
      <c r="R455" s="77"/>
      <c r="S455" s="77"/>
      <c r="T455" s="7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T455" s="19" t="s">
        <v>262</v>
      </c>
      <c r="AU455" s="19" t="s">
        <v>84</v>
      </c>
    </row>
    <row r="456" s="13" customFormat="1">
      <c r="A456" s="13"/>
      <c r="B456" s="200"/>
      <c r="C456" s="13"/>
      <c r="D456" s="195" t="s">
        <v>248</v>
      </c>
      <c r="E456" s="201" t="s">
        <v>1</v>
      </c>
      <c r="F456" s="202" t="s">
        <v>838</v>
      </c>
      <c r="G456" s="13"/>
      <c r="H456" s="201" t="s">
        <v>1</v>
      </c>
      <c r="I456" s="203"/>
      <c r="J456" s="13"/>
      <c r="K456" s="13"/>
      <c r="L456" s="200"/>
      <c r="M456" s="204"/>
      <c r="N456" s="205"/>
      <c r="O456" s="205"/>
      <c r="P456" s="205"/>
      <c r="Q456" s="205"/>
      <c r="R456" s="205"/>
      <c r="S456" s="205"/>
      <c r="T456" s="206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01" t="s">
        <v>248</v>
      </c>
      <c r="AU456" s="201" t="s">
        <v>84</v>
      </c>
      <c r="AV456" s="13" t="s">
        <v>82</v>
      </c>
      <c r="AW456" s="13" t="s">
        <v>32</v>
      </c>
      <c r="AX456" s="13" t="s">
        <v>75</v>
      </c>
      <c r="AY456" s="201" t="s">
        <v>235</v>
      </c>
    </row>
    <row r="457" s="14" customFormat="1">
      <c r="A457" s="14"/>
      <c r="B457" s="207"/>
      <c r="C457" s="14"/>
      <c r="D457" s="195" t="s">
        <v>248</v>
      </c>
      <c r="E457" s="208" t="s">
        <v>1</v>
      </c>
      <c r="F457" s="209" t="s">
        <v>385</v>
      </c>
      <c r="G457" s="14"/>
      <c r="H457" s="210">
        <v>22</v>
      </c>
      <c r="I457" s="211"/>
      <c r="J457" s="14"/>
      <c r="K457" s="14"/>
      <c r="L457" s="207"/>
      <c r="M457" s="212"/>
      <c r="N457" s="213"/>
      <c r="O457" s="213"/>
      <c r="P457" s="213"/>
      <c r="Q457" s="213"/>
      <c r="R457" s="213"/>
      <c r="S457" s="213"/>
      <c r="T457" s="2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8" t="s">
        <v>248</v>
      </c>
      <c r="AU457" s="208" t="s">
        <v>84</v>
      </c>
      <c r="AV457" s="14" t="s">
        <v>84</v>
      </c>
      <c r="AW457" s="14" t="s">
        <v>32</v>
      </c>
      <c r="AX457" s="14" t="s">
        <v>82</v>
      </c>
      <c r="AY457" s="208" t="s">
        <v>235</v>
      </c>
    </row>
    <row r="458" s="12" customFormat="1" ht="22.8" customHeight="1">
      <c r="A458" s="12"/>
      <c r="B458" s="168"/>
      <c r="C458" s="12"/>
      <c r="D458" s="169" t="s">
        <v>74</v>
      </c>
      <c r="E458" s="179" t="s">
        <v>839</v>
      </c>
      <c r="F458" s="179" t="s">
        <v>840</v>
      </c>
      <c r="G458" s="12"/>
      <c r="H458" s="12"/>
      <c r="I458" s="171"/>
      <c r="J458" s="180">
        <f>BK458</f>
        <v>0</v>
      </c>
      <c r="K458" s="12"/>
      <c r="L458" s="168"/>
      <c r="M458" s="173"/>
      <c r="N458" s="174"/>
      <c r="O458" s="174"/>
      <c r="P458" s="175">
        <f>SUM(P459:P477)</f>
        <v>0</v>
      </c>
      <c r="Q458" s="174"/>
      <c r="R458" s="175">
        <f>SUM(R459:R477)</f>
        <v>0</v>
      </c>
      <c r="S458" s="174"/>
      <c r="T458" s="176">
        <f>SUM(T459:T477)</f>
        <v>0</v>
      </c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R458" s="169" t="s">
        <v>82</v>
      </c>
      <c r="AT458" s="177" t="s">
        <v>74</v>
      </c>
      <c r="AU458" s="177" t="s">
        <v>82</v>
      </c>
      <c r="AY458" s="169" t="s">
        <v>235</v>
      </c>
      <c r="BK458" s="178">
        <f>SUM(BK459:BK477)</f>
        <v>0</v>
      </c>
    </row>
    <row r="459" s="2" customFormat="1" ht="21.75" customHeight="1">
      <c r="A459" s="38"/>
      <c r="B459" s="181"/>
      <c r="C459" s="182" t="s">
        <v>731</v>
      </c>
      <c r="D459" s="182" t="s">
        <v>237</v>
      </c>
      <c r="E459" s="183" t="s">
        <v>842</v>
      </c>
      <c r="F459" s="184" t="s">
        <v>843</v>
      </c>
      <c r="G459" s="185" t="s">
        <v>438</v>
      </c>
      <c r="H459" s="186">
        <v>1078.5730000000001</v>
      </c>
      <c r="I459" s="187"/>
      <c r="J459" s="188">
        <f>ROUND(I459*H459,2)</f>
        <v>0</v>
      </c>
      <c r="K459" s="184" t="s">
        <v>246</v>
      </c>
      <c r="L459" s="39"/>
      <c r="M459" s="189" t="s">
        <v>1</v>
      </c>
      <c r="N459" s="190" t="s">
        <v>40</v>
      </c>
      <c r="O459" s="77"/>
      <c r="P459" s="191">
        <f>O459*H459</f>
        <v>0</v>
      </c>
      <c r="Q459" s="191">
        <v>0</v>
      </c>
      <c r="R459" s="191">
        <f>Q459*H459</f>
        <v>0</v>
      </c>
      <c r="S459" s="191">
        <v>0</v>
      </c>
      <c r="T459" s="192">
        <f>S459*H459</f>
        <v>0</v>
      </c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R459" s="193" t="s">
        <v>96</v>
      </c>
      <c r="AT459" s="193" t="s">
        <v>237</v>
      </c>
      <c r="AU459" s="193" t="s">
        <v>84</v>
      </c>
      <c r="AY459" s="19" t="s">
        <v>235</v>
      </c>
      <c r="BE459" s="194">
        <f>IF(N459="základní",J459,0)</f>
        <v>0</v>
      </c>
      <c r="BF459" s="194">
        <f>IF(N459="snížená",J459,0)</f>
        <v>0</v>
      </c>
      <c r="BG459" s="194">
        <f>IF(N459="zákl. přenesená",J459,0)</f>
        <v>0</v>
      </c>
      <c r="BH459" s="194">
        <f>IF(N459="sníž. přenesená",J459,0)</f>
        <v>0</v>
      </c>
      <c r="BI459" s="194">
        <f>IF(N459="nulová",J459,0)</f>
        <v>0</v>
      </c>
      <c r="BJ459" s="19" t="s">
        <v>82</v>
      </c>
      <c r="BK459" s="194">
        <f>ROUND(I459*H459,2)</f>
        <v>0</v>
      </c>
      <c r="BL459" s="19" t="s">
        <v>96</v>
      </c>
      <c r="BM459" s="193" t="s">
        <v>844</v>
      </c>
    </row>
    <row r="460" s="2" customFormat="1">
      <c r="A460" s="38"/>
      <c r="B460" s="39"/>
      <c r="C460" s="38"/>
      <c r="D460" s="195" t="s">
        <v>242</v>
      </c>
      <c r="E460" s="38"/>
      <c r="F460" s="196" t="s">
        <v>845</v>
      </c>
      <c r="G460" s="38"/>
      <c r="H460" s="38"/>
      <c r="I460" s="197"/>
      <c r="J460" s="38"/>
      <c r="K460" s="38"/>
      <c r="L460" s="39"/>
      <c r="M460" s="198"/>
      <c r="N460" s="199"/>
      <c r="O460" s="77"/>
      <c r="P460" s="77"/>
      <c r="Q460" s="77"/>
      <c r="R460" s="77"/>
      <c r="S460" s="77"/>
      <c r="T460" s="7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T460" s="19" t="s">
        <v>242</v>
      </c>
      <c r="AU460" s="19" t="s">
        <v>84</v>
      </c>
    </row>
    <row r="461" s="14" customFormat="1">
      <c r="A461" s="14"/>
      <c r="B461" s="207"/>
      <c r="C461" s="14"/>
      <c r="D461" s="195" t="s">
        <v>248</v>
      </c>
      <c r="E461" s="208" t="s">
        <v>1</v>
      </c>
      <c r="F461" s="209" t="s">
        <v>1498</v>
      </c>
      <c r="G461" s="14"/>
      <c r="H461" s="210">
        <v>803.29399999999998</v>
      </c>
      <c r="I461" s="211"/>
      <c r="J461" s="14"/>
      <c r="K461" s="14"/>
      <c r="L461" s="207"/>
      <c r="M461" s="212"/>
      <c r="N461" s="213"/>
      <c r="O461" s="213"/>
      <c r="P461" s="213"/>
      <c r="Q461" s="213"/>
      <c r="R461" s="213"/>
      <c r="S461" s="213"/>
      <c r="T461" s="2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08" t="s">
        <v>248</v>
      </c>
      <c r="AU461" s="208" t="s">
        <v>84</v>
      </c>
      <c r="AV461" s="14" t="s">
        <v>84</v>
      </c>
      <c r="AW461" s="14" t="s">
        <v>32</v>
      </c>
      <c r="AX461" s="14" t="s">
        <v>75</v>
      </c>
      <c r="AY461" s="208" t="s">
        <v>235</v>
      </c>
    </row>
    <row r="462" s="14" customFormat="1">
      <c r="A462" s="14"/>
      <c r="B462" s="207"/>
      <c r="C462" s="14"/>
      <c r="D462" s="195" t="s">
        <v>248</v>
      </c>
      <c r="E462" s="208" t="s">
        <v>1</v>
      </c>
      <c r="F462" s="209" t="s">
        <v>1499</v>
      </c>
      <c r="G462" s="14"/>
      <c r="H462" s="210">
        <v>275.279</v>
      </c>
      <c r="I462" s="211"/>
      <c r="J462" s="14"/>
      <c r="K462" s="14"/>
      <c r="L462" s="207"/>
      <c r="M462" s="212"/>
      <c r="N462" s="213"/>
      <c r="O462" s="213"/>
      <c r="P462" s="213"/>
      <c r="Q462" s="213"/>
      <c r="R462" s="213"/>
      <c r="S462" s="213"/>
      <c r="T462" s="2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08" t="s">
        <v>248</v>
      </c>
      <c r="AU462" s="208" t="s">
        <v>84</v>
      </c>
      <c r="AV462" s="14" t="s">
        <v>84</v>
      </c>
      <c r="AW462" s="14" t="s">
        <v>32</v>
      </c>
      <c r="AX462" s="14" t="s">
        <v>75</v>
      </c>
      <c r="AY462" s="208" t="s">
        <v>235</v>
      </c>
    </row>
    <row r="463" s="15" customFormat="1">
      <c r="A463" s="15"/>
      <c r="B463" s="215"/>
      <c r="C463" s="15"/>
      <c r="D463" s="195" t="s">
        <v>248</v>
      </c>
      <c r="E463" s="216" t="s">
        <v>1</v>
      </c>
      <c r="F463" s="217" t="s">
        <v>253</v>
      </c>
      <c r="G463" s="15"/>
      <c r="H463" s="218">
        <v>1078.5729999999999</v>
      </c>
      <c r="I463" s="219"/>
      <c r="J463" s="15"/>
      <c r="K463" s="15"/>
      <c r="L463" s="215"/>
      <c r="M463" s="220"/>
      <c r="N463" s="221"/>
      <c r="O463" s="221"/>
      <c r="P463" s="221"/>
      <c r="Q463" s="221"/>
      <c r="R463" s="221"/>
      <c r="S463" s="221"/>
      <c r="T463" s="222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16" t="s">
        <v>248</v>
      </c>
      <c r="AU463" s="216" t="s">
        <v>84</v>
      </c>
      <c r="AV463" s="15" t="s">
        <v>96</v>
      </c>
      <c r="AW463" s="15" t="s">
        <v>32</v>
      </c>
      <c r="AX463" s="15" t="s">
        <v>82</v>
      </c>
      <c r="AY463" s="216" t="s">
        <v>235</v>
      </c>
    </row>
    <row r="464" s="2" customFormat="1" ht="24.15" customHeight="1">
      <c r="A464" s="38"/>
      <c r="B464" s="181"/>
      <c r="C464" s="182" t="s">
        <v>736</v>
      </c>
      <c r="D464" s="182" t="s">
        <v>237</v>
      </c>
      <c r="E464" s="183" t="s">
        <v>849</v>
      </c>
      <c r="F464" s="184" t="s">
        <v>850</v>
      </c>
      <c r="G464" s="185" t="s">
        <v>438</v>
      </c>
      <c r="H464" s="186">
        <v>15100.022000000001</v>
      </c>
      <c r="I464" s="187"/>
      <c r="J464" s="188">
        <f>ROUND(I464*H464,2)</f>
        <v>0</v>
      </c>
      <c r="K464" s="184" t="s">
        <v>246</v>
      </c>
      <c r="L464" s="39"/>
      <c r="M464" s="189" t="s">
        <v>1</v>
      </c>
      <c r="N464" s="190" t="s">
        <v>40</v>
      </c>
      <c r="O464" s="77"/>
      <c r="P464" s="191">
        <f>O464*H464</f>
        <v>0</v>
      </c>
      <c r="Q464" s="191">
        <v>0</v>
      </c>
      <c r="R464" s="191">
        <f>Q464*H464</f>
        <v>0</v>
      </c>
      <c r="S464" s="191">
        <v>0</v>
      </c>
      <c r="T464" s="192">
        <f>S464*H464</f>
        <v>0</v>
      </c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R464" s="193" t="s">
        <v>96</v>
      </c>
      <c r="AT464" s="193" t="s">
        <v>237</v>
      </c>
      <c r="AU464" s="193" t="s">
        <v>84</v>
      </c>
      <c r="AY464" s="19" t="s">
        <v>235</v>
      </c>
      <c r="BE464" s="194">
        <f>IF(N464="základní",J464,0)</f>
        <v>0</v>
      </c>
      <c r="BF464" s="194">
        <f>IF(N464="snížená",J464,0)</f>
        <v>0</v>
      </c>
      <c r="BG464" s="194">
        <f>IF(N464="zákl. přenesená",J464,0)</f>
        <v>0</v>
      </c>
      <c r="BH464" s="194">
        <f>IF(N464="sníž. přenesená",J464,0)</f>
        <v>0</v>
      </c>
      <c r="BI464" s="194">
        <f>IF(N464="nulová",J464,0)</f>
        <v>0</v>
      </c>
      <c r="BJ464" s="19" t="s">
        <v>82</v>
      </c>
      <c r="BK464" s="194">
        <f>ROUND(I464*H464,2)</f>
        <v>0</v>
      </c>
      <c r="BL464" s="19" t="s">
        <v>96</v>
      </c>
      <c r="BM464" s="193" t="s">
        <v>851</v>
      </c>
    </row>
    <row r="465" s="2" customFormat="1">
      <c r="A465" s="38"/>
      <c r="B465" s="39"/>
      <c r="C465" s="38"/>
      <c r="D465" s="195" t="s">
        <v>242</v>
      </c>
      <c r="E465" s="38"/>
      <c r="F465" s="196" t="s">
        <v>852</v>
      </c>
      <c r="G465" s="38"/>
      <c r="H465" s="38"/>
      <c r="I465" s="197"/>
      <c r="J465" s="38"/>
      <c r="K465" s="38"/>
      <c r="L465" s="39"/>
      <c r="M465" s="198"/>
      <c r="N465" s="199"/>
      <c r="O465" s="77"/>
      <c r="P465" s="77"/>
      <c r="Q465" s="77"/>
      <c r="R465" s="77"/>
      <c r="S465" s="77"/>
      <c r="T465" s="7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T465" s="19" t="s">
        <v>242</v>
      </c>
      <c r="AU465" s="19" t="s">
        <v>84</v>
      </c>
    </row>
    <row r="466" s="14" customFormat="1">
      <c r="A466" s="14"/>
      <c r="B466" s="207"/>
      <c r="C466" s="14"/>
      <c r="D466" s="195" t="s">
        <v>248</v>
      </c>
      <c r="E466" s="208" t="s">
        <v>1</v>
      </c>
      <c r="F466" s="209" t="s">
        <v>1498</v>
      </c>
      <c r="G466" s="14"/>
      <c r="H466" s="210">
        <v>803.29399999999998</v>
      </c>
      <c r="I466" s="211"/>
      <c r="J466" s="14"/>
      <c r="K466" s="14"/>
      <c r="L466" s="207"/>
      <c r="M466" s="212"/>
      <c r="N466" s="213"/>
      <c r="O466" s="213"/>
      <c r="P466" s="213"/>
      <c r="Q466" s="213"/>
      <c r="R466" s="213"/>
      <c r="S466" s="213"/>
      <c r="T466" s="2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08" t="s">
        <v>248</v>
      </c>
      <c r="AU466" s="208" t="s">
        <v>84</v>
      </c>
      <c r="AV466" s="14" t="s">
        <v>84</v>
      </c>
      <c r="AW466" s="14" t="s">
        <v>32</v>
      </c>
      <c r="AX466" s="14" t="s">
        <v>75</v>
      </c>
      <c r="AY466" s="208" t="s">
        <v>235</v>
      </c>
    </row>
    <row r="467" s="14" customFormat="1">
      <c r="A467" s="14"/>
      <c r="B467" s="207"/>
      <c r="C467" s="14"/>
      <c r="D467" s="195" t="s">
        <v>248</v>
      </c>
      <c r="E467" s="208" t="s">
        <v>1</v>
      </c>
      <c r="F467" s="209" t="s">
        <v>1499</v>
      </c>
      <c r="G467" s="14"/>
      <c r="H467" s="210">
        <v>275.279</v>
      </c>
      <c r="I467" s="211"/>
      <c r="J467" s="14"/>
      <c r="K467" s="14"/>
      <c r="L467" s="207"/>
      <c r="M467" s="212"/>
      <c r="N467" s="213"/>
      <c r="O467" s="213"/>
      <c r="P467" s="213"/>
      <c r="Q467" s="213"/>
      <c r="R467" s="213"/>
      <c r="S467" s="213"/>
      <c r="T467" s="2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08" t="s">
        <v>248</v>
      </c>
      <c r="AU467" s="208" t="s">
        <v>84</v>
      </c>
      <c r="AV467" s="14" t="s">
        <v>84</v>
      </c>
      <c r="AW467" s="14" t="s">
        <v>32</v>
      </c>
      <c r="AX467" s="14" t="s">
        <v>75</v>
      </c>
      <c r="AY467" s="208" t="s">
        <v>235</v>
      </c>
    </row>
    <row r="468" s="15" customFormat="1">
      <c r="A468" s="15"/>
      <c r="B468" s="215"/>
      <c r="C468" s="15"/>
      <c r="D468" s="195" t="s">
        <v>248</v>
      </c>
      <c r="E468" s="216" t="s">
        <v>1</v>
      </c>
      <c r="F468" s="217" t="s">
        <v>253</v>
      </c>
      <c r="G468" s="15"/>
      <c r="H468" s="218">
        <v>1078.5729999999999</v>
      </c>
      <c r="I468" s="219"/>
      <c r="J468" s="15"/>
      <c r="K468" s="15"/>
      <c r="L468" s="215"/>
      <c r="M468" s="220"/>
      <c r="N468" s="221"/>
      <c r="O468" s="221"/>
      <c r="P468" s="221"/>
      <c r="Q468" s="221"/>
      <c r="R468" s="221"/>
      <c r="S468" s="221"/>
      <c r="T468" s="222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16" t="s">
        <v>248</v>
      </c>
      <c r="AU468" s="216" t="s">
        <v>84</v>
      </c>
      <c r="AV468" s="15" t="s">
        <v>96</v>
      </c>
      <c r="AW468" s="15" t="s">
        <v>32</v>
      </c>
      <c r="AX468" s="15" t="s">
        <v>82</v>
      </c>
      <c r="AY468" s="216" t="s">
        <v>235</v>
      </c>
    </row>
    <row r="469" s="14" customFormat="1">
      <c r="A469" s="14"/>
      <c r="B469" s="207"/>
      <c r="C469" s="14"/>
      <c r="D469" s="195" t="s">
        <v>248</v>
      </c>
      <c r="E469" s="14"/>
      <c r="F469" s="209" t="s">
        <v>1500</v>
      </c>
      <c r="G469" s="14"/>
      <c r="H469" s="210">
        <v>15100.022000000001</v>
      </c>
      <c r="I469" s="211"/>
      <c r="J469" s="14"/>
      <c r="K469" s="14"/>
      <c r="L469" s="207"/>
      <c r="M469" s="212"/>
      <c r="N469" s="213"/>
      <c r="O469" s="213"/>
      <c r="P469" s="213"/>
      <c r="Q469" s="213"/>
      <c r="R469" s="213"/>
      <c r="S469" s="213"/>
      <c r="T469" s="2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8" t="s">
        <v>248</v>
      </c>
      <c r="AU469" s="208" t="s">
        <v>84</v>
      </c>
      <c r="AV469" s="14" t="s">
        <v>84</v>
      </c>
      <c r="AW469" s="14" t="s">
        <v>3</v>
      </c>
      <c r="AX469" s="14" t="s">
        <v>82</v>
      </c>
      <c r="AY469" s="208" t="s">
        <v>235</v>
      </c>
    </row>
    <row r="470" s="2" customFormat="1" ht="24.15" customHeight="1">
      <c r="A470" s="38"/>
      <c r="B470" s="181"/>
      <c r="C470" s="182" t="s">
        <v>741</v>
      </c>
      <c r="D470" s="182" t="s">
        <v>237</v>
      </c>
      <c r="E470" s="183" t="s">
        <v>855</v>
      </c>
      <c r="F470" s="184" t="s">
        <v>856</v>
      </c>
      <c r="G470" s="185" t="s">
        <v>438</v>
      </c>
      <c r="H470" s="186">
        <v>1078.5730000000001</v>
      </c>
      <c r="I470" s="187"/>
      <c r="J470" s="188">
        <f>ROUND(I470*H470,2)</f>
        <v>0</v>
      </c>
      <c r="K470" s="184" t="s">
        <v>246</v>
      </c>
      <c r="L470" s="39"/>
      <c r="M470" s="189" t="s">
        <v>1</v>
      </c>
      <c r="N470" s="190" t="s">
        <v>40</v>
      </c>
      <c r="O470" s="77"/>
      <c r="P470" s="191">
        <f>O470*H470</f>
        <v>0</v>
      </c>
      <c r="Q470" s="191">
        <v>0</v>
      </c>
      <c r="R470" s="191">
        <f>Q470*H470</f>
        <v>0</v>
      </c>
      <c r="S470" s="191">
        <v>0</v>
      </c>
      <c r="T470" s="192">
        <f>S470*H470</f>
        <v>0</v>
      </c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R470" s="193" t="s">
        <v>96</v>
      </c>
      <c r="AT470" s="193" t="s">
        <v>237</v>
      </c>
      <c r="AU470" s="193" t="s">
        <v>84</v>
      </c>
      <c r="AY470" s="19" t="s">
        <v>235</v>
      </c>
      <c r="BE470" s="194">
        <f>IF(N470="základní",J470,0)</f>
        <v>0</v>
      </c>
      <c r="BF470" s="194">
        <f>IF(N470="snížená",J470,0)</f>
        <v>0</v>
      </c>
      <c r="BG470" s="194">
        <f>IF(N470="zákl. přenesená",J470,0)</f>
        <v>0</v>
      </c>
      <c r="BH470" s="194">
        <f>IF(N470="sníž. přenesená",J470,0)</f>
        <v>0</v>
      </c>
      <c r="BI470" s="194">
        <f>IF(N470="nulová",J470,0)</f>
        <v>0</v>
      </c>
      <c r="BJ470" s="19" t="s">
        <v>82</v>
      </c>
      <c r="BK470" s="194">
        <f>ROUND(I470*H470,2)</f>
        <v>0</v>
      </c>
      <c r="BL470" s="19" t="s">
        <v>96</v>
      </c>
      <c r="BM470" s="193" t="s">
        <v>857</v>
      </c>
    </row>
    <row r="471" s="2" customFormat="1">
      <c r="A471" s="38"/>
      <c r="B471" s="39"/>
      <c r="C471" s="38"/>
      <c r="D471" s="195" t="s">
        <v>242</v>
      </c>
      <c r="E471" s="38"/>
      <c r="F471" s="196" t="s">
        <v>858</v>
      </c>
      <c r="G471" s="38"/>
      <c r="H471" s="38"/>
      <c r="I471" s="197"/>
      <c r="J471" s="38"/>
      <c r="K471" s="38"/>
      <c r="L471" s="39"/>
      <c r="M471" s="198"/>
      <c r="N471" s="199"/>
      <c r="O471" s="77"/>
      <c r="P471" s="77"/>
      <c r="Q471" s="77"/>
      <c r="R471" s="77"/>
      <c r="S471" s="77"/>
      <c r="T471" s="7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T471" s="19" t="s">
        <v>242</v>
      </c>
      <c r="AU471" s="19" t="s">
        <v>84</v>
      </c>
    </row>
    <row r="472" s="2" customFormat="1" ht="44.25" customHeight="1">
      <c r="A472" s="38"/>
      <c r="B472" s="181"/>
      <c r="C472" s="182" t="s">
        <v>746</v>
      </c>
      <c r="D472" s="182" t="s">
        <v>237</v>
      </c>
      <c r="E472" s="183" t="s">
        <v>860</v>
      </c>
      <c r="F472" s="184" t="s">
        <v>440</v>
      </c>
      <c r="G472" s="185" t="s">
        <v>438</v>
      </c>
      <c r="H472" s="186">
        <v>803.29399999999998</v>
      </c>
      <c r="I472" s="187"/>
      <c r="J472" s="188">
        <f>ROUND(I472*H472,2)</f>
        <v>0</v>
      </c>
      <c r="K472" s="184" t="s">
        <v>246</v>
      </c>
      <c r="L472" s="39"/>
      <c r="M472" s="189" t="s">
        <v>1</v>
      </c>
      <c r="N472" s="190" t="s">
        <v>40</v>
      </c>
      <c r="O472" s="77"/>
      <c r="P472" s="191">
        <f>O472*H472</f>
        <v>0</v>
      </c>
      <c r="Q472" s="191">
        <v>0</v>
      </c>
      <c r="R472" s="191">
        <f>Q472*H472</f>
        <v>0</v>
      </c>
      <c r="S472" s="191">
        <v>0</v>
      </c>
      <c r="T472" s="192">
        <f>S472*H472</f>
        <v>0</v>
      </c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R472" s="193" t="s">
        <v>96</v>
      </c>
      <c r="AT472" s="193" t="s">
        <v>237</v>
      </c>
      <c r="AU472" s="193" t="s">
        <v>84</v>
      </c>
      <c r="AY472" s="19" t="s">
        <v>235</v>
      </c>
      <c r="BE472" s="194">
        <f>IF(N472="základní",J472,0)</f>
        <v>0</v>
      </c>
      <c r="BF472" s="194">
        <f>IF(N472="snížená",J472,0)</f>
        <v>0</v>
      </c>
      <c r="BG472" s="194">
        <f>IF(N472="zákl. přenesená",J472,0)</f>
        <v>0</v>
      </c>
      <c r="BH472" s="194">
        <f>IF(N472="sníž. přenesená",J472,0)</f>
        <v>0</v>
      </c>
      <c r="BI472" s="194">
        <f>IF(N472="nulová",J472,0)</f>
        <v>0</v>
      </c>
      <c r="BJ472" s="19" t="s">
        <v>82</v>
      </c>
      <c r="BK472" s="194">
        <f>ROUND(I472*H472,2)</f>
        <v>0</v>
      </c>
      <c r="BL472" s="19" t="s">
        <v>96</v>
      </c>
      <c r="BM472" s="193" t="s">
        <v>861</v>
      </c>
    </row>
    <row r="473" s="2" customFormat="1">
      <c r="A473" s="38"/>
      <c r="B473" s="39"/>
      <c r="C473" s="38"/>
      <c r="D473" s="195" t="s">
        <v>242</v>
      </c>
      <c r="E473" s="38"/>
      <c r="F473" s="196" t="s">
        <v>440</v>
      </c>
      <c r="G473" s="38"/>
      <c r="H473" s="38"/>
      <c r="I473" s="197"/>
      <c r="J473" s="38"/>
      <c r="K473" s="38"/>
      <c r="L473" s="39"/>
      <c r="M473" s="198"/>
      <c r="N473" s="199"/>
      <c r="O473" s="77"/>
      <c r="P473" s="77"/>
      <c r="Q473" s="77"/>
      <c r="R473" s="77"/>
      <c r="S473" s="77"/>
      <c r="T473" s="7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T473" s="19" t="s">
        <v>242</v>
      </c>
      <c r="AU473" s="19" t="s">
        <v>84</v>
      </c>
    </row>
    <row r="474" s="14" customFormat="1">
      <c r="A474" s="14"/>
      <c r="B474" s="207"/>
      <c r="C474" s="14"/>
      <c r="D474" s="195" t="s">
        <v>248</v>
      </c>
      <c r="E474" s="208" t="s">
        <v>1</v>
      </c>
      <c r="F474" s="209" t="s">
        <v>1498</v>
      </c>
      <c r="G474" s="14"/>
      <c r="H474" s="210">
        <v>803.29399999999998</v>
      </c>
      <c r="I474" s="211"/>
      <c r="J474" s="14"/>
      <c r="K474" s="14"/>
      <c r="L474" s="207"/>
      <c r="M474" s="212"/>
      <c r="N474" s="213"/>
      <c r="O474" s="213"/>
      <c r="P474" s="213"/>
      <c r="Q474" s="213"/>
      <c r="R474" s="213"/>
      <c r="S474" s="213"/>
      <c r="T474" s="2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8" t="s">
        <v>248</v>
      </c>
      <c r="AU474" s="208" t="s">
        <v>84</v>
      </c>
      <c r="AV474" s="14" t="s">
        <v>84</v>
      </c>
      <c r="AW474" s="14" t="s">
        <v>32</v>
      </c>
      <c r="AX474" s="14" t="s">
        <v>82</v>
      </c>
      <c r="AY474" s="208" t="s">
        <v>235</v>
      </c>
    </row>
    <row r="475" s="2" customFormat="1" ht="44.25" customHeight="1">
      <c r="A475" s="38"/>
      <c r="B475" s="181"/>
      <c r="C475" s="182" t="s">
        <v>751</v>
      </c>
      <c r="D475" s="182" t="s">
        <v>237</v>
      </c>
      <c r="E475" s="183" t="s">
        <v>863</v>
      </c>
      <c r="F475" s="184" t="s">
        <v>864</v>
      </c>
      <c r="G475" s="185" t="s">
        <v>438</v>
      </c>
      <c r="H475" s="186">
        <v>275.279</v>
      </c>
      <c r="I475" s="187"/>
      <c r="J475" s="188">
        <f>ROUND(I475*H475,2)</f>
        <v>0</v>
      </c>
      <c r="K475" s="184" t="s">
        <v>246</v>
      </c>
      <c r="L475" s="39"/>
      <c r="M475" s="189" t="s">
        <v>1</v>
      </c>
      <c r="N475" s="190" t="s">
        <v>40</v>
      </c>
      <c r="O475" s="77"/>
      <c r="P475" s="191">
        <f>O475*H475</f>
        <v>0</v>
      </c>
      <c r="Q475" s="191">
        <v>0</v>
      </c>
      <c r="R475" s="191">
        <f>Q475*H475</f>
        <v>0</v>
      </c>
      <c r="S475" s="191">
        <v>0</v>
      </c>
      <c r="T475" s="192">
        <f>S475*H475</f>
        <v>0</v>
      </c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R475" s="193" t="s">
        <v>96</v>
      </c>
      <c r="AT475" s="193" t="s">
        <v>237</v>
      </c>
      <c r="AU475" s="193" t="s">
        <v>84</v>
      </c>
      <c r="AY475" s="19" t="s">
        <v>235</v>
      </c>
      <c r="BE475" s="194">
        <f>IF(N475="základní",J475,0)</f>
        <v>0</v>
      </c>
      <c r="BF475" s="194">
        <f>IF(N475="snížená",J475,0)</f>
        <v>0</v>
      </c>
      <c r="BG475" s="194">
        <f>IF(N475="zákl. přenesená",J475,0)</f>
        <v>0</v>
      </c>
      <c r="BH475" s="194">
        <f>IF(N475="sníž. přenesená",J475,0)</f>
        <v>0</v>
      </c>
      <c r="BI475" s="194">
        <f>IF(N475="nulová",J475,0)</f>
        <v>0</v>
      </c>
      <c r="BJ475" s="19" t="s">
        <v>82</v>
      </c>
      <c r="BK475" s="194">
        <f>ROUND(I475*H475,2)</f>
        <v>0</v>
      </c>
      <c r="BL475" s="19" t="s">
        <v>96</v>
      </c>
      <c r="BM475" s="193" t="s">
        <v>865</v>
      </c>
    </row>
    <row r="476" s="2" customFormat="1">
      <c r="A476" s="38"/>
      <c r="B476" s="39"/>
      <c r="C476" s="38"/>
      <c r="D476" s="195" t="s">
        <v>242</v>
      </c>
      <c r="E476" s="38"/>
      <c r="F476" s="196" t="s">
        <v>864</v>
      </c>
      <c r="G476" s="38"/>
      <c r="H476" s="38"/>
      <c r="I476" s="197"/>
      <c r="J476" s="38"/>
      <c r="K476" s="38"/>
      <c r="L476" s="39"/>
      <c r="M476" s="198"/>
      <c r="N476" s="199"/>
      <c r="O476" s="77"/>
      <c r="P476" s="77"/>
      <c r="Q476" s="77"/>
      <c r="R476" s="77"/>
      <c r="S476" s="77"/>
      <c r="T476" s="7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T476" s="19" t="s">
        <v>242</v>
      </c>
      <c r="AU476" s="19" t="s">
        <v>84</v>
      </c>
    </row>
    <row r="477" s="14" customFormat="1">
      <c r="A477" s="14"/>
      <c r="B477" s="207"/>
      <c r="C477" s="14"/>
      <c r="D477" s="195" t="s">
        <v>248</v>
      </c>
      <c r="E477" s="208" t="s">
        <v>1</v>
      </c>
      <c r="F477" s="209" t="s">
        <v>1499</v>
      </c>
      <c r="G477" s="14"/>
      <c r="H477" s="210">
        <v>275.279</v>
      </c>
      <c r="I477" s="211"/>
      <c r="J477" s="14"/>
      <c r="K477" s="14"/>
      <c r="L477" s="207"/>
      <c r="M477" s="212"/>
      <c r="N477" s="213"/>
      <c r="O477" s="213"/>
      <c r="P477" s="213"/>
      <c r="Q477" s="213"/>
      <c r="R477" s="213"/>
      <c r="S477" s="213"/>
      <c r="T477" s="2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08" t="s">
        <v>248</v>
      </c>
      <c r="AU477" s="208" t="s">
        <v>84</v>
      </c>
      <c r="AV477" s="14" t="s">
        <v>84</v>
      </c>
      <c r="AW477" s="14" t="s">
        <v>32</v>
      </c>
      <c r="AX477" s="14" t="s">
        <v>82</v>
      </c>
      <c r="AY477" s="208" t="s">
        <v>235</v>
      </c>
    </row>
    <row r="478" s="12" customFormat="1" ht="22.8" customHeight="1">
      <c r="A478" s="12"/>
      <c r="B478" s="168"/>
      <c r="C478" s="12"/>
      <c r="D478" s="169" t="s">
        <v>74</v>
      </c>
      <c r="E478" s="179" t="s">
        <v>866</v>
      </c>
      <c r="F478" s="179" t="s">
        <v>867</v>
      </c>
      <c r="G478" s="12"/>
      <c r="H478" s="12"/>
      <c r="I478" s="171"/>
      <c r="J478" s="180">
        <f>BK478</f>
        <v>0</v>
      </c>
      <c r="K478" s="12"/>
      <c r="L478" s="168"/>
      <c r="M478" s="173"/>
      <c r="N478" s="174"/>
      <c r="O478" s="174"/>
      <c r="P478" s="175">
        <f>SUM(P479:P482)</f>
        <v>0</v>
      </c>
      <c r="Q478" s="174"/>
      <c r="R478" s="175">
        <f>SUM(R479:R482)</f>
        <v>0</v>
      </c>
      <c r="S478" s="174"/>
      <c r="T478" s="176">
        <f>SUM(T479:T482)</f>
        <v>0</v>
      </c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R478" s="169" t="s">
        <v>82</v>
      </c>
      <c r="AT478" s="177" t="s">
        <v>74</v>
      </c>
      <c r="AU478" s="177" t="s">
        <v>82</v>
      </c>
      <c r="AY478" s="169" t="s">
        <v>235</v>
      </c>
      <c r="BK478" s="178">
        <f>SUM(BK479:BK482)</f>
        <v>0</v>
      </c>
    </row>
    <row r="479" s="2" customFormat="1" ht="24.15" customHeight="1">
      <c r="A479" s="38"/>
      <c r="B479" s="181"/>
      <c r="C479" s="182" t="s">
        <v>756</v>
      </c>
      <c r="D479" s="182" t="s">
        <v>237</v>
      </c>
      <c r="E479" s="183" t="s">
        <v>869</v>
      </c>
      <c r="F479" s="184" t="s">
        <v>870</v>
      </c>
      <c r="G479" s="185" t="s">
        <v>438</v>
      </c>
      <c r="H479" s="186">
        <v>195.66</v>
      </c>
      <c r="I479" s="187"/>
      <c r="J479" s="188">
        <f>ROUND(I479*H479,2)</f>
        <v>0</v>
      </c>
      <c r="K479" s="184" t="s">
        <v>246</v>
      </c>
      <c r="L479" s="39"/>
      <c r="M479" s="189" t="s">
        <v>1</v>
      </c>
      <c r="N479" s="190" t="s">
        <v>40</v>
      </c>
      <c r="O479" s="77"/>
      <c r="P479" s="191">
        <f>O479*H479</f>
        <v>0</v>
      </c>
      <c r="Q479" s="191">
        <v>0</v>
      </c>
      <c r="R479" s="191">
        <f>Q479*H479</f>
        <v>0</v>
      </c>
      <c r="S479" s="191">
        <v>0</v>
      </c>
      <c r="T479" s="192">
        <f>S479*H479</f>
        <v>0</v>
      </c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R479" s="193" t="s">
        <v>96</v>
      </c>
      <c r="AT479" s="193" t="s">
        <v>237</v>
      </c>
      <c r="AU479" s="193" t="s">
        <v>84</v>
      </c>
      <c r="AY479" s="19" t="s">
        <v>235</v>
      </c>
      <c r="BE479" s="194">
        <f>IF(N479="základní",J479,0)</f>
        <v>0</v>
      </c>
      <c r="BF479" s="194">
        <f>IF(N479="snížená",J479,0)</f>
        <v>0</v>
      </c>
      <c r="BG479" s="194">
        <f>IF(N479="zákl. přenesená",J479,0)</f>
        <v>0</v>
      </c>
      <c r="BH479" s="194">
        <f>IF(N479="sníž. přenesená",J479,0)</f>
        <v>0</v>
      </c>
      <c r="BI479" s="194">
        <f>IF(N479="nulová",J479,0)</f>
        <v>0</v>
      </c>
      <c r="BJ479" s="19" t="s">
        <v>82</v>
      </c>
      <c r="BK479" s="194">
        <f>ROUND(I479*H479,2)</f>
        <v>0</v>
      </c>
      <c r="BL479" s="19" t="s">
        <v>96</v>
      </c>
      <c r="BM479" s="193" t="s">
        <v>1033</v>
      </c>
    </row>
    <row r="480" s="2" customFormat="1">
      <c r="A480" s="38"/>
      <c r="B480" s="39"/>
      <c r="C480" s="38"/>
      <c r="D480" s="195" t="s">
        <v>242</v>
      </c>
      <c r="E480" s="38"/>
      <c r="F480" s="196" t="s">
        <v>872</v>
      </c>
      <c r="G480" s="38"/>
      <c r="H480" s="38"/>
      <c r="I480" s="197"/>
      <c r="J480" s="38"/>
      <c r="K480" s="38"/>
      <c r="L480" s="39"/>
      <c r="M480" s="198"/>
      <c r="N480" s="199"/>
      <c r="O480" s="77"/>
      <c r="P480" s="77"/>
      <c r="Q480" s="77"/>
      <c r="R480" s="77"/>
      <c r="S480" s="77"/>
      <c r="T480" s="7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T480" s="19" t="s">
        <v>242</v>
      </c>
      <c r="AU480" s="19" t="s">
        <v>84</v>
      </c>
    </row>
    <row r="481" s="13" customFormat="1">
      <c r="A481" s="13"/>
      <c r="B481" s="200"/>
      <c r="C481" s="13"/>
      <c r="D481" s="195" t="s">
        <v>248</v>
      </c>
      <c r="E481" s="201" t="s">
        <v>1</v>
      </c>
      <c r="F481" s="202" t="s">
        <v>873</v>
      </c>
      <c r="G481" s="13"/>
      <c r="H481" s="201" t="s">
        <v>1</v>
      </c>
      <c r="I481" s="203"/>
      <c r="J481" s="13"/>
      <c r="K481" s="13"/>
      <c r="L481" s="200"/>
      <c r="M481" s="204"/>
      <c r="N481" s="205"/>
      <c r="O481" s="205"/>
      <c r="P481" s="205"/>
      <c r="Q481" s="205"/>
      <c r="R481" s="205"/>
      <c r="S481" s="205"/>
      <c r="T481" s="206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01" t="s">
        <v>248</v>
      </c>
      <c r="AU481" s="201" t="s">
        <v>84</v>
      </c>
      <c r="AV481" s="13" t="s">
        <v>82</v>
      </c>
      <c r="AW481" s="13" t="s">
        <v>32</v>
      </c>
      <c r="AX481" s="13" t="s">
        <v>75</v>
      </c>
      <c r="AY481" s="201" t="s">
        <v>235</v>
      </c>
    </row>
    <row r="482" s="14" customFormat="1">
      <c r="A482" s="14"/>
      <c r="B482" s="207"/>
      <c r="C482" s="14"/>
      <c r="D482" s="195" t="s">
        <v>248</v>
      </c>
      <c r="E482" s="208" t="s">
        <v>1</v>
      </c>
      <c r="F482" s="209" t="s">
        <v>1501</v>
      </c>
      <c r="G482" s="14"/>
      <c r="H482" s="210">
        <v>195.66</v>
      </c>
      <c r="I482" s="211"/>
      <c r="J482" s="14"/>
      <c r="K482" s="14"/>
      <c r="L482" s="207"/>
      <c r="M482" s="242"/>
      <c r="N482" s="243"/>
      <c r="O482" s="243"/>
      <c r="P482" s="243"/>
      <c r="Q482" s="243"/>
      <c r="R482" s="243"/>
      <c r="S482" s="243"/>
      <c r="T482" s="24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8" t="s">
        <v>248</v>
      </c>
      <c r="AU482" s="208" t="s">
        <v>84</v>
      </c>
      <c r="AV482" s="14" t="s">
        <v>84</v>
      </c>
      <c r="AW482" s="14" t="s">
        <v>32</v>
      </c>
      <c r="AX482" s="14" t="s">
        <v>82</v>
      </c>
      <c r="AY482" s="208" t="s">
        <v>235</v>
      </c>
    </row>
    <row r="483" s="2" customFormat="1" ht="6.96" customHeight="1">
      <c r="A483" s="38"/>
      <c r="B483" s="60"/>
      <c r="C483" s="61"/>
      <c r="D483" s="61"/>
      <c r="E483" s="61"/>
      <c r="F483" s="61"/>
      <c r="G483" s="61"/>
      <c r="H483" s="61"/>
      <c r="I483" s="61"/>
      <c r="J483" s="61"/>
      <c r="K483" s="61"/>
      <c r="L483" s="39"/>
      <c r="M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</row>
  </sheetData>
  <autoFilter ref="C131:K482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8:H118"/>
    <mergeCell ref="E122:H122"/>
    <mergeCell ref="E120:H120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1502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ROUND(J132,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ROUND((SUM(BE132:BE397)),  2)</f>
        <v>0</v>
      </c>
      <c r="G37" s="38"/>
      <c r="H37" s="38"/>
      <c r="I37" s="138">
        <v>0.20999999999999999</v>
      </c>
      <c r="J37" s="137">
        <f>ROUND(((SUM(BE132:BE397))*I37),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ROUND((SUM(BF132:BF397)),  2)</f>
        <v>0</v>
      </c>
      <c r="G38" s="38"/>
      <c r="H38" s="38"/>
      <c r="I38" s="138">
        <v>0.14999999999999999</v>
      </c>
      <c r="J38" s="137">
        <f>ROUND(((SUM(BF132:BF397))*I38),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ROUND((SUM(BG132:BG397)),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ROUND((SUM(BH132:BH397)),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ROUND((SUM(BI132:BI397)),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00002 - DSO 01.4b Stoka E2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J132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J133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J134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J237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J242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215</v>
      </c>
      <c r="E104" s="156"/>
      <c r="F104" s="156"/>
      <c r="G104" s="156"/>
      <c r="H104" s="156"/>
      <c r="I104" s="156"/>
      <c r="J104" s="157">
        <f>J271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216</v>
      </c>
      <c r="E105" s="156"/>
      <c r="F105" s="156"/>
      <c r="G105" s="156"/>
      <c r="H105" s="156"/>
      <c r="I105" s="156"/>
      <c r="J105" s="157">
        <f>J290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217</v>
      </c>
      <c r="E106" s="156"/>
      <c r="F106" s="156"/>
      <c r="G106" s="156"/>
      <c r="H106" s="156"/>
      <c r="I106" s="156"/>
      <c r="J106" s="157">
        <f>J362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218</v>
      </c>
      <c r="E107" s="156"/>
      <c r="F107" s="156"/>
      <c r="G107" s="156"/>
      <c r="H107" s="156"/>
      <c r="I107" s="156"/>
      <c r="J107" s="157">
        <f>J373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219</v>
      </c>
      <c r="E108" s="156"/>
      <c r="F108" s="156"/>
      <c r="G108" s="156"/>
      <c r="H108" s="156"/>
      <c r="I108" s="156"/>
      <c r="J108" s="157">
        <f>J393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220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30" t="str">
        <f>E7</f>
        <v>Kanalizace Podlesí - II.Etapa</v>
      </c>
      <c r="F118" s="32"/>
      <c r="G118" s="32"/>
      <c r="H118" s="32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2"/>
      <c r="C119" s="32" t="s">
        <v>197</v>
      </c>
      <c r="L119" s="22"/>
    </row>
    <row r="120" s="1" customFormat="1" ht="16.5" customHeight="1">
      <c r="B120" s="22"/>
      <c r="E120" s="130" t="s">
        <v>198</v>
      </c>
      <c r="F120" s="1"/>
      <c r="G120" s="1"/>
      <c r="H120" s="1"/>
      <c r="L120" s="22"/>
    </row>
    <row r="121" s="1" customFormat="1" ht="12" customHeight="1">
      <c r="B121" s="22"/>
      <c r="C121" s="32" t="s">
        <v>199</v>
      </c>
      <c r="L121" s="22"/>
    </row>
    <row r="122" s="2" customFormat="1" ht="16.5" customHeight="1">
      <c r="A122" s="38"/>
      <c r="B122" s="39"/>
      <c r="C122" s="38"/>
      <c r="D122" s="38"/>
      <c r="E122" s="131" t="s">
        <v>200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201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38"/>
      <c r="D124" s="38"/>
      <c r="E124" s="67" t="str">
        <f>E13</f>
        <v>00002 - DSO 01.4b Stoka E2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38"/>
      <c r="E126" s="38"/>
      <c r="F126" s="27" t="str">
        <f>F16</f>
        <v xml:space="preserve"> </v>
      </c>
      <c r="G126" s="38"/>
      <c r="H126" s="38"/>
      <c r="I126" s="32" t="s">
        <v>22</v>
      </c>
      <c r="J126" s="69" t="str">
        <f>IF(J16="","",J16)</f>
        <v>13. 1. 2022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5.65" customHeight="1">
      <c r="A128" s="38"/>
      <c r="B128" s="39"/>
      <c r="C128" s="32" t="s">
        <v>24</v>
      </c>
      <c r="D128" s="38"/>
      <c r="E128" s="38"/>
      <c r="F128" s="27" t="str">
        <f>E19</f>
        <v>Město Petřvald</v>
      </c>
      <c r="G128" s="38"/>
      <c r="H128" s="38"/>
      <c r="I128" s="32" t="s">
        <v>30</v>
      </c>
      <c r="J128" s="36" t="str">
        <f>E25</f>
        <v>Sweco Hydroprojekt a.s., divize Morava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28</v>
      </c>
      <c r="D129" s="38"/>
      <c r="E129" s="38"/>
      <c r="F129" s="27" t="str">
        <f>IF(E22="","",E22)</f>
        <v>Vyplň údaj</v>
      </c>
      <c r="G129" s="38"/>
      <c r="H129" s="38"/>
      <c r="I129" s="32" t="s">
        <v>33</v>
      </c>
      <c r="J129" s="36" t="str">
        <f>E28</f>
        <v xml:space="preserve"> 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58"/>
      <c r="B131" s="159"/>
      <c r="C131" s="160" t="s">
        <v>221</v>
      </c>
      <c r="D131" s="161" t="s">
        <v>60</v>
      </c>
      <c r="E131" s="161" t="s">
        <v>56</v>
      </c>
      <c r="F131" s="161" t="s">
        <v>57</v>
      </c>
      <c r="G131" s="161" t="s">
        <v>222</v>
      </c>
      <c r="H131" s="161" t="s">
        <v>223</v>
      </c>
      <c r="I131" s="161" t="s">
        <v>224</v>
      </c>
      <c r="J131" s="161" t="s">
        <v>208</v>
      </c>
      <c r="K131" s="162" t="s">
        <v>225</v>
      </c>
      <c r="L131" s="163"/>
      <c r="M131" s="86" t="s">
        <v>1</v>
      </c>
      <c r="N131" s="87" t="s">
        <v>39</v>
      </c>
      <c r="O131" s="87" t="s">
        <v>226</v>
      </c>
      <c r="P131" s="87" t="s">
        <v>227</v>
      </c>
      <c r="Q131" s="87" t="s">
        <v>228</v>
      </c>
      <c r="R131" s="87" t="s">
        <v>229</v>
      </c>
      <c r="S131" s="87" t="s">
        <v>230</v>
      </c>
      <c r="T131" s="88" t="s">
        <v>231</v>
      </c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</row>
    <row r="132" s="2" customFormat="1" ht="22.8" customHeight="1">
      <c r="A132" s="38"/>
      <c r="B132" s="39"/>
      <c r="C132" s="93" t="s">
        <v>232</v>
      </c>
      <c r="D132" s="38"/>
      <c r="E132" s="38"/>
      <c r="F132" s="38"/>
      <c r="G132" s="38"/>
      <c r="H132" s="38"/>
      <c r="I132" s="38"/>
      <c r="J132" s="164">
        <f>BK132</f>
        <v>0</v>
      </c>
      <c r="K132" s="38"/>
      <c r="L132" s="39"/>
      <c r="M132" s="89"/>
      <c r="N132" s="73"/>
      <c r="O132" s="90"/>
      <c r="P132" s="165">
        <f>P133</f>
        <v>0</v>
      </c>
      <c r="Q132" s="90"/>
      <c r="R132" s="165">
        <f>R133</f>
        <v>603.97209300000009</v>
      </c>
      <c r="S132" s="90"/>
      <c r="T132" s="166">
        <f>T133</f>
        <v>173.18328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74</v>
      </c>
      <c r="AU132" s="19" t="s">
        <v>210</v>
      </c>
      <c r="BK132" s="167">
        <f>BK133</f>
        <v>0</v>
      </c>
    </row>
    <row r="133" s="12" customFormat="1" ht="25.92" customHeight="1">
      <c r="A133" s="12"/>
      <c r="B133" s="168"/>
      <c r="C133" s="12"/>
      <c r="D133" s="169" t="s">
        <v>74</v>
      </c>
      <c r="E133" s="170" t="s">
        <v>233</v>
      </c>
      <c r="F133" s="170" t="s">
        <v>234</v>
      </c>
      <c r="G133" s="12"/>
      <c r="H133" s="12"/>
      <c r="I133" s="171"/>
      <c r="J133" s="172">
        <f>BK133</f>
        <v>0</v>
      </c>
      <c r="K133" s="12"/>
      <c r="L133" s="168"/>
      <c r="M133" s="173"/>
      <c r="N133" s="174"/>
      <c r="O133" s="174"/>
      <c r="P133" s="175">
        <f>P134+P237+P242+P271+P290+P362+P373+P393</f>
        <v>0</v>
      </c>
      <c r="Q133" s="174"/>
      <c r="R133" s="175">
        <f>R134+R237+R242+R271+R290+R362+R373+R393</f>
        <v>603.97209300000009</v>
      </c>
      <c r="S133" s="174"/>
      <c r="T133" s="176">
        <f>T134+T237+T242+T271+T290+T362+T373+T393</f>
        <v>173.18328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75</v>
      </c>
      <c r="AY133" s="169" t="s">
        <v>235</v>
      </c>
      <c r="BK133" s="178">
        <f>BK134+BK237+BK242+BK271+BK290+BK362+BK373+BK393</f>
        <v>0</v>
      </c>
    </row>
    <row r="134" s="12" customFormat="1" ht="22.8" customHeight="1">
      <c r="A134" s="12"/>
      <c r="B134" s="168"/>
      <c r="C134" s="12"/>
      <c r="D134" s="169" t="s">
        <v>74</v>
      </c>
      <c r="E134" s="179" t="s">
        <v>82</v>
      </c>
      <c r="F134" s="179" t="s">
        <v>236</v>
      </c>
      <c r="G134" s="12"/>
      <c r="H134" s="12"/>
      <c r="I134" s="171"/>
      <c r="J134" s="180">
        <f>BK134</f>
        <v>0</v>
      </c>
      <c r="K134" s="12"/>
      <c r="L134" s="168"/>
      <c r="M134" s="173"/>
      <c r="N134" s="174"/>
      <c r="O134" s="174"/>
      <c r="P134" s="175">
        <f>SUM(P135:P236)</f>
        <v>0</v>
      </c>
      <c r="Q134" s="174"/>
      <c r="R134" s="175">
        <f>SUM(R135:R236)</f>
        <v>575.29326300000002</v>
      </c>
      <c r="S134" s="174"/>
      <c r="T134" s="176">
        <f>SUM(T135:T236)</f>
        <v>173.18328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82</v>
      </c>
      <c r="AY134" s="169" t="s">
        <v>235</v>
      </c>
      <c r="BK134" s="178">
        <f>SUM(BK135:BK236)</f>
        <v>0</v>
      </c>
    </row>
    <row r="135" s="2" customFormat="1" ht="33" customHeight="1">
      <c r="A135" s="38"/>
      <c r="B135" s="181"/>
      <c r="C135" s="182" t="s">
        <v>82</v>
      </c>
      <c r="D135" s="182" t="s">
        <v>237</v>
      </c>
      <c r="E135" s="183" t="s">
        <v>238</v>
      </c>
      <c r="F135" s="184" t="s">
        <v>876</v>
      </c>
      <c r="G135" s="185" t="s">
        <v>240</v>
      </c>
      <c r="H135" s="186">
        <v>107.91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0.57999999999999996</v>
      </c>
      <c r="T135" s="192">
        <f>S135*H135</f>
        <v>62.587799999999994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96</v>
      </c>
      <c r="AT135" s="193" t="s">
        <v>237</v>
      </c>
      <c r="AU135" s="193" t="s">
        <v>84</v>
      </c>
      <c r="AY135" s="19" t="s">
        <v>235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96</v>
      </c>
      <c r="BM135" s="193" t="s">
        <v>241</v>
      </c>
    </row>
    <row r="136" s="2" customFormat="1">
      <c r="A136" s="38"/>
      <c r="B136" s="39"/>
      <c r="C136" s="38"/>
      <c r="D136" s="195" t="s">
        <v>242</v>
      </c>
      <c r="E136" s="38"/>
      <c r="F136" s="196" t="s">
        <v>243</v>
      </c>
      <c r="G136" s="38"/>
      <c r="H136" s="38"/>
      <c r="I136" s="197"/>
      <c r="J136" s="38"/>
      <c r="K136" s="38"/>
      <c r="L136" s="39"/>
      <c r="M136" s="198"/>
      <c r="N136" s="199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242</v>
      </c>
      <c r="AU136" s="19" t="s">
        <v>84</v>
      </c>
    </row>
    <row r="137" s="2" customFormat="1" ht="24.15" customHeight="1">
      <c r="A137" s="38"/>
      <c r="B137" s="181"/>
      <c r="C137" s="182" t="s">
        <v>84</v>
      </c>
      <c r="D137" s="182" t="s">
        <v>237</v>
      </c>
      <c r="E137" s="183" t="s">
        <v>244</v>
      </c>
      <c r="F137" s="184" t="s">
        <v>245</v>
      </c>
      <c r="G137" s="185" t="s">
        <v>240</v>
      </c>
      <c r="H137" s="186">
        <v>107.91</v>
      </c>
      <c r="I137" s="187"/>
      <c r="J137" s="188">
        <f>ROUND(I137*H137,2)</f>
        <v>0</v>
      </c>
      <c r="K137" s="184" t="s">
        <v>246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0.57999999999999996</v>
      </c>
      <c r="T137" s="192">
        <f>S137*H137</f>
        <v>62.587799999999994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96</v>
      </c>
      <c r="AT137" s="193" t="s">
        <v>237</v>
      </c>
      <c r="AU137" s="193" t="s">
        <v>84</v>
      </c>
      <c r="AY137" s="19" t="s">
        <v>235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96</v>
      </c>
      <c r="BM137" s="193" t="s">
        <v>247</v>
      </c>
    </row>
    <row r="138" s="2" customFormat="1">
      <c r="A138" s="38"/>
      <c r="B138" s="39"/>
      <c r="C138" s="38"/>
      <c r="D138" s="195" t="s">
        <v>242</v>
      </c>
      <c r="E138" s="38"/>
      <c r="F138" s="196" t="s">
        <v>243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242</v>
      </c>
      <c r="AU138" s="19" t="s">
        <v>84</v>
      </c>
    </row>
    <row r="139" s="2" customFormat="1" ht="24.15" customHeight="1">
      <c r="A139" s="38"/>
      <c r="B139" s="181"/>
      <c r="C139" s="182" t="s">
        <v>91</v>
      </c>
      <c r="D139" s="182" t="s">
        <v>237</v>
      </c>
      <c r="E139" s="183" t="s">
        <v>258</v>
      </c>
      <c r="F139" s="184" t="s">
        <v>1036</v>
      </c>
      <c r="G139" s="185" t="s">
        <v>240</v>
      </c>
      <c r="H139" s="186">
        <v>107.91</v>
      </c>
      <c r="I139" s="187"/>
      <c r="J139" s="188">
        <f>ROUND(I139*H139,2)</f>
        <v>0</v>
      </c>
      <c r="K139" s="184" t="s">
        <v>246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0.098000000000000004</v>
      </c>
      <c r="T139" s="192">
        <f>S139*H139</f>
        <v>10.57518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96</v>
      </c>
      <c r="AT139" s="193" t="s">
        <v>237</v>
      </c>
      <c r="AU139" s="193" t="s">
        <v>84</v>
      </c>
      <c r="AY139" s="19" t="s">
        <v>235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96</v>
      </c>
      <c r="BM139" s="193" t="s">
        <v>260</v>
      </c>
    </row>
    <row r="140" s="2" customFormat="1">
      <c r="A140" s="38"/>
      <c r="B140" s="39"/>
      <c r="C140" s="38"/>
      <c r="D140" s="195" t="s">
        <v>242</v>
      </c>
      <c r="E140" s="38"/>
      <c r="F140" s="196" t="s">
        <v>261</v>
      </c>
      <c r="G140" s="38"/>
      <c r="H140" s="38"/>
      <c r="I140" s="197"/>
      <c r="J140" s="38"/>
      <c r="K140" s="38"/>
      <c r="L140" s="39"/>
      <c r="M140" s="198"/>
      <c r="N140" s="199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242</v>
      </c>
      <c r="AU140" s="19" t="s">
        <v>84</v>
      </c>
    </row>
    <row r="141" s="2" customFormat="1">
      <c r="A141" s="38"/>
      <c r="B141" s="39"/>
      <c r="C141" s="38"/>
      <c r="D141" s="195" t="s">
        <v>262</v>
      </c>
      <c r="E141" s="38"/>
      <c r="F141" s="223" t="s">
        <v>1503</v>
      </c>
      <c r="G141" s="38"/>
      <c r="H141" s="38"/>
      <c r="I141" s="197"/>
      <c r="J141" s="38"/>
      <c r="K141" s="38"/>
      <c r="L141" s="39"/>
      <c r="M141" s="198"/>
      <c r="N141" s="199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262</v>
      </c>
      <c r="AU141" s="19" t="s">
        <v>84</v>
      </c>
    </row>
    <row r="142" s="13" customFormat="1">
      <c r="A142" s="13"/>
      <c r="B142" s="200"/>
      <c r="C142" s="13"/>
      <c r="D142" s="195" t="s">
        <v>248</v>
      </c>
      <c r="E142" s="201" t="s">
        <v>1</v>
      </c>
      <c r="F142" s="202" t="s">
        <v>264</v>
      </c>
      <c r="G142" s="13"/>
      <c r="H142" s="201" t="s">
        <v>1</v>
      </c>
      <c r="I142" s="203"/>
      <c r="J142" s="13"/>
      <c r="K142" s="13"/>
      <c r="L142" s="200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1" t="s">
        <v>248</v>
      </c>
      <c r="AU142" s="201" t="s">
        <v>84</v>
      </c>
      <c r="AV142" s="13" t="s">
        <v>82</v>
      </c>
      <c r="AW142" s="13" t="s">
        <v>32</v>
      </c>
      <c r="AX142" s="13" t="s">
        <v>75</v>
      </c>
      <c r="AY142" s="201" t="s">
        <v>235</v>
      </c>
    </row>
    <row r="143" s="14" customFormat="1">
      <c r="A143" s="14"/>
      <c r="B143" s="207"/>
      <c r="C143" s="14"/>
      <c r="D143" s="195" t="s">
        <v>248</v>
      </c>
      <c r="E143" s="208" t="s">
        <v>1</v>
      </c>
      <c r="F143" s="209" t="s">
        <v>1504</v>
      </c>
      <c r="G143" s="14"/>
      <c r="H143" s="210">
        <v>97.650000000000006</v>
      </c>
      <c r="I143" s="211"/>
      <c r="J143" s="14"/>
      <c r="K143" s="14"/>
      <c r="L143" s="207"/>
      <c r="M143" s="212"/>
      <c r="N143" s="213"/>
      <c r="O143" s="213"/>
      <c r="P143" s="213"/>
      <c r="Q143" s="213"/>
      <c r="R143" s="213"/>
      <c r="S143" s="213"/>
      <c r="T143" s="2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08" t="s">
        <v>248</v>
      </c>
      <c r="AU143" s="208" t="s">
        <v>84</v>
      </c>
      <c r="AV143" s="14" t="s">
        <v>84</v>
      </c>
      <c r="AW143" s="14" t="s">
        <v>32</v>
      </c>
      <c r="AX143" s="14" t="s">
        <v>75</v>
      </c>
      <c r="AY143" s="208" t="s">
        <v>235</v>
      </c>
    </row>
    <row r="144" s="14" customFormat="1">
      <c r="A144" s="14"/>
      <c r="B144" s="207"/>
      <c r="C144" s="14"/>
      <c r="D144" s="195" t="s">
        <v>248</v>
      </c>
      <c r="E144" s="208" t="s">
        <v>1</v>
      </c>
      <c r="F144" s="209" t="s">
        <v>1505</v>
      </c>
      <c r="G144" s="14"/>
      <c r="H144" s="210">
        <v>8.9100000000000001</v>
      </c>
      <c r="I144" s="211"/>
      <c r="J144" s="14"/>
      <c r="K144" s="14"/>
      <c r="L144" s="207"/>
      <c r="M144" s="212"/>
      <c r="N144" s="213"/>
      <c r="O144" s="213"/>
      <c r="P144" s="213"/>
      <c r="Q144" s="213"/>
      <c r="R144" s="213"/>
      <c r="S144" s="213"/>
      <c r="T144" s="2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08" t="s">
        <v>248</v>
      </c>
      <c r="AU144" s="208" t="s">
        <v>84</v>
      </c>
      <c r="AV144" s="14" t="s">
        <v>84</v>
      </c>
      <c r="AW144" s="14" t="s">
        <v>32</v>
      </c>
      <c r="AX144" s="14" t="s">
        <v>75</v>
      </c>
      <c r="AY144" s="208" t="s">
        <v>235</v>
      </c>
    </row>
    <row r="145" s="14" customFormat="1">
      <c r="A145" s="14"/>
      <c r="B145" s="207"/>
      <c r="C145" s="14"/>
      <c r="D145" s="195" t="s">
        <v>248</v>
      </c>
      <c r="E145" s="208" t="s">
        <v>1</v>
      </c>
      <c r="F145" s="209" t="s">
        <v>1506</v>
      </c>
      <c r="G145" s="14"/>
      <c r="H145" s="210">
        <v>1.3500000000000001</v>
      </c>
      <c r="I145" s="211"/>
      <c r="J145" s="14"/>
      <c r="K145" s="14"/>
      <c r="L145" s="207"/>
      <c r="M145" s="212"/>
      <c r="N145" s="213"/>
      <c r="O145" s="213"/>
      <c r="P145" s="213"/>
      <c r="Q145" s="213"/>
      <c r="R145" s="213"/>
      <c r="S145" s="213"/>
      <c r="T145" s="2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08" t="s">
        <v>248</v>
      </c>
      <c r="AU145" s="208" t="s">
        <v>84</v>
      </c>
      <c r="AV145" s="14" t="s">
        <v>84</v>
      </c>
      <c r="AW145" s="14" t="s">
        <v>32</v>
      </c>
      <c r="AX145" s="14" t="s">
        <v>75</v>
      </c>
      <c r="AY145" s="208" t="s">
        <v>235</v>
      </c>
    </row>
    <row r="146" s="15" customFormat="1">
      <c r="A146" s="15"/>
      <c r="B146" s="215"/>
      <c r="C146" s="15"/>
      <c r="D146" s="195" t="s">
        <v>248</v>
      </c>
      <c r="E146" s="216" t="s">
        <v>1</v>
      </c>
      <c r="F146" s="217" t="s">
        <v>253</v>
      </c>
      <c r="G146" s="15"/>
      <c r="H146" s="218">
        <v>107.91</v>
      </c>
      <c r="I146" s="219"/>
      <c r="J146" s="15"/>
      <c r="K146" s="15"/>
      <c r="L146" s="215"/>
      <c r="M146" s="220"/>
      <c r="N146" s="221"/>
      <c r="O146" s="221"/>
      <c r="P146" s="221"/>
      <c r="Q146" s="221"/>
      <c r="R146" s="221"/>
      <c r="S146" s="221"/>
      <c r="T146" s="222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16" t="s">
        <v>248</v>
      </c>
      <c r="AU146" s="216" t="s">
        <v>84</v>
      </c>
      <c r="AV146" s="15" t="s">
        <v>96</v>
      </c>
      <c r="AW146" s="15" t="s">
        <v>32</v>
      </c>
      <c r="AX146" s="15" t="s">
        <v>82</v>
      </c>
      <c r="AY146" s="216" t="s">
        <v>235</v>
      </c>
    </row>
    <row r="147" s="2" customFormat="1" ht="24.15" customHeight="1">
      <c r="A147" s="38"/>
      <c r="B147" s="181"/>
      <c r="C147" s="182" t="s">
        <v>96</v>
      </c>
      <c r="D147" s="182" t="s">
        <v>237</v>
      </c>
      <c r="E147" s="183" t="s">
        <v>277</v>
      </c>
      <c r="F147" s="184" t="s">
        <v>882</v>
      </c>
      <c r="G147" s="185" t="s">
        <v>240</v>
      </c>
      <c r="H147" s="186">
        <v>325.5</v>
      </c>
      <c r="I147" s="187"/>
      <c r="J147" s="188">
        <f>ROUND(I147*H147,2)</f>
        <v>0</v>
      </c>
      <c r="K147" s="184" t="s">
        <v>246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6.9999999999999994E-05</v>
      </c>
      <c r="R147" s="191">
        <f>Q147*H147</f>
        <v>0.022785</v>
      </c>
      <c r="S147" s="191">
        <v>0.11500000000000001</v>
      </c>
      <c r="T147" s="192">
        <f>S147*H147</f>
        <v>37.432500000000005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96</v>
      </c>
      <c r="AT147" s="193" t="s">
        <v>237</v>
      </c>
      <c r="AU147" s="193" t="s">
        <v>84</v>
      </c>
      <c r="AY147" s="19" t="s">
        <v>235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96</v>
      </c>
      <c r="BM147" s="193" t="s">
        <v>279</v>
      </c>
    </row>
    <row r="148" s="2" customFormat="1">
      <c r="A148" s="38"/>
      <c r="B148" s="39"/>
      <c r="C148" s="38"/>
      <c r="D148" s="195" t="s">
        <v>242</v>
      </c>
      <c r="E148" s="38"/>
      <c r="F148" s="196" t="s">
        <v>280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242</v>
      </c>
      <c r="AU148" s="19" t="s">
        <v>84</v>
      </c>
    </row>
    <row r="149" s="2" customFormat="1">
      <c r="A149" s="38"/>
      <c r="B149" s="39"/>
      <c r="C149" s="38"/>
      <c r="D149" s="195" t="s">
        <v>262</v>
      </c>
      <c r="E149" s="38"/>
      <c r="F149" s="223" t="s">
        <v>1503</v>
      </c>
      <c r="G149" s="38"/>
      <c r="H149" s="38"/>
      <c r="I149" s="197"/>
      <c r="J149" s="38"/>
      <c r="K149" s="38"/>
      <c r="L149" s="39"/>
      <c r="M149" s="198"/>
      <c r="N149" s="199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262</v>
      </c>
      <c r="AU149" s="19" t="s">
        <v>84</v>
      </c>
    </row>
    <row r="150" s="13" customFormat="1">
      <c r="A150" s="13"/>
      <c r="B150" s="200"/>
      <c r="C150" s="13"/>
      <c r="D150" s="195" t="s">
        <v>248</v>
      </c>
      <c r="E150" s="201" t="s">
        <v>1</v>
      </c>
      <c r="F150" s="202" t="s">
        <v>281</v>
      </c>
      <c r="G150" s="13"/>
      <c r="H150" s="201" t="s">
        <v>1</v>
      </c>
      <c r="I150" s="203"/>
      <c r="J150" s="13"/>
      <c r="K150" s="13"/>
      <c r="L150" s="200"/>
      <c r="M150" s="204"/>
      <c r="N150" s="205"/>
      <c r="O150" s="205"/>
      <c r="P150" s="205"/>
      <c r="Q150" s="205"/>
      <c r="R150" s="205"/>
      <c r="S150" s="205"/>
      <c r="T150" s="206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1" t="s">
        <v>248</v>
      </c>
      <c r="AU150" s="201" t="s">
        <v>84</v>
      </c>
      <c r="AV150" s="13" t="s">
        <v>82</v>
      </c>
      <c r="AW150" s="13" t="s">
        <v>32</v>
      </c>
      <c r="AX150" s="13" t="s">
        <v>75</v>
      </c>
      <c r="AY150" s="201" t="s">
        <v>235</v>
      </c>
    </row>
    <row r="151" s="14" customFormat="1">
      <c r="A151" s="14"/>
      <c r="B151" s="207"/>
      <c r="C151" s="14"/>
      <c r="D151" s="195" t="s">
        <v>248</v>
      </c>
      <c r="E151" s="208" t="s">
        <v>1</v>
      </c>
      <c r="F151" s="209" t="s">
        <v>1507</v>
      </c>
      <c r="G151" s="14"/>
      <c r="H151" s="210">
        <v>325.5</v>
      </c>
      <c r="I151" s="211"/>
      <c r="J151" s="14"/>
      <c r="K151" s="14"/>
      <c r="L151" s="207"/>
      <c r="M151" s="212"/>
      <c r="N151" s="213"/>
      <c r="O151" s="213"/>
      <c r="P151" s="213"/>
      <c r="Q151" s="213"/>
      <c r="R151" s="213"/>
      <c r="S151" s="213"/>
      <c r="T151" s="2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08" t="s">
        <v>248</v>
      </c>
      <c r="AU151" s="208" t="s">
        <v>84</v>
      </c>
      <c r="AV151" s="14" t="s">
        <v>84</v>
      </c>
      <c r="AW151" s="14" t="s">
        <v>32</v>
      </c>
      <c r="AX151" s="14" t="s">
        <v>82</v>
      </c>
      <c r="AY151" s="208" t="s">
        <v>235</v>
      </c>
    </row>
    <row r="152" s="2" customFormat="1" ht="24.15" customHeight="1">
      <c r="A152" s="38"/>
      <c r="B152" s="181"/>
      <c r="C152" s="182" t="s">
        <v>269</v>
      </c>
      <c r="D152" s="182" t="s">
        <v>237</v>
      </c>
      <c r="E152" s="183" t="s">
        <v>292</v>
      </c>
      <c r="F152" s="184" t="s">
        <v>293</v>
      </c>
      <c r="G152" s="185" t="s">
        <v>294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96</v>
      </c>
      <c r="AT152" s="193" t="s">
        <v>237</v>
      </c>
      <c r="AU152" s="193" t="s">
        <v>84</v>
      </c>
      <c r="AY152" s="19" t="s">
        <v>235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96</v>
      </c>
      <c r="BM152" s="193" t="s">
        <v>295</v>
      </c>
    </row>
    <row r="153" s="2" customFormat="1">
      <c r="A153" s="38"/>
      <c r="B153" s="39"/>
      <c r="C153" s="38"/>
      <c r="D153" s="195" t="s">
        <v>242</v>
      </c>
      <c r="E153" s="38"/>
      <c r="F153" s="196" t="s">
        <v>293</v>
      </c>
      <c r="G153" s="38"/>
      <c r="H153" s="38"/>
      <c r="I153" s="197"/>
      <c r="J153" s="38"/>
      <c r="K153" s="38"/>
      <c r="L153" s="39"/>
      <c r="M153" s="198"/>
      <c r="N153" s="199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242</v>
      </c>
      <c r="AU153" s="19" t="s">
        <v>84</v>
      </c>
    </row>
    <row r="154" s="2" customFormat="1">
      <c r="A154" s="38"/>
      <c r="B154" s="39"/>
      <c r="C154" s="38"/>
      <c r="D154" s="195" t="s">
        <v>262</v>
      </c>
      <c r="E154" s="38"/>
      <c r="F154" s="223" t="s">
        <v>296</v>
      </c>
      <c r="G154" s="38"/>
      <c r="H154" s="38"/>
      <c r="I154" s="197"/>
      <c r="J154" s="38"/>
      <c r="K154" s="38"/>
      <c r="L154" s="39"/>
      <c r="M154" s="198"/>
      <c r="N154" s="199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262</v>
      </c>
      <c r="AU154" s="19" t="s">
        <v>84</v>
      </c>
    </row>
    <row r="155" s="14" customFormat="1">
      <c r="A155" s="14"/>
      <c r="B155" s="207"/>
      <c r="C155" s="14"/>
      <c r="D155" s="195" t="s">
        <v>248</v>
      </c>
      <c r="E155" s="208" t="s">
        <v>1</v>
      </c>
      <c r="F155" s="209" t="s">
        <v>82</v>
      </c>
      <c r="G155" s="14"/>
      <c r="H155" s="210">
        <v>1</v>
      </c>
      <c r="I155" s="211"/>
      <c r="J155" s="14"/>
      <c r="K155" s="14"/>
      <c r="L155" s="207"/>
      <c r="M155" s="212"/>
      <c r="N155" s="213"/>
      <c r="O155" s="213"/>
      <c r="P155" s="213"/>
      <c r="Q155" s="213"/>
      <c r="R155" s="213"/>
      <c r="S155" s="213"/>
      <c r="T155" s="2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08" t="s">
        <v>248</v>
      </c>
      <c r="AU155" s="208" t="s">
        <v>84</v>
      </c>
      <c r="AV155" s="14" t="s">
        <v>84</v>
      </c>
      <c r="AW155" s="14" t="s">
        <v>32</v>
      </c>
      <c r="AX155" s="14" t="s">
        <v>82</v>
      </c>
      <c r="AY155" s="208" t="s">
        <v>235</v>
      </c>
    </row>
    <row r="156" s="2" customFormat="1" ht="24.15" customHeight="1">
      <c r="A156" s="38"/>
      <c r="B156" s="181"/>
      <c r="C156" s="182" t="s">
        <v>276</v>
      </c>
      <c r="D156" s="182" t="s">
        <v>237</v>
      </c>
      <c r="E156" s="183" t="s">
        <v>303</v>
      </c>
      <c r="F156" s="184" t="s">
        <v>304</v>
      </c>
      <c r="G156" s="185" t="s">
        <v>294</v>
      </c>
      <c r="H156" s="186">
        <v>2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96</v>
      </c>
      <c r="AT156" s="193" t="s">
        <v>237</v>
      </c>
      <c r="AU156" s="193" t="s">
        <v>84</v>
      </c>
      <c r="AY156" s="19" t="s">
        <v>235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96</v>
      </c>
      <c r="BM156" s="193" t="s">
        <v>305</v>
      </c>
    </row>
    <row r="157" s="2" customFormat="1">
      <c r="A157" s="38"/>
      <c r="B157" s="39"/>
      <c r="C157" s="38"/>
      <c r="D157" s="195" t="s">
        <v>242</v>
      </c>
      <c r="E157" s="38"/>
      <c r="F157" s="196" t="s">
        <v>304</v>
      </c>
      <c r="G157" s="38"/>
      <c r="H157" s="38"/>
      <c r="I157" s="197"/>
      <c r="J157" s="38"/>
      <c r="K157" s="38"/>
      <c r="L157" s="39"/>
      <c r="M157" s="198"/>
      <c r="N157" s="199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242</v>
      </c>
      <c r="AU157" s="19" t="s">
        <v>84</v>
      </c>
    </row>
    <row r="158" s="2" customFormat="1">
      <c r="A158" s="38"/>
      <c r="B158" s="39"/>
      <c r="C158" s="38"/>
      <c r="D158" s="195" t="s">
        <v>262</v>
      </c>
      <c r="E158" s="38"/>
      <c r="F158" s="223" t="s">
        <v>296</v>
      </c>
      <c r="G158" s="38"/>
      <c r="H158" s="38"/>
      <c r="I158" s="197"/>
      <c r="J158" s="38"/>
      <c r="K158" s="38"/>
      <c r="L158" s="39"/>
      <c r="M158" s="198"/>
      <c r="N158" s="199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262</v>
      </c>
      <c r="AU158" s="19" t="s">
        <v>84</v>
      </c>
    </row>
    <row r="159" s="14" customFormat="1">
      <c r="A159" s="14"/>
      <c r="B159" s="207"/>
      <c r="C159" s="14"/>
      <c r="D159" s="195" t="s">
        <v>248</v>
      </c>
      <c r="E159" s="208" t="s">
        <v>1</v>
      </c>
      <c r="F159" s="209" t="s">
        <v>84</v>
      </c>
      <c r="G159" s="14"/>
      <c r="H159" s="210">
        <v>2</v>
      </c>
      <c r="I159" s="211"/>
      <c r="J159" s="14"/>
      <c r="K159" s="14"/>
      <c r="L159" s="207"/>
      <c r="M159" s="212"/>
      <c r="N159" s="213"/>
      <c r="O159" s="213"/>
      <c r="P159" s="213"/>
      <c r="Q159" s="213"/>
      <c r="R159" s="213"/>
      <c r="S159" s="213"/>
      <c r="T159" s="2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08" t="s">
        <v>248</v>
      </c>
      <c r="AU159" s="208" t="s">
        <v>84</v>
      </c>
      <c r="AV159" s="14" t="s">
        <v>84</v>
      </c>
      <c r="AW159" s="14" t="s">
        <v>32</v>
      </c>
      <c r="AX159" s="14" t="s">
        <v>82</v>
      </c>
      <c r="AY159" s="208" t="s">
        <v>235</v>
      </c>
    </row>
    <row r="160" s="2" customFormat="1" ht="24.15" customHeight="1">
      <c r="A160" s="38"/>
      <c r="B160" s="181"/>
      <c r="C160" s="182" t="s">
        <v>284</v>
      </c>
      <c r="D160" s="182" t="s">
        <v>237</v>
      </c>
      <c r="E160" s="183" t="s">
        <v>308</v>
      </c>
      <c r="F160" s="184" t="s">
        <v>309</v>
      </c>
      <c r="G160" s="185" t="s">
        <v>310</v>
      </c>
      <c r="H160" s="186">
        <v>240</v>
      </c>
      <c r="I160" s="187"/>
      <c r="J160" s="188">
        <f>ROUND(I160*H160,2)</f>
        <v>0</v>
      </c>
      <c r="K160" s="184" t="s">
        <v>246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3.0000000000000001E-05</v>
      </c>
      <c r="R160" s="191">
        <f>Q160*H160</f>
        <v>0.0071999999999999998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96</v>
      </c>
      <c r="AT160" s="193" t="s">
        <v>237</v>
      </c>
      <c r="AU160" s="193" t="s">
        <v>84</v>
      </c>
      <c r="AY160" s="19" t="s">
        <v>235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96</v>
      </c>
      <c r="BM160" s="193" t="s">
        <v>311</v>
      </c>
    </row>
    <row r="161" s="2" customFormat="1">
      <c r="A161" s="38"/>
      <c r="B161" s="39"/>
      <c r="C161" s="38"/>
      <c r="D161" s="195" t="s">
        <v>242</v>
      </c>
      <c r="E161" s="38"/>
      <c r="F161" s="196" t="s">
        <v>312</v>
      </c>
      <c r="G161" s="38"/>
      <c r="H161" s="38"/>
      <c r="I161" s="197"/>
      <c r="J161" s="38"/>
      <c r="K161" s="38"/>
      <c r="L161" s="39"/>
      <c r="M161" s="198"/>
      <c r="N161" s="199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242</v>
      </c>
      <c r="AU161" s="19" t="s">
        <v>84</v>
      </c>
    </row>
    <row r="162" s="14" customFormat="1">
      <c r="A162" s="14"/>
      <c r="B162" s="207"/>
      <c r="C162" s="14"/>
      <c r="D162" s="195" t="s">
        <v>248</v>
      </c>
      <c r="E162" s="208" t="s">
        <v>1</v>
      </c>
      <c r="F162" s="209" t="s">
        <v>1508</v>
      </c>
      <c r="G162" s="14"/>
      <c r="H162" s="210">
        <v>240</v>
      </c>
      <c r="I162" s="211"/>
      <c r="J162" s="14"/>
      <c r="K162" s="14"/>
      <c r="L162" s="207"/>
      <c r="M162" s="212"/>
      <c r="N162" s="213"/>
      <c r="O162" s="213"/>
      <c r="P162" s="213"/>
      <c r="Q162" s="213"/>
      <c r="R162" s="213"/>
      <c r="S162" s="213"/>
      <c r="T162" s="2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08" t="s">
        <v>248</v>
      </c>
      <c r="AU162" s="208" t="s">
        <v>84</v>
      </c>
      <c r="AV162" s="14" t="s">
        <v>84</v>
      </c>
      <c r="AW162" s="14" t="s">
        <v>32</v>
      </c>
      <c r="AX162" s="14" t="s">
        <v>82</v>
      </c>
      <c r="AY162" s="208" t="s">
        <v>235</v>
      </c>
    </row>
    <row r="163" s="2" customFormat="1" ht="24.15" customHeight="1">
      <c r="A163" s="38"/>
      <c r="B163" s="181"/>
      <c r="C163" s="182" t="s">
        <v>291</v>
      </c>
      <c r="D163" s="182" t="s">
        <v>237</v>
      </c>
      <c r="E163" s="183" t="s">
        <v>315</v>
      </c>
      <c r="F163" s="184" t="s">
        <v>316</v>
      </c>
      <c r="G163" s="185" t="s">
        <v>317</v>
      </c>
      <c r="H163" s="186">
        <v>30</v>
      </c>
      <c r="I163" s="187"/>
      <c r="J163" s="188">
        <f>ROUND(I163*H163,2)</f>
        <v>0</v>
      </c>
      <c r="K163" s="184" t="s">
        <v>246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96</v>
      </c>
      <c r="AT163" s="193" t="s">
        <v>237</v>
      </c>
      <c r="AU163" s="193" t="s">
        <v>84</v>
      </c>
      <c r="AY163" s="19" t="s">
        <v>235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96</v>
      </c>
      <c r="BM163" s="193" t="s">
        <v>318</v>
      </c>
    </row>
    <row r="164" s="2" customFormat="1">
      <c r="A164" s="38"/>
      <c r="B164" s="39"/>
      <c r="C164" s="38"/>
      <c r="D164" s="195" t="s">
        <v>242</v>
      </c>
      <c r="E164" s="38"/>
      <c r="F164" s="196" t="s">
        <v>319</v>
      </c>
      <c r="G164" s="38"/>
      <c r="H164" s="38"/>
      <c r="I164" s="197"/>
      <c r="J164" s="38"/>
      <c r="K164" s="38"/>
      <c r="L164" s="39"/>
      <c r="M164" s="198"/>
      <c r="N164" s="199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242</v>
      </c>
      <c r="AU164" s="19" t="s">
        <v>84</v>
      </c>
    </row>
    <row r="165" s="2" customFormat="1" ht="16.5" customHeight="1">
      <c r="A165" s="38"/>
      <c r="B165" s="181"/>
      <c r="C165" s="182" t="s">
        <v>297</v>
      </c>
      <c r="D165" s="182" t="s">
        <v>237</v>
      </c>
      <c r="E165" s="183" t="s">
        <v>321</v>
      </c>
      <c r="F165" s="184" t="s">
        <v>322</v>
      </c>
      <c r="G165" s="185" t="s">
        <v>323</v>
      </c>
      <c r="H165" s="186">
        <v>4.2000000000000002</v>
      </c>
      <c r="I165" s="187"/>
      <c r="J165" s="188">
        <f>ROUND(I165*H165,2)</f>
        <v>0</v>
      </c>
      <c r="K165" s="184" t="s">
        <v>246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0.036900000000000002</v>
      </c>
      <c r="R165" s="191">
        <f>Q165*H165</f>
        <v>0.15498000000000001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96</v>
      </c>
      <c r="AT165" s="193" t="s">
        <v>237</v>
      </c>
      <c r="AU165" s="193" t="s">
        <v>84</v>
      </c>
      <c r="AY165" s="19" t="s">
        <v>235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96</v>
      </c>
      <c r="BM165" s="193" t="s">
        <v>324</v>
      </c>
    </row>
    <row r="166" s="2" customFormat="1">
      <c r="A166" s="38"/>
      <c r="B166" s="39"/>
      <c r="C166" s="38"/>
      <c r="D166" s="195" t="s">
        <v>242</v>
      </c>
      <c r="E166" s="38"/>
      <c r="F166" s="196" t="s">
        <v>325</v>
      </c>
      <c r="G166" s="38"/>
      <c r="H166" s="38"/>
      <c r="I166" s="197"/>
      <c r="J166" s="38"/>
      <c r="K166" s="38"/>
      <c r="L166" s="39"/>
      <c r="M166" s="198"/>
      <c r="N166" s="199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242</v>
      </c>
      <c r="AU166" s="19" t="s">
        <v>84</v>
      </c>
    </row>
    <row r="167" s="2" customFormat="1">
      <c r="A167" s="38"/>
      <c r="B167" s="39"/>
      <c r="C167" s="38"/>
      <c r="D167" s="195" t="s">
        <v>262</v>
      </c>
      <c r="E167" s="38"/>
      <c r="F167" s="223" t="s">
        <v>1503</v>
      </c>
      <c r="G167" s="38"/>
      <c r="H167" s="38"/>
      <c r="I167" s="197"/>
      <c r="J167" s="38"/>
      <c r="K167" s="38"/>
      <c r="L167" s="39"/>
      <c r="M167" s="198"/>
      <c r="N167" s="199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262</v>
      </c>
      <c r="AU167" s="19" t="s">
        <v>84</v>
      </c>
    </row>
    <row r="168" s="14" customFormat="1">
      <c r="A168" s="14"/>
      <c r="B168" s="207"/>
      <c r="C168" s="14"/>
      <c r="D168" s="195" t="s">
        <v>248</v>
      </c>
      <c r="E168" s="208" t="s">
        <v>1</v>
      </c>
      <c r="F168" s="209" t="s">
        <v>1509</v>
      </c>
      <c r="G168" s="14"/>
      <c r="H168" s="210">
        <v>4.2000000000000002</v>
      </c>
      <c r="I168" s="211"/>
      <c r="J168" s="14"/>
      <c r="K168" s="14"/>
      <c r="L168" s="207"/>
      <c r="M168" s="212"/>
      <c r="N168" s="213"/>
      <c r="O168" s="213"/>
      <c r="P168" s="213"/>
      <c r="Q168" s="213"/>
      <c r="R168" s="213"/>
      <c r="S168" s="213"/>
      <c r="T168" s="2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8" t="s">
        <v>248</v>
      </c>
      <c r="AU168" s="208" t="s">
        <v>84</v>
      </c>
      <c r="AV168" s="14" t="s">
        <v>84</v>
      </c>
      <c r="AW168" s="14" t="s">
        <v>32</v>
      </c>
      <c r="AX168" s="14" t="s">
        <v>82</v>
      </c>
      <c r="AY168" s="208" t="s">
        <v>235</v>
      </c>
    </row>
    <row r="169" s="2" customFormat="1" ht="33" customHeight="1">
      <c r="A169" s="38"/>
      <c r="B169" s="181"/>
      <c r="C169" s="182" t="s">
        <v>302</v>
      </c>
      <c r="D169" s="182" t="s">
        <v>237</v>
      </c>
      <c r="E169" s="183" t="s">
        <v>356</v>
      </c>
      <c r="F169" s="184" t="s">
        <v>357</v>
      </c>
      <c r="G169" s="185" t="s">
        <v>358</v>
      </c>
      <c r="H169" s="186">
        <v>132.238</v>
      </c>
      <c r="I169" s="187"/>
      <c r="J169" s="188">
        <f>ROUND(I169*H169,2)</f>
        <v>0</v>
      </c>
      <c r="K169" s="184" t="s">
        <v>246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96</v>
      </c>
      <c r="AT169" s="193" t="s">
        <v>237</v>
      </c>
      <c r="AU169" s="193" t="s">
        <v>84</v>
      </c>
      <c r="AY169" s="19" t="s">
        <v>235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96</v>
      </c>
      <c r="BM169" s="193" t="s">
        <v>359</v>
      </c>
    </row>
    <row r="170" s="2" customFormat="1">
      <c r="A170" s="38"/>
      <c r="B170" s="39"/>
      <c r="C170" s="38"/>
      <c r="D170" s="195" t="s">
        <v>242</v>
      </c>
      <c r="E170" s="38"/>
      <c r="F170" s="196" t="s">
        <v>360</v>
      </c>
      <c r="G170" s="38"/>
      <c r="H170" s="38"/>
      <c r="I170" s="197"/>
      <c r="J170" s="38"/>
      <c r="K170" s="38"/>
      <c r="L170" s="39"/>
      <c r="M170" s="198"/>
      <c r="N170" s="199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242</v>
      </c>
      <c r="AU170" s="19" t="s">
        <v>84</v>
      </c>
    </row>
    <row r="171" s="2" customFormat="1">
      <c r="A171" s="38"/>
      <c r="B171" s="39"/>
      <c r="C171" s="38"/>
      <c r="D171" s="195" t="s">
        <v>262</v>
      </c>
      <c r="E171" s="38"/>
      <c r="F171" s="223" t="s">
        <v>1510</v>
      </c>
      <c r="G171" s="38"/>
      <c r="H171" s="38"/>
      <c r="I171" s="197"/>
      <c r="J171" s="38"/>
      <c r="K171" s="38"/>
      <c r="L171" s="39"/>
      <c r="M171" s="198"/>
      <c r="N171" s="199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262</v>
      </c>
      <c r="AU171" s="19" t="s">
        <v>84</v>
      </c>
    </row>
    <row r="172" s="13" customFormat="1">
      <c r="A172" s="13"/>
      <c r="B172" s="200"/>
      <c r="C172" s="13"/>
      <c r="D172" s="195" t="s">
        <v>248</v>
      </c>
      <c r="E172" s="201" t="s">
        <v>1</v>
      </c>
      <c r="F172" s="202" t="s">
        <v>362</v>
      </c>
      <c r="G172" s="13"/>
      <c r="H172" s="201" t="s">
        <v>1</v>
      </c>
      <c r="I172" s="203"/>
      <c r="J172" s="13"/>
      <c r="K172" s="13"/>
      <c r="L172" s="200"/>
      <c r="M172" s="204"/>
      <c r="N172" s="205"/>
      <c r="O172" s="205"/>
      <c r="P172" s="205"/>
      <c r="Q172" s="205"/>
      <c r="R172" s="205"/>
      <c r="S172" s="205"/>
      <c r="T172" s="206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1" t="s">
        <v>248</v>
      </c>
      <c r="AU172" s="201" t="s">
        <v>84</v>
      </c>
      <c r="AV172" s="13" t="s">
        <v>82</v>
      </c>
      <c r="AW172" s="13" t="s">
        <v>32</v>
      </c>
      <c r="AX172" s="13" t="s">
        <v>75</v>
      </c>
      <c r="AY172" s="201" t="s">
        <v>235</v>
      </c>
    </row>
    <row r="173" s="14" customFormat="1">
      <c r="A173" s="14"/>
      <c r="B173" s="207"/>
      <c r="C173" s="14"/>
      <c r="D173" s="195" t="s">
        <v>248</v>
      </c>
      <c r="E173" s="208" t="s">
        <v>1</v>
      </c>
      <c r="F173" s="209" t="s">
        <v>1511</v>
      </c>
      <c r="G173" s="14"/>
      <c r="H173" s="210">
        <v>219.71299999999999</v>
      </c>
      <c r="I173" s="211"/>
      <c r="J173" s="14"/>
      <c r="K173" s="14"/>
      <c r="L173" s="207"/>
      <c r="M173" s="212"/>
      <c r="N173" s="213"/>
      <c r="O173" s="213"/>
      <c r="P173" s="213"/>
      <c r="Q173" s="213"/>
      <c r="R173" s="213"/>
      <c r="S173" s="213"/>
      <c r="T173" s="2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08" t="s">
        <v>248</v>
      </c>
      <c r="AU173" s="208" t="s">
        <v>84</v>
      </c>
      <c r="AV173" s="14" t="s">
        <v>84</v>
      </c>
      <c r="AW173" s="14" t="s">
        <v>32</v>
      </c>
      <c r="AX173" s="14" t="s">
        <v>75</v>
      </c>
      <c r="AY173" s="208" t="s">
        <v>235</v>
      </c>
    </row>
    <row r="174" s="14" customFormat="1">
      <c r="A174" s="14"/>
      <c r="B174" s="207"/>
      <c r="C174" s="14"/>
      <c r="D174" s="195" t="s">
        <v>248</v>
      </c>
      <c r="E174" s="208" t="s">
        <v>1</v>
      </c>
      <c r="F174" s="209" t="s">
        <v>1512</v>
      </c>
      <c r="G174" s="14"/>
      <c r="H174" s="210">
        <v>40.823999999999998</v>
      </c>
      <c r="I174" s="211"/>
      <c r="J174" s="14"/>
      <c r="K174" s="14"/>
      <c r="L174" s="207"/>
      <c r="M174" s="212"/>
      <c r="N174" s="213"/>
      <c r="O174" s="213"/>
      <c r="P174" s="213"/>
      <c r="Q174" s="213"/>
      <c r="R174" s="213"/>
      <c r="S174" s="213"/>
      <c r="T174" s="2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8" t="s">
        <v>248</v>
      </c>
      <c r="AU174" s="208" t="s">
        <v>84</v>
      </c>
      <c r="AV174" s="14" t="s">
        <v>84</v>
      </c>
      <c r="AW174" s="14" t="s">
        <v>32</v>
      </c>
      <c r="AX174" s="14" t="s">
        <v>75</v>
      </c>
      <c r="AY174" s="208" t="s">
        <v>235</v>
      </c>
    </row>
    <row r="175" s="14" customFormat="1">
      <c r="A175" s="14"/>
      <c r="B175" s="207"/>
      <c r="C175" s="14"/>
      <c r="D175" s="195" t="s">
        <v>248</v>
      </c>
      <c r="E175" s="208" t="s">
        <v>1</v>
      </c>
      <c r="F175" s="209" t="s">
        <v>1513</v>
      </c>
      <c r="G175" s="14"/>
      <c r="H175" s="210">
        <v>3.9380000000000002</v>
      </c>
      <c r="I175" s="211"/>
      <c r="J175" s="14"/>
      <c r="K175" s="14"/>
      <c r="L175" s="207"/>
      <c r="M175" s="212"/>
      <c r="N175" s="213"/>
      <c r="O175" s="213"/>
      <c r="P175" s="213"/>
      <c r="Q175" s="213"/>
      <c r="R175" s="213"/>
      <c r="S175" s="213"/>
      <c r="T175" s="2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08" t="s">
        <v>248</v>
      </c>
      <c r="AU175" s="208" t="s">
        <v>84</v>
      </c>
      <c r="AV175" s="14" t="s">
        <v>84</v>
      </c>
      <c r="AW175" s="14" t="s">
        <v>32</v>
      </c>
      <c r="AX175" s="14" t="s">
        <v>75</v>
      </c>
      <c r="AY175" s="208" t="s">
        <v>235</v>
      </c>
    </row>
    <row r="176" s="16" customFormat="1">
      <c r="A176" s="16"/>
      <c r="B176" s="224"/>
      <c r="C176" s="16"/>
      <c r="D176" s="195" t="s">
        <v>248</v>
      </c>
      <c r="E176" s="225" t="s">
        <v>1</v>
      </c>
      <c r="F176" s="226" t="s">
        <v>373</v>
      </c>
      <c r="G176" s="16"/>
      <c r="H176" s="227">
        <v>264.47499999999997</v>
      </c>
      <c r="I176" s="228"/>
      <c r="J176" s="16"/>
      <c r="K176" s="16"/>
      <c r="L176" s="224"/>
      <c r="M176" s="229"/>
      <c r="N176" s="230"/>
      <c r="O176" s="230"/>
      <c r="P176" s="230"/>
      <c r="Q176" s="230"/>
      <c r="R176" s="230"/>
      <c r="S176" s="230"/>
      <c r="T176" s="231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25" t="s">
        <v>248</v>
      </c>
      <c r="AU176" s="225" t="s">
        <v>84</v>
      </c>
      <c r="AV176" s="16" t="s">
        <v>91</v>
      </c>
      <c r="AW176" s="16" t="s">
        <v>32</v>
      </c>
      <c r="AX176" s="16" t="s">
        <v>75</v>
      </c>
      <c r="AY176" s="225" t="s">
        <v>235</v>
      </c>
    </row>
    <row r="177" s="14" customFormat="1">
      <c r="A177" s="14"/>
      <c r="B177" s="207"/>
      <c r="C177" s="14"/>
      <c r="D177" s="195" t="s">
        <v>248</v>
      </c>
      <c r="E177" s="208" t="s">
        <v>1</v>
      </c>
      <c r="F177" s="209" t="s">
        <v>1514</v>
      </c>
      <c r="G177" s="14"/>
      <c r="H177" s="210">
        <v>132.238</v>
      </c>
      <c r="I177" s="211"/>
      <c r="J177" s="14"/>
      <c r="K177" s="14"/>
      <c r="L177" s="207"/>
      <c r="M177" s="212"/>
      <c r="N177" s="213"/>
      <c r="O177" s="213"/>
      <c r="P177" s="213"/>
      <c r="Q177" s="213"/>
      <c r="R177" s="213"/>
      <c r="S177" s="213"/>
      <c r="T177" s="2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08" t="s">
        <v>248</v>
      </c>
      <c r="AU177" s="208" t="s">
        <v>84</v>
      </c>
      <c r="AV177" s="14" t="s">
        <v>84</v>
      </c>
      <c r="AW177" s="14" t="s">
        <v>32</v>
      </c>
      <c r="AX177" s="14" t="s">
        <v>82</v>
      </c>
      <c r="AY177" s="208" t="s">
        <v>235</v>
      </c>
    </row>
    <row r="178" s="2" customFormat="1" ht="33" customHeight="1">
      <c r="A178" s="38"/>
      <c r="B178" s="181"/>
      <c r="C178" s="182" t="s">
        <v>307</v>
      </c>
      <c r="D178" s="182" t="s">
        <v>237</v>
      </c>
      <c r="E178" s="183" t="s">
        <v>375</v>
      </c>
      <c r="F178" s="184" t="s">
        <v>376</v>
      </c>
      <c r="G178" s="185" t="s">
        <v>358</v>
      </c>
      <c r="H178" s="186">
        <v>132.238</v>
      </c>
      <c r="I178" s="187"/>
      <c r="J178" s="188">
        <f>ROUND(I178*H178,2)</f>
        <v>0</v>
      </c>
      <c r="K178" s="184" t="s">
        <v>246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96</v>
      </c>
      <c r="AT178" s="193" t="s">
        <v>237</v>
      </c>
      <c r="AU178" s="193" t="s">
        <v>84</v>
      </c>
      <c r="AY178" s="19" t="s">
        <v>235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96</v>
      </c>
      <c r="BM178" s="193" t="s">
        <v>377</v>
      </c>
    </row>
    <row r="179" s="2" customFormat="1">
      <c r="A179" s="38"/>
      <c r="B179" s="39"/>
      <c r="C179" s="38"/>
      <c r="D179" s="195" t="s">
        <v>242</v>
      </c>
      <c r="E179" s="38"/>
      <c r="F179" s="196" t="s">
        <v>378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242</v>
      </c>
      <c r="AU179" s="19" t="s">
        <v>84</v>
      </c>
    </row>
    <row r="180" s="2" customFormat="1">
      <c r="A180" s="38"/>
      <c r="B180" s="39"/>
      <c r="C180" s="38"/>
      <c r="D180" s="195" t="s">
        <v>262</v>
      </c>
      <c r="E180" s="38"/>
      <c r="F180" s="223" t="s">
        <v>1510</v>
      </c>
      <c r="G180" s="38"/>
      <c r="H180" s="38"/>
      <c r="I180" s="197"/>
      <c r="J180" s="38"/>
      <c r="K180" s="38"/>
      <c r="L180" s="39"/>
      <c r="M180" s="198"/>
      <c r="N180" s="199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262</v>
      </c>
      <c r="AU180" s="19" t="s">
        <v>84</v>
      </c>
    </row>
    <row r="181" s="2" customFormat="1" ht="24.15" customHeight="1">
      <c r="A181" s="38"/>
      <c r="B181" s="181"/>
      <c r="C181" s="182" t="s">
        <v>314</v>
      </c>
      <c r="D181" s="182" t="s">
        <v>237</v>
      </c>
      <c r="E181" s="183" t="s">
        <v>379</v>
      </c>
      <c r="F181" s="184" t="s">
        <v>380</v>
      </c>
      <c r="G181" s="185" t="s">
        <v>358</v>
      </c>
      <c r="H181" s="186">
        <v>52.895000000000003</v>
      </c>
      <c r="I181" s="187"/>
      <c r="J181" s="188">
        <f>ROUND(I181*H181,2)</f>
        <v>0</v>
      </c>
      <c r="K181" s="184" t="s">
        <v>246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96</v>
      </c>
      <c r="AT181" s="193" t="s">
        <v>237</v>
      </c>
      <c r="AU181" s="193" t="s">
        <v>84</v>
      </c>
      <c r="AY181" s="19" t="s">
        <v>235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96</v>
      </c>
      <c r="BM181" s="193" t="s">
        <v>381</v>
      </c>
    </row>
    <row r="182" s="2" customFormat="1">
      <c r="A182" s="38"/>
      <c r="B182" s="39"/>
      <c r="C182" s="38"/>
      <c r="D182" s="195" t="s">
        <v>242</v>
      </c>
      <c r="E182" s="38"/>
      <c r="F182" s="196" t="s">
        <v>382</v>
      </c>
      <c r="G182" s="38"/>
      <c r="H182" s="38"/>
      <c r="I182" s="197"/>
      <c r="J182" s="38"/>
      <c r="K182" s="38"/>
      <c r="L182" s="39"/>
      <c r="M182" s="198"/>
      <c r="N182" s="199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242</v>
      </c>
      <c r="AU182" s="19" t="s">
        <v>84</v>
      </c>
    </row>
    <row r="183" s="13" customFormat="1">
      <c r="A183" s="13"/>
      <c r="B183" s="200"/>
      <c r="C183" s="13"/>
      <c r="D183" s="195" t="s">
        <v>248</v>
      </c>
      <c r="E183" s="201" t="s">
        <v>1</v>
      </c>
      <c r="F183" s="202" t="s">
        <v>906</v>
      </c>
      <c r="G183" s="13"/>
      <c r="H183" s="201" t="s">
        <v>1</v>
      </c>
      <c r="I183" s="203"/>
      <c r="J183" s="13"/>
      <c r="K183" s="13"/>
      <c r="L183" s="200"/>
      <c r="M183" s="204"/>
      <c r="N183" s="205"/>
      <c r="O183" s="205"/>
      <c r="P183" s="205"/>
      <c r="Q183" s="205"/>
      <c r="R183" s="205"/>
      <c r="S183" s="205"/>
      <c r="T183" s="206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1" t="s">
        <v>248</v>
      </c>
      <c r="AU183" s="201" t="s">
        <v>84</v>
      </c>
      <c r="AV183" s="13" t="s">
        <v>82</v>
      </c>
      <c r="AW183" s="13" t="s">
        <v>32</v>
      </c>
      <c r="AX183" s="13" t="s">
        <v>75</v>
      </c>
      <c r="AY183" s="201" t="s">
        <v>235</v>
      </c>
    </row>
    <row r="184" s="14" customFormat="1">
      <c r="A184" s="14"/>
      <c r="B184" s="207"/>
      <c r="C184" s="14"/>
      <c r="D184" s="195" t="s">
        <v>248</v>
      </c>
      <c r="E184" s="208" t="s">
        <v>1</v>
      </c>
      <c r="F184" s="209" t="s">
        <v>1515</v>
      </c>
      <c r="G184" s="14"/>
      <c r="H184" s="210">
        <v>52.895000000000003</v>
      </c>
      <c r="I184" s="211"/>
      <c r="J184" s="14"/>
      <c r="K184" s="14"/>
      <c r="L184" s="207"/>
      <c r="M184" s="212"/>
      <c r="N184" s="213"/>
      <c r="O184" s="213"/>
      <c r="P184" s="213"/>
      <c r="Q184" s="213"/>
      <c r="R184" s="213"/>
      <c r="S184" s="213"/>
      <c r="T184" s="2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8" t="s">
        <v>248</v>
      </c>
      <c r="AU184" s="208" t="s">
        <v>84</v>
      </c>
      <c r="AV184" s="14" t="s">
        <v>84</v>
      </c>
      <c r="AW184" s="14" t="s">
        <v>32</v>
      </c>
      <c r="AX184" s="14" t="s">
        <v>82</v>
      </c>
      <c r="AY184" s="208" t="s">
        <v>235</v>
      </c>
    </row>
    <row r="185" s="2" customFormat="1" ht="21.75" customHeight="1">
      <c r="A185" s="38"/>
      <c r="B185" s="181"/>
      <c r="C185" s="182" t="s">
        <v>320</v>
      </c>
      <c r="D185" s="182" t="s">
        <v>237</v>
      </c>
      <c r="E185" s="183" t="s">
        <v>386</v>
      </c>
      <c r="F185" s="184" t="s">
        <v>387</v>
      </c>
      <c r="G185" s="185" t="s">
        <v>240</v>
      </c>
      <c r="H185" s="186">
        <v>502.19999999999999</v>
      </c>
      <c r="I185" s="187"/>
      <c r="J185" s="188">
        <f>ROUND(I185*H185,2)</f>
        <v>0</v>
      </c>
      <c r="K185" s="184" t="s">
        <v>246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0.00059000000000000003</v>
      </c>
      <c r="R185" s="191">
        <f>Q185*H185</f>
        <v>0.29629800000000001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96</v>
      </c>
      <c r="AT185" s="193" t="s">
        <v>237</v>
      </c>
      <c r="AU185" s="193" t="s">
        <v>84</v>
      </c>
      <c r="AY185" s="19" t="s">
        <v>235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96</v>
      </c>
      <c r="BM185" s="193" t="s">
        <v>388</v>
      </c>
    </row>
    <row r="186" s="2" customFormat="1">
      <c r="A186" s="38"/>
      <c r="B186" s="39"/>
      <c r="C186" s="38"/>
      <c r="D186" s="195" t="s">
        <v>242</v>
      </c>
      <c r="E186" s="38"/>
      <c r="F186" s="196" t="s">
        <v>389</v>
      </c>
      <c r="G186" s="38"/>
      <c r="H186" s="38"/>
      <c r="I186" s="197"/>
      <c r="J186" s="38"/>
      <c r="K186" s="38"/>
      <c r="L186" s="39"/>
      <c r="M186" s="198"/>
      <c r="N186" s="199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242</v>
      </c>
      <c r="AU186" s="19" t="s">
        <v>84</v>
      </c>
    </row>
    <row r="187" s="2" customFormat="1">
      <c r="A187" s="38"/>
      <c r="B187" s="39"/>
      <c r="C187" s="38"/>
      <c r="D187" s="195" t="s">
        <v>262</v>
      </c>
      <c r="E187" s="38"/>
      <c r="F187" s="223" t="s">
        <v>296</v>
      </c>
      <c r="G187" s="38"/>
      <c r="H187" s="38"/>
      <c r="I187" s="197"/>
      <c r="J187" s="38"/>
      <c r="K187" s="38"/>
      <c r="L187" s="39"/>
      <c r="M187" s="198"/>
      <c r="N187" s="199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262</v>
      </c>
      <c r="AU187" s="19" t="s">
        <v>84</v>
      </c>
    </row>
    <row r="188" s="14" customFormat="1">
      <c r="A188" s="14"/>
      <c r="B188" s="207"/>
      <c r="C188" s="14"/>
      <c r="D188" s="195" t="s">
        <v>248</v>
      </c>
      <c r="E188" s="208" t="s">
        <v>1</v>
      </c>
      <c r="F188" s="209" t="s">
        <v>1516</v>
      </c>
      <c r="G188" s="14"/>
      <c r="H188" s="210">
        <v>502.19999999999999</v>
      </c>
      <c r="I188" s="211"/>
      <c r="J188" s="14"/>
      <c r="K188" s="14"/>
      <c r="L188" s="207"/>
      <c r="M188" s="212"/>
      <c r="N188" s="213"/>
      <c r="O188" s="213"/>
      <c r="P188" s="213"/>
      <c r="Q188" s="213"/>
      <c r="R188" s="213"/>
      <c r="S188" s="213"/>
      <c r="T188" s="2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8" t="s">
        <v>248</v>
      </c>
      <c r="AU188" s="208" t="s">
        <v>84</v>
      </c>
      <c r="AV188" s="14" t="s">
        <v>84</v>
      </c>
      <c r="AW188" s="14" t="s">
        <v>32</v>
      </c>
      <c r="AX188" s="14" t="s">
        <v>82</v>
      </c>
      <c r="AY188" s="208" t="s">
        <v>235</v>
      </c>
    </row>
    <row r="189" s="2" customFormat="1" ht="21.75" customHeight="1">
      <c r="A189" s="38"/>
      <c r="B189" s="181"/>
      <c r="C189" s="182" t="s">
        <v>327</v>
      </c>
      <c r="D189" s="182" t="s">
        <v>237</v>
      </c>
      <c r="E189" s="183" t="s">
        <v>392</v>
      </c>
      <c r="F189" s="184" t="s">
        <v>393</v>
      </c>
      <c r="G189" s="185" t="s">
        <v>240</v>
      </c>
      <c r="H189" s="186">
        <v>502.19999999999999</v>
      </c>
      <c r="I189" s="187"/>
      <c r="J189" s="188">
        <f>ROUND(I189*H189,2)</f>
        <v>0</v>
      </c>
      <c r="K189" s="184" t="s">
        <v>246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96</v>
      </c>
      <c r="AT189" s="193" t="s">
        <v>237</v>
      </c>
      <c r="AU189" s="193" t="s">
        <v>84</v>
      </c>
      <c r="AY189" s="19" t="s">
        <v>235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96</v>
      </c>
      <c r="BM189" s="193" t="s">
        <v>394</v>
      </c>
    </row>
    <row r="190" s="2" customFormat="1">
      <c r="A190" s="38"/>
      <c r="B190" s="39"/>
      <c r="C190" s="38"/>
      <c r="D190" s="195" t="s">
        <v>242</v>
      </c>
      <c r="E190" s="38"/>
      <c r="F190" s="196" t="s">
        <v>395</v>
      </c>
      <c r="G190" s="38"/>
      <c r="H190" s="38"/>
      <c r="I190" s="197"/>
      <c r="J190" s="38"/>
      <c r="K190" s="38"/>
      <c r="L190" s="39"/>
      <c r="M190" s="198"/>
      <c r="N190" s="199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242</v>
      </c>
      <c r="AU190" s="19" t="s">
        <v>84</v>
      </c>
    </row>
    <row r="191" s="2" customFormat="1" ht="44.25" customHeight="1">
      <c r="A191" s="38"/>
      <c r="B191" s="181"/>
      <c r="C191" s="182" t="s">
        <v>8</v>
      </c>
      <c r="D191" s="182" t="s">
        <v>237</v>
      </c>
      <c r="E191" s="183" t="s">
        <v>397</v>
      </c>
      <c r="F191" s="184" t="s">
        <v>398</v>
      </c>
      <c r="G191" s="185" t="s">
        <v>358</v>
      </c>
      <c r="H191" s="186">
        <v>264.476</v>
      </c>
      <c r="I191" s="187"/>
      <c r="J191" s="188">
        <f>ROUND(I191*H191,2)</f>
        <v>0</v>
      </c>
      <c r="K191" s="184" t="s">
        <v>246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96</v>
      </c>
      <c r="AT191" s="193" t="s">
        <v>237</v>
      </c>
      <c r="AU191" s="193" t="s">
        <v>84</v>
      </c>
      <c r="AY191" s="19" t="s">
        <v>235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96</v>
      </c>
      <c r="BM191" s="193" t="s">
        <v>399</v>
      </c>
    </row>
    <row r="192" s="2" customFormat="1">
      <c r="A192" s="38"/>
      <c r="B192" s="39"/>
      <c r="C192" s="38"/>
      <c r="D192" s="195" t="s">
        <v>242</v>
      </c>
      <c r="E192" s="38"/>
      <c r="F192" s="196" t="s">
        <v>400</v>
      </c>
      <c r="G192" s="38"/>
      <c r="H192" s="38"/>
      <c r="I192" s="197"/>
      <c r="J192" s="38"/>
      <c r="K192" s="38"/>
      <c r="L192" s="39"/>
      <c r="M192" s="198"/>
      <c r="N192" s="199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242</v>
      </c>
      <c r="AU192" s="19" t="s">
        <v>84</v>
      </c>
    </row>
    <row r="193" s="13" customFormat="1">
      <c r="A193" s="13"/>
      <c r="B193" s="200"/>
      <c r="C193" s="13"/>
      <c r="D193" s="195" t="s">
        <v>248</v>
      </c>
      <c r="E193" s="201" t="s">
        <v>1</v>
      </c>
      <c r="F193" s="202" t="s">
        <v>928</v>
      </c>
      <c r="G193" s="13"/>
      <c r="H193" s="201" t="s">
        <v>1</v>
      </c>
      <c r="I193" s="203"/>
      <c r="J193" s="13"/>
      <c r="K193" s="13"/>
      <c r="L193" s="200"/>
      <c r="M193" s="204"/>
      <c r="N193" s="205"/>
      <c r="O193" s="205"/>
      <c r="P193" s="205"/>
      <c r="Q193" s="205"/>
      <c r="R193" s="205"/>
      <c r="S193" s="205"/>
      <c r="T193" s="206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1" t="s">
        <v>248</v>
      </c>
      <c r="AU193" s="201" t="s">
        <v>84</v>
      </c>
      <c r="AV193" s="13" t="s">
        <v>82</v>
      </c>
      <c r="AW193" s="13" t="s">
        <v>32</v>
      </c>
      <c r="AX193" s="13" t="s">
        <v>75</v>
      </c>
      <c r="AY193" s="201" t="s">
        <v>235</v>
      </c>
    </row>
    <row r="194" s="14" customFormat="1">
      <c r="A194" s="14"/>
      <c r="B194" s="207"/>
      <c r="C194" s="14"/>
      <c r="D194" s="195" t="s">
        <v>248</v>
      </c>
      <c r="E194" s="208" t="s">
        <v>1</v>
      </c>
      <c r="F194" s="209" t="s">
        <v>1517</v>
      </c>
      <c r="G194" s="14"/>
      <c r="H194" s="210">
        <v>264.476</v>
      </c>
      <c r="I194" s="211"/>
      <c r="J194" s="14"/>
      <c r="K194" s="14"/>
      <c r="L194" s="207"/>
      <c r="M194" s="212"/>
      <c r="N194" s="213"/>
      <c r="O194" s="213"/>
      <c r="P194" s="213"/>
      <c r="Q194" s="213"/>
      <c r="R194" s="213"/>
      <c r="S194" s="213"/>
      <c r="T194" s="2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8" t="s">
        <v>248</v>
      </c>
      <c r="AU194" s="208" t="s">
        <v>84</v>
      </c>
      <c r="AV194" s="14" t="s">
        <v>84</v>
      </c>
      <c r="AW194" s="14" t="s">
        <v>32</v>
      </c>
      <c r="AX194" s="14" t="s">
        <v>82</v>
      </c>
      <c r="AY194" s="208" t="s">
        <v>235</v>
      </c>
    </row>
    <row r="195" s="2" customFormat="1" ht="44.25" customHeight="1">
      <c r="A195" s="38"/>
      <c r="B195" s="181"/>
      <c r="C195" s="182" t="s">
        <v>338</v>
      </c>
      <c r="D195" s="182" t="s">
        <v>237</v>
      </c>
      <c r="E195" s="183" t="s">
        <v>410</v>
      </c>
      <c r="F195" s="184" t="s">
        <v>411</v>
      </c>
      <c r="G195" s="185" t="s">
        <v>358</v>
      </c>
      <c r="H195" s="186">
        <v>1322.3800000000001</v>
      </c>
      <c r="I195" s="187"/>
      <c r="J195" s="188">
        <f>ROUND(I195*H195,2)</f>
        <v>0</v>
      </c>
      <c r="K195" s="184" t="s">
        <v>246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96</v>
      </c>
      <c r="AT195" s="193" t="s">
        <v>237</v>
      </c>
      <c r="AU195" s="193" t="s">
        <v>84</v>
      </c>
      <c r="AY195" s="19" t="s">
        <v>235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96</v>
      </c>
      <c r="BM195" s="193" t="s">
        <v>412</v>
      </c>
    </row>
    <row r="196" s="2" customFormat="1">
      <c r="A196" s="38"/>
      <c r="B196" s="39"/>
      <c r="C196" s="38"/>
      <c r="D196" s="195" t="s">
        <v>242</v>
      </c>
      <c r="E196" s="38"/>
      <c r="F196" s="196" t="s">
        <v>413</v>
      </c>
      <c r="G196" s="38"/>
      <c r="H196" s="38"/>
      <c r="I196" s="197"/>
      <c r="J196" s="38"/>
      <c r="K196" s="38"/>
      <c r="L196" s="39"/>
      <c r="M196" s="198"/>
      <c r="N196" s="199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242</v>
      </c>
      <c r="AU196" s="19" t="s">
        <v>84</v>
      </c>
    </row>
    <row r="197" s="14" customFormat="1">
      <c r="A197" s="14"/>
      <c r="B197" s="207"/>
      <c r="C197" s="14"/>
      <c r="D197" s="195" t="s">
        <v>248</v>
      </c>
      <c r="E197" s="14"/>
      <c r="F197" s="209" t="s">
        <v>1518</v>
      </c>
      <c r="G197" s="14"/>
      <c r="H197" s="210">
        <v>1322.3800000000001</v>
      </c>
      <c r="I197" s="211"/>
      <c r="J197" s="14"/>
      <c r="K197" s="14"/>
      <c r="L197" s="207"/>
      <c r="M197" s="212"/>
      <c r="N197" s="213"/>
      <c r="O197" s="213"/>
      <c r="P197" s="213"/>
      <c r="Q197" s="213"/>
      <c r="R197" s="213"/>
      <c r="S197" s="213"/>
      <c r="T197" s="2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8" t="s">
        <v>248</v>
      </c>
      <c r="AU197" s="208" t="s">
        <v>84</v>
      </c>
      <c r="AV197" s="14" t="s">
        <v>84</v>
      </c>
      <c r="AW197" s="14" t="s">
        <v>3</v>
      </c>
      <c r="AX197" s="14" t="s">
        <v>82</v>
      </c>
      <c r="AY197" s="208" t="s">
        <v>235</v>
      </c>
    </row>
    <row r="198" s="2" customFormat="1" ht="24.15" customHeight="1">
      <c r="A198" s="38"/>
      <c r="B198" s="181"/>
      <c r="C198" s="182" t="s">
        <v>344</v>
      </c>
      <c r="D198" s="182" t="s">
        <v>237</v>
      </c>
      <c r="E198" s="183" t="s">
        <v>429</v>
      </c>
      <c r="F198" s="184" t="s">
        <v>430</v>
      </c>
      <c r="G198" s="185" t="s">
        <v>240</v>
      </c>
      <c r="H198" s="186">
        <v>107.91</v>
      </c>
      <c r="I198" s="187"/>
      <c r="J198" s="188">
        <f>ROUND(I198*H198,2)</f>
        <v>0</v>
      </c>
      <c r="K198" s="184" t="s">
        <v>246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96</v>
      </c>
      <c r="AT198" s="193" t="s">
        <v>237</v>
      </c>
      <c r="AU198" s="193" t="s">
        <v>84</v>
      </c>
      <c r="AY198" s="19" t="s">
        <v>235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96</v>
      </c>
      <c r="BM198" s="193" t="s">
        <v>431</v>
      </c>
    </row>
    <row r="199" s="2" customFormat="1">
      <c r="A199" s="38"/>
      <c r="B199" s="39"/>
      <c r="C199" s="38"/>
      <c r="D199" s="195" t="s">
        <v>242</v>
      </c>
      <c r="E199" s="38"/>
      <c r="F199" s="196" t="s">
        <v>432</v>
      </c>
      <c r="G199" s="38"/>
      <c r="H199" s="38"/>
      <c r="I199" s="197"/>
      <c r="J199" s="38"/>
      <c r="K199" s="38"/>
      <c r="L199" s="39"/>
      <c r="M199" s="198"/>
      <c r="N199" s="199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242</v>
      </c>
      <c r="AU199" s="19" t="s">
        <v>84</v>
      </c>
    </row>
    <row r="200" s="2" customFormat="1">
      <c r="A200" s="38"/>
      <c r="B200" s="39"/>
      <c r="C200" s="38"/>
      <c r="D200" s="195" t="s">
        <v>262</v>
      </c>
      <c r="E200" s="38"/>
      <c r="F200" s="223" t="s">
        <v>296</v>
      </c>
      <c r="G200" s="38"/>
      <c r="H200" s="38"/>
      <c r="I200" s="197"/>
      <c r="J200" s="38"/>
      <c r="K200" s="38"/>
      <c r="L200" s="39"/>
      <c r="M200" s="198"/>
      <c r="N200" s="199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262</v>
      </c>
      <c r="AU200" s="19" t="s">
        <v>84</v>
      </c>
    </row>
    <row r="201" s="14" customFormat="1">
      <c r="A201" s="14"/>
      <c r="B201" s="207"/>
      <c r="C201" s="14"/>
      <c r="D201" s="195" t="s">
        <v>248</v>
      </c>
      <c r="E201" s="208" t="s">
        <v>1</v>
      </c>
      <c r="F201" s="209" t="s">
        <v>1504</v>
      </c>
      <c r="G201" s="14"/>
      <c r="H201" s="210">
        <v>97.650000000000006</v>
      </c>
      <c r="I201" s="211"/>
      <c r="J201" s="14"/>
      <c r="K201" s="14"/>
      <c r="L201" s="207"/>
      <c r="M201" s="212"/>
      <c r="N201" s="213"/>
      <c r="O201" s="213"/>
      <c r="P201" s="213"/>
      <c r="Q201" s="213"/>
      <c r="R201" s="213"/>
      <c r="S201" s="213"/>
      <c r="T201" s="2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08" t="s">
        <v>248</v>
      </c>
      <c r="AU201" s="208" t="s">
        <v>84</v>
      </c>
      <c r="AV201" s="14" t="s">
        <v>84</v>
      </c>
      <c r="AW201" s="14" t="s">
        <v>32</v>
      </c>
      <c r="AX201" s="14" t="s">
        <v>75</v>
      </c>
      <c r="AY201" s="208" t="s">
        <v>235</v>
      </c>
    </row>
    <row r="202" s="14" customFormat="1">
      <c r="A202" s="14"/>
      <c r="B202" s="207"/>
      <c r="C202" s="14"/>
      <c r="D202" s="195" t="s">
        <v>248</v>
      </c>
      <c r="E202" s="208" t="s">
        <v>1</v>
      </c>
      <c r="F202" s="209" t="s">
        <v>1505</v>
      </c>
      <c r="G202" s="14"/>
      <c r="H202" s="210">
        <v>8.9100000000000001</v>
      </c>
      <c r="I202" s="211"/>
      <c r="J202" s="14"/>
      <c r="K202" s="14"/>
      <c r="L202" s="207"/>
      <c r="M202" s="212"/>
      <c r="N202" s="213"/>
      <c r="O202" s="213"/>
      <c r="P202" s="213"/>
      <c r="Q202" s="213"/>
      <c r="R202" s="213"/>
      <c r="S202" s="213"/>
      <c r="T202" s="2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8" t="s">
        <v>248</v>
      </c>
      <c r="AU202" s="208" t="s">
        <v>84</v>
      </c>
      <c r="AV202" s="14" t="s">
        <v>84</v>
      </c>
      <c r="AW202" s="14" t="s">
        <v>32</v>
      </c>
      <c r="AX202" s="14" t="s">
        <v>75</v>
      </c>
      <c r="AY202" s="208" t="s">
        <v>235</v>
      </c>
    </row>
    <row r="203" s="14" customFormat="1">
      <c r="A203" s="14"/>
      <c r="B203" s="207"/>
      <c r="C203" s="14"/>
      <c r="D203" s="195" t="s">
        <v>248</v>
      </c>
      <c r="E203" s="208" t="s">
        <v>1</v>
      </c>
      <c r="F203" s="209" t="s">
        <v>1506</v>
      </c>
      <c r="G203" s="14"/>
      <c r="H203" s="210">
        <v>1.3500000000000001</v>
      </c>
      <c r="I203" s="211"/>
      <c r="J203" s="14"/>
      <c r="K203" s="14"/>
      <c r="L203" s="207"/>
      <c r="M203" s="212"/>
      <c r="N203" s="213"/>
      <c r="O203" s="213"/>
      <c r="P203" s="213"/>
      <c r="Q203" s="213"/>
      <c r="R203" s="213"/>
      <c r="S203" s="213"/>
      <c r="T203" s="2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8" t="s">
        <v>248</v>
      </c>
      <c r="AU203" s="208" t="s">
        <v>84</v>
      </c>
      <c r="AV203" s="14" t="s">
        <v>84</v>
      </c>
      <c r="AW203" s="14" t="s">
        <v>32</v>
      </c>
      <c r="AX203" s="14" t="s">
        <v>75</v>
      </c>
      <c r="AY203" s="208" t="s">
        <v>235</v>
      </c>
    </row>
    <row r="204" s="15" customFormat="1">
      <c r="A204" s="15"/>
      <c r="B204" s="215"/>
      <c r="C204" s="15"/>
      <c r="D204" s="195" t="s">
        <v>248</v>
      </c>
      <c r="E204" s="216" t="s">
        <v>1</v>
      </c>
      <c r="F204" s="217" t="s">
        <v>253</v>
      </c>
      <c r="G204" s="15"/>
      <c r="H204" s="218">
        <v>107.91</v>
      </c>
      <c r="I204" s="219"/>
      <c r="J204" s="15"/>
      <c r="K204" s="15"/>
      <c r="L204" s="215"/>
      <c r="M204" s="220"/>
      <c r="N204" s="221"/>
      <c r="O204" s="221"/>
      <c r="P204" s="221"/>
      <c r="Q204" s="221"/>
      <c r="R204" s="221"/>
      <c r="S204" s="221"/>
      <c r="T204" s="222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16" t="s">
        <v>248</v>
      </c>
      <c r="AU204" s="216" t="s">
        <v>84</v>
      </c>
      <c r="AV204" s="15" t="s">
        <v>96</v>
      </c>
      <c r="AW204" s="15" t="s">
        <v>32</v>
      </c>
      <c r="AX204" s="15" t="s">
        <v>82</v>
      </c>
      <c r="AY204" s="216" t="s">
        <v>235</v>
      </c>
    </row>
    <row r="205" s="2" customFormat="1" ht="33" customHeight="1">
      <c r="A205" s="38"/>
      <c r="B205" s="181"/>
      <c r="C205" s="182" t="s">
        <v>348</v>
      </c>
      <c r="D205" s="182" t="s">
        <v>237</v>
      </c>
      <c r="E205" s="183" t="s">
        <v>436</v>
      </c>
      <c r="F205" s="184" t="s">
        <v>437</v>
      </c>
      <c r="G205" s="185" t="s">
        <v>438</v>
      </c>
      <c r="H205" s="186">
        <v>476.05700000000002</v>
      </c>
      <c r="I205" s="187"/>
      <c r="J205" s="188">
        <f>ROUND(I205*H205,2)</f>
        <v>0</v>
      </c>
      <c r="K205" s="184" t="s">
        <v>246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96</v>
      </c>
      <c r="AT205" s="193" t="s">
        <v>237</v>
      </c>
      <c r="AU205" s="193" t="s">
        <v>84</v>
      </c>
      <c r="AY205" s="19" t="s">
        <v>235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96</v>
      </c>
      <c r="BM205" s="193" t="s">
        <v>439</v>
      </c>
    </row>
    <row r="206" s="2" customFormat="1">
      <c r="A206" s="38"/>
      <c r="B206" s="39"/>
      <c r="C206" s="38"/>
      <c r="D206" s="195" t="s">
        <v>242</v>
      </c>
      <c r="E206" s="38"/>
      <c r="F206" s="196" t="s">
        <v>440</v>
      </c>
      <c r="G206" s="38"/>
      <c r="H206" s="38"/>
      <c r="I206" s="197"/>
      <c r="J206" s="38"/>
      <c r="K206" s="38"/>
      <c r="L206" s="39"/>
      <c r="M206" s="198"/>
      <c r="N206" s="199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242</v>
      </c>
      <c r="AU206" s="19" t="s">
        <v>84</v>
      </c>
    </row>
    <row r="207" s="14" customFormat="1">
      <c r="A207" s="14"/>
      <c r="B207" s="207"/>
      <c r="C207" s="14"/>
      <c r="D207" s="195" t="s">
        <v>248</v>
      </c>
      <c r="E207" s="14"/>
      <c r="F207" s="209" t="s">
        <v>1519</v>
      </c>
      <c r="G207" s="14"/>
      <c r="H207" s="210">
        <v>476.05700000000002</v>
      </c>
      <c r="I207" s="211"/>
      <c r="J207" s="14"/>
      <c r="K207" s="14"/>
      <c r="L207" s="207"/>
      <c r="M207" s="212"/>
      <c r="N207" s="213"/>
      <c r="O207" s="213"/>
      <c r="P207" s="213"/>
      <c r="Q207" s="213"/>
      <c r="R207" s="213"/>
      <c r="S207" s="213"/>
      <c r="T207" s="2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8" t="s">
        <v>248</v>
      </c>
      <c r="AU207" s="208" t="s">
        <v>84</v>
      </c>
      <c r="AV207" s="14" t="s">
        <v>84</v>
      </c>
      <c r="AW207" s="14" t="s">
        <v>3</v>
      </c>
      <c r="AX207" s="14" t="s">
        <v>82</v>
      </c>
      <c r="AY207" s="208" t="s">
        <v>235</v>
      </c>
    </row>
    <row r="208" s="2" customFormat="1" ht="24.15" customHeight="1">
      <c r="A208" s="38"/>
      <c r="B208" s="181"/>
      <c r="C208" s="182" t="s">
        <v>355</v>
      </c>
      <c r="D208" s="182" t="s">
        <v>237</v>
      </c>
      <c r="E208" s="183" t="s">
        <v>447</v>
      </c>
      <c r="F208" s="184" t="s">
        <v>448</v>
      </c>
      <c r="G208" s="185" t="s">
        <v>358</v>
      </c>
      <c r="H208" s="186">
        <v>233.69800000000001</v>
      </c>
      <c r="I208" s="187"/>
      <c r="J208" s="188">
        <f>ROUND(I208*H208,2)</f>
        <v>0</v>
      </c>
      <c r="K208" s="184" t="s">
        <v>246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96</v>
      </c>
      <c r="AT208" s="193" t="s">
        <v>237</v>
      </c>
      <c r="AU208" s="193" t="s">
        <v>84</v>
      </c>
      <c r="AY208" s="19" t="s">
        <v>235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96</v>
      </c>
      <c r="BM208" s="193" t="s">
        <v>449</v>
      </c>
    </row>
    <row r="209" s="2" customFormat="1">
      <c r="A209" s="38"/>
      <c r="B209" s="39"/>
      <c r="C209" s="38"/>
      <c r="D209" s="195" t="s">
        <v>242</v>
      </c>
      <c r="E209" s="38"/>
      <c r="F209" s="196" t="s">
        <v>450</v>
      </c>
      <c r="G209" s="38"/>
      <c r="H209" s="38"/>
      <c r="I209" s="197"/>
      <c r="J209" s="38"/>
      <c r="K209" s="38"/>
      <c r="L209" s="39"/>
      <c r="M209" s="198"/>
      <c r="N209" s="199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242</v>
      </c>
      <c r="AU209" s="19" t="s">
        <v>84</v>
      </c>
    </row>
    <row r="210" s="13" customFormat="1">
      <c r="A210" s="13"/>
      <c r="B210" s="200"/>
      <c r="C210" s="13"/>
      <c r="D210" s="195" t="s">
        <v>248</v>
      </c>
      <c r="E210" s="201" t="s">
        <v>1</v>
      </c>
      <c r="F210" s="202" t="s">
        <v>928</v>
      </c>
      <c r="G210" s="13"/>
      <c r="H210" s="201" t="s">
        <v>1</v>
      </c>
      <c r="I210" s="203"/>
      <c r="J210" s="13"/>
      <c r="K210" s="13"/>
      <c r="L210" s="200"/>
      <c r="M210" s="204"/>
      <c r="N210" s="205"/>
      <c r="O210" s="205"/>
      <c r="P210" s="205"/>
      <c r="Q210" s="205"/>
      <c r="R210" s="205"/>
      <c r="S210" s="205"/>
      <c r="T210" s="206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1" t="s">
        <v>248</v>
      </c>
      <c r="AU210" s="201" t="s">
        <v>84</v>
      </c>
      <c r="AV210" s="13" t="s">
        <v>82</v>
      </c>
      <c r="AW210" s="13" t="s">
        <v>32</v>
      </c>
      <c r="AX210" s="13" t="s">
        <v>75</v>
      </c>
      <c r="AY210" s="201" t="s">
        <v>235</v>
      </c>
    </row>
    <row r="211" s="14" customFormat="1">
      <c r="A211" s="14"/>
      <c r="B211" s="207"/>
      <c r="C211" s="14"/>
      <c r="D211" s="195" t="s">
        <v>248</v>
      </c>
      <c r="E211" s="208" t="s">
        <v>1</v>
      </c>
      <c r="F211" s="209" t="s">
        <v>1517</v>
      </c>
      <c r="G211" s="14"/>
      <c r="H211" s="210">
        <v>264.476</v>
      </c>
      <c r="I211" s="211"/>
      <c r="J211" s="14"/>
      <c r="K211" s="14"/>
      <c r="L211" s="207"/>
      <c r="M211" s="212"/>
      <c r="N211" s="213"/>
      <c r="O211" s="213"/>
      <c r="P211" s="213"/>
      <c r="Q211" s="213"/>
      <c r="R211" s="213"/>
      <c r="S211" s="213"/>
      <c r="T211" s="2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8" t="s">
        <v>248</v>
      </c>
      <c r="AU211" s="208" t="s">
        <v>84</v>
      </c>
      <c r="AV211" s="14" t="s">
        <v>84</v>
      </c>
      <c r="AW211" s="14" t="s">
        <v>32</v>
      </c>
      <c r="AX211" s="14" t="s">
        <v>75</v>
      </c>
      <c r="AY211" s="208" t="s">
        <v>235</v>
      </c>
    </row>
    <row r="212" s="13" customFormat="1">
      <c r="A212" s="13"/>
      <c r="B212" s="200"/>
      <c r="C212" s="13"/>
      <c r="D212" s="195" t="s">
        <v>248</v>
      </c>
      <c r="E212" s="201" t="s">
        <v>1</v>
      </c>
      <c r="F212" s="202" t="s">
        <v>452</v>
      </c>
      <c r="G212" s="13"/>
      <c r="H212" s="201" t="s">
        <v>1</v>
      </c>
      <c r="I212" s="203"/>
      <c r="J212" s="13"/>
      <c r="K212" s="13"/>
      <c r="L212" s="200"/>
      <c r="M212" s="204"/>
      <c r="N212" s="205"/>
      <c r="O212" s="205"/>
      <c r="P212" s="205"/>
      <c r="Q212" s="205"/>
      <c r="R212" s="205"/>
      <c r="S212" s="205"/>
      <c r="T212" s="206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1" t="s">
        <v>248</v>
      </c>
      <c r="AU212" s="201" t="s">
        <v>84</v>
      </c>
      <c r="AV212" s="13" t="s">
        <v>82</v>
      </c>
      <c r="AW212" s="13" t="s">
        <v>32</v>
      </c>
      <c r="AX212" s="13" t="s">
        <v>75</v>
      </c>
      <c r="AY212" s="201" t="s">
        <v>235</v>
      </c>
    </row>
    <row r="213" s="14" customFormat="1">
      <c r="A213" s="14"/>
      <c r="B213" s="207"/>
      <c r="C213" s="14"/>
      <c r="D213" s="195" t="s">
        <v>248</v>
      </c>
      <c r="E213" s="208" t="s">
        <v>1</v>
      </c>
      <c r="F213" s="209" t="s">
        <v>1520</v>
      </c>
      <c r="G213" s="14"/>
      <c r="H213" s="210">
        <v>-53.707999999999998</v>
      </c>
      <c r="I213" s="211"/>
      <c r="J213" s="14"/>
      <c r="K213" s="14"/>
      <c r="L213" s="207"/>
      <c r="M213" s="212"/>
      <c r="N213" s="213"/>
      <c r="O213" s="213"/>
      <c r="P213" s="213"/>
      <c r="Q213" s="213"/>
      <c r="R213" s="213"/>
      <c r="S213" s="213"/>
      <c r="T213" s="2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08" t="s">
        <v>248</v>
      </c>
      <c r="AU213" s="208" t="s">
        <v>84</v>
      </c>
      <c r="AV213" s="14" t="s">
        <v>84</v>
      </c>
      <c r="AW213" s="14" t="s">
        <v>32</v>
      </c>
      <c r="AX213" s="14" t="s">
        <v>75</v>
      </c>
      <c r="AY213" s="208" t="s">
        <v>235</v>
      </c>
    </row>
    <row r="214" s="13" customFormat="1">
      <c r="A214" s="13"/>
      <c r="B214" s="200"/>
      <c r="C214" s="13"/>
      <c r="D214" s="195" t="s">
        <v>248</v>
      </c>
      <c r="E214" s="201" t="s">
        <v>1</v>
      </c>
      <c r="F214" s="202" t="s">
        <v>454</v>
      </c>
      <c r="G214" s="13"/>
      <c r="H214" s="201" t="s">
        <v>1</v>
      </c>
      <c r="I214" s="203"/>
      <c r="J214" s="13"/>
      <c r="K214" s="13"/>
      <c r="L214" s="200"/>
      <c r="M214" s="204"/>
      <c r="N214" s="205"/>
      <c r="O214" s="205"/>
      <c r="P214" s="205"/>
      <c r="Q214" s="205"/>
      <c r="R214" s="205"/>
      <c r="S214" s="205"/>
      <c r="T214" s="206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1" t="s">
        <v>248</v>
      </c>
      <c r="AU214" s="201" t="s">
        <v>84</v>
      </c>
      <c r="AV214" s="13" t="s">
        <v>82</v>
      </c>
      <c r="AW214" s="13" t="s">
        <v>32</v>
      </c>
      <c r="AX214" s="13" t="s">
        <v>75</v>
      </c>
      <c r="AY214" s="201" t="s">
        <v>235</v>
      </c>
    </row>
    <row r="215" s="14" customFormat="1">
      <c r="A215" s="14"/>
      <c r="B215" s="207"/>
      <c r="C215" s="14"/>
      <c r="D215" s="195" t="s">
        <v>248</v>
      </c>
      <c r="E215" s="208" t="s">
        <v>1</v>
      </c>
      <c r="F215" s="209" t="s">
        <v>1521</v>
      </c>
      <c r="G215" s="14"/>
      <c r="H215" s="210">
        <v>-11.065</v>
      </c>
      <c r="I215" s="211"/>
      <c r="J215" s="14"/>
      <c r="K215" s="14"/>
      <c r="L215" s="207"/>
      <c r="M215" s="212"/>
      <c r="N215" s="213"/>
      <c r="O215" s="213"/>
      <c r="P215" s="213"/>
      <c r="Q215" s="213"/>
      <c r="R215" s="213"/>
      <c r="S215" s="213"/>
      <c r="T215" s="2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8" t="s">
        <v>248</v>
      </c>
      <c r="AU215" s="208" t="s">
        <v>84</v>
      </c>
      <c r="AV215" s="14" t="s">
        <v>84</v>
      </c>
      <c r="AW215" s="14" t="s">
        <v>32</v>
      </c>
      <c r="AX215" s="14" t="s">
        <v>75</v>
      </c>
      <c r="AY215" s="208" t="s">
        <v>235</v>
      </c>
    </row>
    <row r="216" s="13" customFormat="1">
      <c r="A216" s="13"/>
      <c r="B216" s="200"/>
      <c r="C216" s="13"/>
      <c r="D216" s="195" t="s">
        <v>248</v>
      </c>
      <c r="E216" s="201" t="s">
        <v>1</v>
      </c>
      <c r="F216" s="202" t="s">
        <v>456</v>
      </c>
      <c r="G216" s="13"/>
      <c r="H216" s="201" t="s">
        <v>1</v>
      </c>
      <c r="I216" s="203"/>
      <c r="J216" s="13"/>
      <c r="K216" s="13"/>
      <c r="L216" s="200"/>
      <c r="M216" s="204"/>
      <c r="N216" s="205"/>
      <c r="O216" s="205"/>
      <c r="P216" s="205"/>
      <c r="Q216" s="205"/>
      <c r="R216" s="205"/>
      <c r="S216" s="205"/>
      <c r="T216" s="206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1" t="s">
        <v>248</v>
      </c>
      <c r="AU216" s="201" t="s">
        <v>84</v>
      </c>
      <c r="AV216" s="13" t="s">
        <v>82</v>
      </c>
      <c r="AW216" s="13" t="s">
        <v>32</v>
      </c>
      <c r="AX216" s="13" t="s">
        <v>75</v>
      </c>
      <c r="AY216" s="201" t="s">
        <v>235</v>
      </c>
    </row>
    <row r="217" s="14" customFormat="1">
      <c r="A217" s="14"/>
      <c r="B217" s="207"/>
      <c r="C217" s="14"/>
      <c r="D217" s="195" t="s">
        <v>248</v>
      </c>
      <c r="E217" s="208" t="s">
        <v>1</v>
      </c>
      <c r="F217" s="209" t="s">
        <v>1522</v>
      </c>
      <c r="G217" s="14"/>
      <c r="H217" s="210">
        <v>-1.125</v>
      </c>
      <c r="I217" s="211"/>
      <c r="J217" s="14"/>
      <c r="K217" s="14"/>
      <c r="L217" s="207"/>
      <c r="M217" s="212"/>
      <c r="N217" s="213"/>
      <c r="O217" s="213"/>
      <c r="P217" s="213"/>
      <c r="Q217" s="213"/>
      <c r="R217" s="213"/>
      <c r="S217" s="213"/>
      <c r="T217" s="2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8" t="s">
        <v>248</v>
      </c>
      <c r="AU217" s="208" t="s">
        <v>84</v>
      </c>
      <c r="AV217" s="14" t="s">
        <v>84</v>
      </c>
      <c r="AW217" s="14" t="s">
        <v>32</v>
      </c>
      <c r="AX217" s="14" t="s">
        <v>75</v>
      </c>
      <c r="AY217" s="208" t="s">
        <v>235</v>
      </c>
    </row>
    <row r="218" s="14" customFormat="1">
      <c r="A218" s="14"/>
      <c r="B218" s="207"/>
      <c r="C218" s="14"/>
      <c r="D218" s="195" t="s">
        <v>248</v>
      </c>
      <c r="E218" s="208" t="s">
        <v>1</v>
      </c>
      <c r="F218" s="209" t="s">
        <v>1523</v>
      </c>
      <c r="G218" s="14"/>
      <c r="H218" s="210">
        <v>-6.5179999999999998</v>
      </c>
      <c r="I218" s="211"/>
      <c r="J218" s="14"/>
      <c r="K218" s="14"/>
      <c r="L218" s="207"/>
      <c r="M218" s="212"/>
      <c r="N218" s="213"/>
      <c r="O218" s="213"/>
      <c r="P218" s="213"/>
      <c r="Q218" s="213"/>
      <c r="R218" s="213"/>
      <c r="S218" s="213"/>
      <c r="T218" s="2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8" t="s">
        <v>248</v>
      </c>
      <c r="AU218" s="208" t="s">
        <v>84</v>
      </c>
      <c r="AV218" s="14" t="s">
        <v>84</v>
      </c>
      <c r="AW218" s="14" t="s">
        <v>32</v>
      </c>
      <c r="AX218" s="14" t="s">
        <v>75</v>
      </c>
      <c r="AY218" s="208" t="s">
        <v>235</v>
      </c>
    </row>
    <row r="219" s="14" customFormat="1">
      <c r="A219" s="14"/>
      <c r="B219" s="207"/>
      <c r="C219" s="14"/>
      <c r="D219" s="195" t="s">
        <v>248</v>
      </c>
      <c r="E219" s="208" t="s">
        <v>1</v>
      </c>
      <c r="F219" s="209" t="s">
        <v>1524</v>
      </c>
      <c r="G219" s="14"/>
      <c r="H219" s="210">
        <v>-1.526</v>
      </c>
      <c r="I219" s="211"/>
      <c r="J219" s="14"/>
      <c r="K219" s="14"/>
      <c r="L219" s="207"/>
      <c r="M219" s="212"/>
      <c r="N219" s="213"/>
      <c r="O219" s="213"/>
      <c r="P219" s="213"/>
      <c r="Q219" s="213"/>
      <c r="R219" s="213"/>
      <c r="S219" s="213"/>
      <c r="T219" s="2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08" t="s">
        <v>248</v>
      </c>
      <c r="AU219" s="208" t="s">
        <v>84</v>
      </c>
      <c r="AV219" s="14" t="s">
        <v>84</v>
      </c>
      <c r="AW219" s="14" t="s">
        <v>32</v>
      </c>
      <c r="AX219" s="14" t="s">
        <v>75</v>
      </c>
      <c r="AY219" s="208" t="s">
        <v>235</v>
      </c>
    </row>
    <row r="220" s="13" customFormat="1">
      <c r="A220" s="13"/>
      <c r="B220" s="200"/>
      <c r="C220" s="13"/>
      <c r="D220" s="195" t="s">
        <v>248</v>
      </c>
      <c r="E220" s="201" t="s">
        <v>1</v>
      </c>
      <c r="F220" s="202" t="s">
        <v>939</v>
      </c>
      <c r="G220" s="13"/>
      <c r="H220" s="201" t="s">
        <v>1</v>
      </c>
      <c r="I220" s="203"/>
      <c r="J220" s="13"/>
      <c r="K220" s="13"/>
      <c r="L220" s="200"/>
      <c r="M220" s="204"/>
      <c r="N220" s="205"/>
      <c r="O220" s="205"/>
      <c r="P220" s="205"/>
      <c r="Q220" s="205"/>
      <c r="R220" s="205"/>
      <c r="S220" s="205"/>
      <c r="T220" s="206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1" t="s">
        <v>248</v>
      </c>
      <c r="AU220" s="201" t="s">
        <v>84</v>
      </c>
      <c r="AV220" s="13" t="s">
        <v>82</v>
      </c>
      <c r="AW220" s="13" t="s">
        <v>32</v>
      </c>
      <c r="AX220" s="13" t="s">
        <v>75</v>
      </c>
      <c r="AY220" s="201" t="s">
        <v>235</v>
      </c>
    </row>
    <row r="221" s="14" customFormat="1">
      <c r="A221" s="14"/>
      <c r="B221" s="207"/>
      <c r="C221" s="14"/>
      <c r="D221" s="195" t="s">
        <v>248</v>
      </c>
      <c r="E221" s="208" t="s">
        <v>1</v>
      </c>
      <c r="F221" s="209" t="s">
        <v>1525</v>
      </c>
      <c r="G221" s="14"/>
      <c r="H221" s="210">
        <v>43.164000000000001</v>
      </c>
      <c r="I221" s="211"/>
      <c r="J221" s="14"/>
      <c r="K221" s="14"/>
      <c r="L221" s="207"/>
      <c r="M221" s="212"/>
      <c r="N221" s="213"/>
      <c r="O221" s="213"/>
      <c r="P221" s="213"/>
      <c r="Q221" s="213"/>
      <c r="R221" s="213"/>
      <c r="S221" s="213"/>
      <c r="T221" s="2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08" t="s">
        <v>248</v>
      </c>
      <c r="AU221" s="208" t="s">
        <v>84</v>
      </c>
      <c r="AV221" s="14" t="s">
        <v>84</v>
      </c>
      <c r="AW221" s="14" t="s">
        <v>32</v>
      </c>
      <c r="AX221" s="14" t="s">
        <v>75</v>
      </c>
      <c r="AY221" s="208" t="s">
        <v>235</v>
      </c>
    </row>
    <row r="222" s="15" customFormat="1">
      <c r="A222" s="15"/>
      <c r="B222" s="215"/>
      <c r="C222" s="15"/>
      <c r="D222" s="195" t="s">
        <v>248</v>
      </c>
      <c r="E222" s="216" t="s">
        <v>1</v>
      </c>
      <c r="F222" s="217" t="s">
        <v>253</v>
      </c>
      <c r="G222" s="15"/>
      <c r="H222" s="218">
        <v>233.69799999999998</v>
      </c>
      <c r="I222" s="219"/>
      <c r="J222" s="15"/>
      <c r="K222" s="15"/>
      <c r="L222" s="215"/>
      <c r="M222" s="220"/>
      <c r="N222" s="221"/>
      <c r="O222" s="221"/>
      <c r="P222" s="221"/>
      <c r="Q222" s="221"/>
      <c r="R222" s="221"/>
      <c r="S222" s="221"/>
      <c r="T222" s="222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16" t="s">
        <v>248</v>
      </c>
      <c r="AU222" s="216" t="s">
        <v>84</v>
      </c>
      <c r="AV222" s="15" t="s">
        <v>96</v>
      </c>
      <c r="AW222" s="15" t="s">
        <v>32</v>
      </c>
      <c r="AX222" s="15" t="s">
        <v>82</v>
      </c>
      <c r="AY222" s="216" t="s">
        <v>235</v>
      </c>
    </row>
    <row r="223" s="2" customFormat="1" ht="21.75" customHeight="1">
      <c r="A223" s="38"/>
      <c r="B223" s="181"/>
      <c r="C223" s="232" t="s">
        <v>306</v>
      </c>
      <c r="D223" s="232" t="s">
        <v>465</v>
      </c>
      <c r="E223" s="233" t="s">
        <v>466</v>
      </c>
      <c r="F223" s="234" t="s">
        <v>467</v>
      </c>
      <c r="G223" s="235" t="s">
        <v>438</v>
      </c>
      <c r="H223" s="236">
        <v>467.39600000000002</v>
      </c>
      <c r="I223" s="237"/>
      <c r="J223" s="238">
        <f>ROUND(I223*H223,2)</f>
        <v>0</v>
      </c>
      <c r="K223" s="234" t="s">
        <v>246</v>
      </c>
      <c r="L223" s="239"/>
      <c r="M223" s="240" t="s">
        <v>1</v>
      </c>
      <c r="N223" s="241" t="s">
        <v>40</v>
      </c>
      <c r="O223" s="77"/>
      <c r="P223" s="191">
        <f>O223*H223</f>
        <v>0</v>
      </c>
      <c r="Q223" s="191">
        <v>1</v>
      </c>
      <c r="R223" s="191">
        <f>Q223*H223</f>
        <v>467.39600000000002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291</v>
      </c>
      <c r="AT223" s="193" t="s">
        <v>465</v>
      </c>
      <c r="AU223" s="193" t="s">
        <v>84</v>
      </c>
      <c r="AY223" s="19" t="s">
        <v>235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96</v>
      </c>
      <c r="BM223" s="193" t="s">
        <v>468</v>
      </c>
    </row>
    <row r="224" s="2" customFormat="1">
      <c r="A224" s="38"/>
      <c r="B224" s="39"/>
      <c r="C224" s="38"/>
      <c r="D224" s="195" t="s">
        <v>242</v>
      </c>
      <c r="E224" s="38"/>
      <c r="F224" s="196" t="s">
        <v>467</v>
      </c>
      <c r="G224" s="38"/>
      <c r="H224" s="38"/>
      <c r="I224" s="197"/>
      <c r="J224" s="38"/>
      <c r="K224" s="38"/>
      <c r="L224" s="39"/>
      <c r="M224" s="198"/>
      <c r="N224" s="199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242</v>
      </c>
      <c r="AU224" s="19" t="s">
        <v>84</v>
      </c>
    </row>
    <row r="225" s="2" customFormat="1">
      <c r="A225" s="38"/>
      <c r="B225" s="39"/>
      <c r="C225" s="38"/>
      <c r="D225" s="195" t="s">
        <v>262</v>
      </c>
      <c r="E225" s="38"/>
      <c r="F225" s="223" t="s">
        <v>469</v>
      </c>
      <c r="G225" s="38"/>
      <c r="H225" s="38"/>
      <c r="I225" s="197"/>
      <c r="J225" s="38"/>
      <c r="K225" s="38"/>
      <c r="L225" s="39"/>
      <c r="M225" s="198"/>
      <c r="N225" s="199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262</v>
      </c>
      <c r="AU225" s="19" t="s">
        <v>84</v>
      </c>
    </row>
    <row r="226" s="14" customFormat="1">
      <c r="A226" s="14"/>
      <c r="B226" s="207"/>
      <c r="C226" s="14"/>
      <c r="D226" s="195" t="s">
        <v>248</v>
      </c>
      <c r="E226" s="14"/>
      <c r="F226" s="209" t="s">
        <v>1526</v>
      </c>
      <c r="G226" s="14"/>
      <c r="H226" s="210">
        <v>467.39600000000002</v>
      </c>
      <c r="I226" s="211"/>
      <c r="J226" s="14"/>
      <c r="K226" s="14"/>
      <c r="L226" s="207"/>
      <c r="M226" s="212"/>
      <c r="N226" s="213"/>
      <c r="O226" s="213"/>
      <c r="P226" s="213"/>
      <c r="Q226" s="213"/>
      <c r="R226" s="213"/>
      <c r="S226" s="213"/>
      <c r="T226" s="2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8" t="s">
        <v>248</v>
      </c>
      <c r="AU226" s="208" t="s">
        <v>84</v>
      </c>
      <c r="AV226" s="14" t="s">
        <v>84</v>
      </c>
      <c r="AW226" s="14" t="s">
        <v>3</v>
      </c>
      <c r="AX226" s="14" t="s">
        <v>82</v>
      </c>
      <c r="AY226" s="208" t="s">
        <v>235</v>
      </c>
    </row>
    <row r="227" s="2" customFormat="1" ht="24.15" customHeight="1">
      <c r="A227" s="38"/>
      <c r="B227" s="181"/>
      <c r="C227" s="182" t="s">
        <v>7</v>
      </c>
      <c r="D227" s="182" t="s">
        <v>237</v>
      </c>
      <c r="E227" s="183" t="s">
        <v>475</v>
      </c>
      <c r="F227" s="184" t="s">
        <v>476</v>
      </c>
      <c r="G227" s="185" t="s">
        <v>358</v>
      </c>
      <c r="H227" s="186">
        <v>53.707999999999998</v>
      </c>
      <c r="I227" s="187"/>
      <c r="J227" s="188">
        <f>ROUND(I227*H227,2)</f>
        <v>0</v>
      </c>
      <c r="K227" s="184" t="s">
        <v>246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96</v>
      </c>
      <c r="AT227" s="193" t="s">
        <v>237</v>
      </c>
      <c r="AU227" s="193" t="s">
        <v>84</v>
      </c>
      <c r="AY227" s="19" t="s">
        <v>235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96</v>
      </c>
      <c r="BM227" s="193" t="s">
        <v>477</v>
      </c>
    </row>
    <row r="228" s="2" customFormat="1">
      <c r="A228" s="38"/>
      <c r="B228" s="39"/>
      <c r="C228" s="38"/>
      <c r="D228" s="195" t="s">
        <v>242</v>
      </c>
      <c r="E228" s="38"/>
      <c r="F228" s="196" t="s">
        <v>478</v>
      </c>
      <c r="G228" s="38"/>
      <c r="H228" s="38"/>
      <c r="I228" s="197"/>
      <c r="J228" s="38"/>
      <c r="K228" s="38"/>
      <c r="L228" s="39"/>
      <c r="M228" s="198"/>
      <c r="N228" s="199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242</v>
      </c>
      <c r="AU228" s="19" t="s">
        <v>84</v>
      </c>
    </row>
    <row r="229" s="2" customFormat="1">
      <c r="A229" s="38"/>
      <c r="B229" s="39"/>
      <c r="C229" s="38"/>
      <c r="D229" s="195" t="s">
        <v>262</v>
      </c>
      <c r="E229" s="38"/>
      <c r="F229" s="223" t="s">
        <v>296</v>
      </c>
      <c r="G229" s="38"/>
      <c r="H229" s="38"/>
      <c r="I229" s="197"/>
      <c r="J229" s="38"/>
      <c r="K229" s="38"/>
      <c r="L229" s="39"/>
      <c r="M229" s="198"/>
      <c r="N229" s="199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262</v>
      </c>
      <c r="AU229" s="19" t="s">
        <v>84</v>
      </c>
    </row>
    <row r="230" s="14" customFormat="1">
      <c r="A230" s="14"/>
      <c r="B230" s="207"/>
      <c r="C230" s="14"/>
      <c r="D230" s="195" t="s">
        <v>248</v>
      </c>
      <c r="E230" s="208" t="s">
        <v>1</v>
      </c>
      <c r="F230" s="209" t="s">
        <v>1527</v>
      </c>
      <c r="G230" s="14"/>
      <c r="H230" s="210">
        <v>53.707999999999998</v>
      </c>
      <c r="I230" s="211"/>
      <c r="J230" s="14"/>
      <c r="K230" s="14"/>
      <c r="L230" s="207"/>
      <c r="M230" s="212"/>
      <c r="N230" s="213"/>
      <c r="O230" s="213"/>
      <c r="P230" s="213"/>
      <c r="Q230" s="213"/>
      <c r="R230" s="213"/>
      <c r="S230" s="213"/>
      <c r="T230" s="2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08" t="s">
        <v>248</v>
      </c>
      <c r="AU230" s="208" t="s">
        <v>84</v>
      </c>
      <c r="AV230" s="14" t="s">
        <v>84</v>
      </c>
      <c r="AW230" s="14" t="s">
        <v>32</v>
      </c>
      <c r="AX230" s="14" t="s">
        <v>82</v>
      </c>
      <c r="AY230" s="208" t="s">
        <v>235</v>
      </c>
    </row>
    <row r="231" s="2" customFormat="1" ht="16.5" customHeight="1">
      <c r="A231" s="38"/>
      <c r="B231" s="181"/>
      <c r="C231" s="232" t="s">
        <v>385</v>
      </c>
      <c r="D231" s="232" t="s">
        <v>465</v>
      </c>
      <c r="E231" s="233" t="s">
        <v>482</v>
      </c>
      <c r="F231" s="234" t="s">
        <v>483</v>
      </c>
      <c r="G231" s="235" t="s">
        <v>438</v>
      </c>
      <c r="H231" s="236">
        <v>107.416</v>
      </c>
      <c r="I231" s="237"/>
      <c r="J231" s="238">
        <f>ROUND(I231*H231,2)</f>
        <v>0</v>
      </c>
      <c r="K231" s="234" t="s">
        <v>246</v>
      </c>
      <c r="L231" s="239"/>
      <c r="M231" s="240" t="s">
        <v>1</v>
      </c>
      <c r="N231" s="241" t="s">
        <v>40</v>
      </c>
      <c r="O231" s="77"/>
      <c r="P231" s="191">
        <f>O231*H231</f>
        <v>0</v>
      </c>
      <c r="Q231" s="191">
        <v>1</v>
      </c>
      <c r="R231" s="191">
        <f>Q231*H231</f>
        <v>107.416</v>
      </c>
      <c r="S231" s="191">
        <v>0</v>
      </c>
      <c r="T231" s="19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3" t="s">
        <v>291</v>
      </c>
      <c r="AT231" s="193" t="s">
        <v>465</v>
      </c>
      <c r="AU231" s="193" t="s">
        <v>84</v>
      </c>
      <c r="AY231" s="19" t="s">
        <v>235</v>
      </c>
      <c r="BE231" s="194">
        <f>IF(N231="základní",J231,0)</f>
        <v>0</v>
      </c>
      <c r="BF231" s="194">
        <f>IF(N231="snížená",J231,0)</f>
        <v>0</v>
      </c>
      <c r="BG231" s="194">
        <f>IF(N231="zákl. přenesená",J231,0)</f>
        <v>0</v>
      </c>
      <c r="BH231" s="194">
        <f>IF(N231="sníž. přenesená",J231,0)</f>
        <v>0</v>
      </c>
      <c r="BI231" s="194">
        <f>IF(N231="nulová",J231,0)</f>
        <v>0</v>
      </c>
      <c r="BJ231" s="19" t="s">
        <v>82</v>
      </c>
      <c r="BK231" s="194">
        <f>ROUND(I231*H231,2)</f>
        <v>0</v>
      </c>
      <c r="BL231" s="19" t="s">
        <v>96</v>
      </c>
      <c r="BM231" s="193" t="s">
        <v>484</v>
      </c>
    </row>
    <row r="232" s="2" customFormat="1">
      <c r="A232" s="38"/>
      <c r="B232" s="39"/>
      <c r="C232" s="38"/>
      <c r="D232" s="195" t="s">
        <v>242</v>
      </c>
      <c r="E232" s="38"/>
      <c r="F232" s="196" t="s">
        <v>483</v>
      </c>
      <c r="G232" s="38"/>
      <c r="H232" s="38"/>
      <c r="I232" s="197"/>
      <c r="J232" s="38"/>
      <c r="K232" s="38"/>
      <c r="L232" s="39"/>
      <c r="M232" s="198"/>
      <c r="N232" s="199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242</v>
      </c>
      <c r="AU232" s="19" t="s">
        <v>84</v>
      </c>
    </row>
    <row r="233" s="14" customFormat="1">
      <c r="A233" s="14"/>
      <c r="B233" s="207"/>
      <c r="C233" s="14"/>
      <c r="D233" s="195" t="s">
        <v>248</v>
      </c>
      <c r="E233" s="14"/>
      <c r="F233" s="209" t="s">
        <v>1528</v>
      </c>
      <c r="G233" s="14"/>
      <c r="H233" s="210">
        <v>107.416</v>
      </c>
      <c r="I233" s="211"/>
      <c r="J233" s="14"/>
      <c r="K233" s="14"/>
      <c r="L233" s="207"/>
      <c r="M233" s="212"/>
      <c r="N233" s="213"/>
      <c r="O233" s="213"/>
      <c r="P233" s="213"/>
      <c r="Q233" s="213"/>
      <c r="R233" s="213"/>
      <c r="S233" s="213"/>
      <c r="T233" s="2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8" t="s">
        <v>248</v>
      </c>
      <c r="AU233" s="208" t="s">
        <v>84</v>
      </c>
      <c r="AV233" s="14" t="s">
        <v>84</v>
      </c>
      <c r="AW233" s="14" t="s">
        <v>3</v>
      </c>
      <c r="AX233" s="14" t="s">
        <v>82</v>
      </c>
      <c r="AY233" s="208" t="s">
        <v>235</v>
      </c>
    </row>
    <row r="234" s="2" customFormat="1" ht="33" customHeight="1">
      <c r="A234" s="38"/>
      <c r="B234" s="181"/>
      <c r="C234" s="182" t="s">
        <v>391</v>
      </c>
      <c r="D234" s="182" t="s">
        <v>237</v>
      </c>
      <c r="E234" s="183" t="s">
        <v>496</v>
      </c>
      <c r="F234" s="184" t="s">
        <v>497</v>
      </c>
      <c r="G234" s="185" t="s">
        <v>438</v>
      </c>
      <c r="H234" s="186">
        <v>574.81200000000001</v>
      </c>
      <c r="I234" s="187"/>
      <c r="J234" s="188">
        <f>ROUND(I234*H234,2)</f>
        <v>0</v>
      </c>
      <c r="K234" s="184" t="s">
        <v>246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96</v>
      </c>
      <c r="AT234" s="193" t="s">
        <v>237</v>
      </c>
      <c r="AU234" s="193" t="s">
        <v>84</v>
      </c>
      <c r="AY234" s="19" t="s">
        <v>235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96</v>
      </c>
      <c r="BM234" s="193" t="s">
        <v>498</v>
      </c>
    </row>
    <row r="235" s="2" customFormat="1">
      <c r="A235" s="38"/>
      <c r="B235" s="39"/>
      <c r="C235" s="38"/>
      <c r="D235" s="195" t="s">
        <v>242</v>
      </c>
      <c r="E235" s="38"/>
      <c r="F235" s="196" t="s">
        <v>499</v>
      </c>
      <c r="G235" s="38"/>
      <c r="H235" s="38"/>
      <c r="I235" s="197"/>
      <c r="J235" s="38"/>
      <c r="K235" s="38"/>
      <c r="L235" s="39"/>
      <c r="M235" s="198"/>
      <c r="N235" s="199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242</v>
      </c>
      <c r="AU235" s="19" t="s">
        <v>84</v>
      </c>
    </row>
    <row r="236" s="14" customFormat="1">
      <c r="A236" s="14"/>
      <c r="B236" s="207"/>
      <c r="C236" s="14"/>
      <c r="D236" s="195" t="s">
        <v>248</v>
      </c>
      <c r="E236" s="208" t="s">
        <v>1</v>
      </c>
      <c r="F236" s="209" t="s">
        <v>1529</v>
      </c>
      <c r="G236" s="14"/>
      <c r="H236" s="210">
        <v>574.81200000000001</v>
      </c>
      <c r="I236" s="211"/>
      <c r="J236" s="14"/>
      <c r="K236" s="14"/>
      <c r="L236" s="207"/>
      <c r="M236" s="212"/>
      <c r="N236" s="213"/>
      <c r="O236" s="213"/>
      <c r="P236" s="213"/>
      <c r="Q236" s="213"/>
      <c r="R236" s="213"/>
      <c r="S236" s="213"/>
      <c r="T236" s="2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8" t="s">
        <v>248</v>
      </c>
      <c r="AU236" s="208" t="s">
        <v>84</v>
      </c>
      <c r="AV236" s="14" t="s">
        <v>84</v>
      </c>
      <c r="AW236" s="14" t="s">
        <v>32</v>
      </c>
      <c r="AX236" s="14" t="s">
        <v>82</v>
      </c>
      <c r="AY236" s="208" t="s">
        <v>235</v>
      </c>
    </row>
    <row r="237" s="12" customFormat="1" ht="22.8" customHeight="1">
      <c r="A237" s="12"/>
      <c r="B237" s="168"/>
      <c r="C237" s="12"/>
      <c r="D237" s="169" t="s">
        <v>74</v>
      </c>
      <c r="E237" s="179" t="s">
        <v>84</v>
      </c>
      <c r="F237" s="179" t="s">
        <v>501</v>
      </c>
      <c r="G237" s="12"/>
      <c r="H237" s="12"/>
      <c r="I237" s="171"/>
      <c r="J237" s="180">
        <f>BK237</f>
        <v>0</v>
      </c>
      <c r="K237" s="12"/>
      <c r="L237" s="168"/>
      <c r="M237" s="173"/>
      <c r="N237" s="174"/>
      <c r="O237" s="174"/>
      <c r="P237" s="175">
        <f>SUM(P238:P241)</f>
        <v>0</v>
      </c>
      <c r="Q237" s="174"/>
      <c r="R237" s="175">
        <f>SUM(R238:R241)</f>
        <v>19.036170000000002</v>
      </c>
      <c r="S237" s="174"/>
      <c r="T237" s="176">
        <f>SUM(T238:T241)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169" t="s">
        <v>82</v>
      </c>
      <c r="AT237" s="177" t="s">
        <v>74</v>
      </c>
      <c r="AU237" s="177" t="s">
        <v>82</v>
      </c>
      <c r="AY237" s="169" t="s">
        <v>235</v>
      </c>
      <c r="BK237" s="178">
        <f>SUM(BK238:BK241)</f>
        <v>0</v>
      </c>
    </row>
    <row r="238" s="2" customFormat="1" ht="44.25" customHeight="1">
      <c r="A238" s="38"/>
      <c r="B238" s="181"/>
      <c r="C238" s="182" t="s">
        <v>396</v>
      </c>
      <c r="D238" s="182" t="s">
        <v>237</v>
      </c>
      <c r="E238" s="183" t="s">
        <v>503</v>
      </c>
      <c r="F238" s="184" t="s">
        <v>504</v>
      </c>
      <c r="G238" s="185" t="s">
        <v>323</v>
      </c>
      <c r="H238" s="186">
        <v>93</v>
      </c>
      <c r="I238" s="187"/>
      <c r="J238" s="188">
        <f>ROUND(I238*H238,2)</f>
        <v>0</v>
      </c>
      <c r="K238" s="184" t="s">
        <v>246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0.20469000000000001</v>
      </c>
      <c r="R238" s="191">
        <f>Q238*H238</f>
        <v>19.036170000000002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96</v>
      </c>
      <c r="AT238" s="193" t="s">
        <v>237</v>
      </c>
      <c r="AU238" s="193" t="s">
        <v>84</v>
      </c>
      <c r="AY238" s="19" t="s">
        <v>235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96</v>
      </c>
      <c r="BM238" s="193" t="s">
        <v>505</v>
      </c>
    </row>
    <row r="239" s="2" customFormat="1">
      <c r="A239" s="38"/>
      <c r="B239" s="39"/>
      <c r="C239" s="38"/>
      <c r="D239" s="195" t="s">
        <v>242</v>
      </c>
      <c r="E239" s="38"/>
      <c r="F239" s="196" t="s">
        <v>506</v>
      </c>
      <c r="G239" s="38"/>
      <c r="H239" s="38"/>
      <c r="I239" s="197"/>
      <c r="J239" s="38"/>
      <c r="K239" s="38"/>
      <c r="L239" s="39"/>
      <c r="M239" s="198"/>
      <c r="N239" s="199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242</v>
      </c>
      <c r="AU239" s="19" t="s">
        <v>84</v>
      </c>
    </row>
    <row r="240" s="2" customFormat="1">
      <c r="A240" s="38"/>
      <c r="B240" s="39"/>
      <c r="C240" s="38"/>
      <c r="D240" s="195" t="s">
        <v>262</v>
      </c>
      <c r="E240" s="38"/>
      <c r="F240" s="223" t="s">
        <v>296</v>
      </c>
      <c r="G240" s="38"/>
      <c r="H240" s="38"/>
      <c r="I240" s="197"/>
      <c r="J240" s="38"/>
      <c r="K240" s="38"/>
      <c r="L240" s="39"/>
      <c r="M240" s="198"/>
      <c r="N240" s="199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262</v>
      </c>
      <c r="AU240" s="19" t="s">
        <v>84</v>
      </c>
    </row>
    <row r="241" s="14" customFormat="1">
      <c r="A241" s="14"/>
      <c r="B241" s="207"/>
      <c r="C241" s="14"/>
      <c r="D241" s="195" t="s">
        <v>248</v>
      </c>
      <c r="E241" s="208" t="s">
        <v>1</v>
      </c>
      <c r="F241" s="209" t="s">
        <v>782</v>
      </c>
      <c r="G241" s="14"/>
      <c r="H241" s="210">
        <v>93</v>
      </c>
      <c r="I241" s="211"/>
      <c r="J241" s="14"/>
      <c r="K241" s="14"/>
      <c r="L241" s="207"/>
      <c r="M241" s="212"/>
      <c r="N241" s="213"/>
      <c r="O241" s="213"/>
      <c r="P241" s="213"/>
      <c r="Q241" s="213"/>
      <c r="R241" s="213"/>
      <c r="S241" s="213"/>
      <c r="T241" s="2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8" t="s">
        <v>248</v>
      </c>
      <c r="AU241" s="208" t="s">
        <v>84</v>
      </c>
      <c r="AV241" s="14" t="s">
        <v>84</v>
      </c>
      <c r="AW241" s="14" t="s">
        <v>32</v>
      </c>
      <c r="AX241" s="14" t="s">
        <v>82</v>
      </c>
      <c r="AY241" s="208" t="s">
        <v>235</v>
      </c>
    </row>
    <row r="242" s="12" customFormat="1" ht="22.8" customHeight="1">
      <c r="A242" s="12"/>
      <c r="B242" s="168"/>
      <c r="C242" s="12"/>
      <c r="D242" s="169" t="s">
        <v>74</v>
      </c>
      <c r="E242" s="179" t="s">
        <v>96</v>
      </c>
      <c r="F242" s="179" t="s">
        <v>508</v>
      </c>
      <c r="G242" s="12"/>
      <c r="H242" s="12"/>
      <c r="I242" s="171"/>
      <c r="J242" s="180">
        <f>BK242</f>
        <v>0</v>
      </c>
      <c r="K242" s="12"/>
      <c r="L242" s="168"/>
      <c r="M242" s="173"/>
      <c r="N242" s="174"/>
      <c r="O242" s="174"/>
      <c r="P242" s="175">
        <f>SUM(P243:P270)</f>
        <v>0</v>
      </c>
      <c r="Q242" s="174"/>
      <c r="R242" s="175">
        <f>SUM(R243:R270)</f>
        <v>0.16780000000000001</v>
      </c>
      <c r="S242" s="174"/>
      <c r="T242" s="176">
        <f>SUM(T243:T270)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169" t="s">
        <v>82</v>
      </c>
      <c r="AT242" s="177" t="s">
        <v>74</v>
      </c>
      <c r="AU242" s="177" t="s">
        <v>82</v>
      </c>
      <c r="AY242" s="169" t="s">
        <v>235</v>
      </c>
      <c r="BK242" s="178">
        <f>SUM(BK243:BK270)</f>
        <v>0</v>
      </c>
    </row>
    <row r="243" s="2" customFormat="1" ht="21.75" customHeight="1">
      <c r="A243" s="38"/>
      <c r="B243" s="181"/>
      <c r="C243" s="182" t="s">
        <v>405</v>
      </c>
      <c r="D243" s="182" t="s">
        <v>237</v>
      </c>
      <c r="E243" s="183" t="s">
        <v>510</v>
      </c>
      <c r="F243" s="184" t="s">
        <v>511</v>
      </c>
      <c r="G243" s="185" t="s">
        <v>358</v>
      </c>
      <c r="H243" s="186">
        <v>9.7650000000000006</v>
      </c>
      <c r="I243" s="187"/>
      <c r="J243" s="188">
        <f>ROUND(I243*H243,2)</f>
        <v>0</v>
      </c>
      <c r="K243" s="184" t="s">
        <v>246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96</v>
      </c>
      <c r="AT243" s="193" t="s">
        <v>237</v>
      </c>
      <c r="AU243" s="193" t="s">
        <v>84</v>
      </c>
      <c r="AY243" s="19" t="s">
        <v>235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96</v>
      </c>
      <c r="BM243" s="193" t="s">
        <v>512</v>
      </c>
    </row>
    <row r="244" s="2" customFormat="1">
      <c r="A244" s="38"/>
      <c r="B244" s="39"/>
      <c r="C244" s="38"/>
      <c r="D244" s="195" t="s">
        <v>242</v>
      </c>
      <c r="E244" s="38"/>
      <c r="F244" s="196" t="s">
        <v>513</v>
      </c>
      <c r="G244" s="38"/>
      <c r="H244" s="38"/>
      <c r="I244" s="197"/>
      <c r="J244" s="38"/>
      <c r="K244" s="38"/>
      <c r="L244" s="39"/>
      <c r="M244" s="198"/>
      <c r="N244" s="199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242</v>
      </c>
      <c r="AU244" s="19" t="s">
        <v>84</v>
      </c>
    </row>
    <row r="245" s="2" customFormat="1">
      <c r="A245" s="38"/>
      <c r="B245" s="39"/>
      <c r="C245" s="38"/>
      <c r="D245" s="195" t="s">
        <v>262</v>
      </c>
      <c r="E245" s="38"/>
      <c r="F245" s="223" t="s">
        <v>296</v>
      </c>
      <c r="G245" s="38"/>
      <c r="H245" s="38"/>
      <c r="I245" s="197"/>
      <c r="J245" s="38"/>
      <c r="K245" s="38"/>
      <c r="L245" s="39"/>
      <c r="M245" s="198"/>
      <c r="N245" s="199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262</v>
      </c>
      <c r="AU245" s="19" t="s">
        <v>84</v>
      </c>
    </row>
    <row r="246" s="14" customFormat="1">
      <c r="A246" s="14"/>
      <c r="B246" s="207"/>
      <c r="C246" s="14"/>
      <c r="D246" s="195" t="s">
        <v>248</v>
      </c>
      <c r="E246" s="208" t="s">
        <v>1</v>
      </c>
      <c r="F246" s="209" t="s">
        <v>1530</v>
      </c>
      <c r="G246" s="14"/>
      <c r="H246" s="210">
        <v>9.7650000000000006</v>
      </c>
      <c r="I246" s="211"/>
      <c r="J246" s="14"/>
      <c r="K246" s="14"/>
      <c r="L246" s="207"/>
      <c r="M246" s="212"/>
      <c r="N246" s="213"/>
      <c r="O246" s="213"/>
      <c r="P246" s="213"/>
      <c r="Q246" s="213"/>
      <c r="R246" s="213"/>
      <c r="S246" s="213"/>
      <c r="T246" s="2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8" t="s">
        <v>248</v>
      </c>
      <c r="AU246" s="208" t="s">
        <v>84</v>
      </c>
      <c r="AV246" s="14" t="s">
        <v>84</v>
      </c>
      <c r="AW246" s="14" t="s">
        <v>32</v>
      </c>
      <c r="AX246" s="14" t="s">
        <v>82</v>
      </c>
      <c r="AY246" s="208" t="s">
        <v>235</v>
      </c>
    </row>
    <row r="247" s="2" customFormat="1" ht="16.5" customHeight="1">
      <c r="A247" s="38"/>
      <c r="B247" s="181"/>
      <c r="C247" s="182" t="s">
        <v>409</v>
      </c>
      <c r="D247" s="182" t="s">
        <v>237</v>
      </c>
      <c r="E247" s="183" t="s">
        <v>517</v>
      </c>
      <c r="F247" s="184" t="s">
        <v>518</v>
      </c>
      <c r="G247" s="185" t="s">
        <v>358</v>
      </c>
      <c r="H247" s="186">
        <v>1.3</v>
      </c>
      <c r="I247" s="187"/>
      <c r="J247" s="188">
        <f>ROUND(I247*H247,2)</f>
        <v>0</v>
      </c>
      <c r="K247" s="184" t="s">
        <v>1</v>
      </c>
      <c r="L247" s="39"/>
      <c r="M247" s="189" t="s">
        <v>1</v>
      </c>
      <c r="N247" s="190" t="s">
        <v>40</v>
      </c>
      <c r="O247" s="77"/>
      <c r="P247" s="191">
        <f>O247*H247</f>
        <v>0</v>
      </c>
      <c r="Q247" s="191">
        <v>0</v>
      </c>
      <c r="R247" s="191">
        <f>Q247*H247</f>
        <v>0</v>
      </c>
      <c r="S247" s="191">
        <v>0</v>
      </c>
      <c r="T247" s="19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96</v>
      </c>
      <c r="AT247" s="193" t="s">
        <v>237</v>
      </c>
      <c r="AU247" s="193" t="s">
        <v>84</v>
      </c>
      <c r="AY247" s="19" t="s">
        <v>235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96</v>
      </c>
      <c r="BM247" s="193" t="s">
        <v>519</v>
      </c>
    </row>
    <row r="248" s="2" customFormat="1">
      <c r="A248" s="38"/>
      <c r="B248" s="39"/>
      <c r="C248" s="38"/>
      <c r="D248" s="195" t="s">
        <v>242</v>
      </c>
      <c r="E248" s="38"/>
      <c r="F248" s="196" t="s">
        <v>513</v>
      </c>
      <c r="G248" s="38"/>
      <c r="H248" s="38"/>
      <c r="I248" s="197"/>
      <c r="J248" s="38"/>
      <c r="K248" s="38"/>
      <c r="L248" s="39"/>
      <c r="M248" s="198"/>
      <c r="N248" s="199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242</v>
      </c>
      <c r="AU248" s="19" t="s">
        <v>84</v>
      </c>
    </row>
    <row r="249" s="2" customFormat="1">
      <c r="A249" s="38"/>
      <c r="B249" s="39"/>
      <c r="C249" s="38"/>
      <c r="D249" s="195" t="s">
        <v>262</v>
      </c>
      <c r="E249" s="38"/>
      <c r="F249" s="223" t="s">
        <v>296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262</v>
      </c>
      <c r="AU249" s="19" t="s">
        <v>84</v>
      </c>
    </row>
    <row r="250" s="13" customFormat="1">
      <c r="A250" s="13"/>
      <c r="B250" s="200"/>
      <c r="C250" s="13"/>
      <c r="D250" s="195" t="s">
        <v>248</v>
      </c>
      <c r="E250" s="201" t="s">
        <v>1</v>
      </c>
      <c r="F250" s="202" t="s">
        <v>992</v>
      </c>
      <c r="G250" s="13"/>
      <c r="H250" s="201" t="s">
        <v>1</v>
      </c>
      <c r="I250" s="203"/>
      <c r="J250" s="13"/>
      <c r="K250" s="13"/>
      <c r="L250" s="200"/>
      <c r="M250" s="204"/>
      <c r="N250" s="205"/>
      <c r="O250" s="205"/>
      <c r="P250" s="205"/>
      <c r="Q250" s="205"/>
      <c r="R250" s="205"/>
      <c r="S250" s="205"/>
      <c r="T250" s="206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1" t="s">
        <v>248</v>
      </c>
      <c r="AU250" s="201" t="s">
        <v>84</v>
      </c>
      <c r="AV250" s="13" t="s">
        <v>82</v>
      </c>
      <c r="AW250" s="13" t="s">
        <v>32</v>
      </c>
      <c r="AX250" s="13" t="s">
        <v>75</v>
      </c>
      <c r="AY250" s="201" t="s">
        <v>235</v>
      </c>
    </row>
    <row r="251" s="14" customFormat="1">
      <c r="A251" s="14"/>
      <c r="B251" s="207"/>
      <c r="C251" s="14"/>
      <c r="D251" s="195" t="s">
        <v>248</v>
      </c>
      <c r="E251" s="208" t="s">
        <v>1</v>
      </c>
      <c r="F251" s="209" t="s">
        <v>1531</v>
      </c>
      <c r="G251" s="14"/>
      <c r="H251" s="210">
        <v>0.625</v>
      </c>
      <c r="I251" s="211"/>
      <c r="J251" s="14"/>
      <c r="K251" s="14"/>
      <c r="L251" s="207"/>
      <c r="M251" s="212"/>
      <c r="N251" s="213"/>
      <c r="O251" s="213"/>
      <c r="P251" s="213"/>
      <c r="Q251" s="213"/>
      <c r="R251" s="213"/>
      <c r="S251" s="213"/>
      <c r="T251" s="2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08" t="s">
        <v>248</v>
      </c>
      <c r="AU251" s="208" t="s">
        <v>84</v>
      </c>
      <c r="AV251" s="14" t="s">
        <v>84</v>
      </c>
      <c r="AW251" s="14" t="s">
        <v>32</v>
      </c>
      <c r="AX251" s="14" t="s">
        <v>75</v>
      </c>
      <c r="AY251" s="208" t="s">
        <v>235</v>
      </c>
    </row>
    <row r="252" s="13" customFormat="1">
      <c r="A252" s="13"/>
      <c r="B252" s="200"/>
      <c r="C252" s="13"/>
      <c r="D252" s="195" t="s">
        <v>248</v>
      </c>
      <c r="E252" s="201" t="s">
        <v>1</v>
      </c>
      <c r="F252" s="202" t="s">
        <v>522</v>
      </c>
      <c r="G252" s="13"/>
      <c r="H252" s="201" t="s">
        <v>1</v>
      </c>
      <c r="I252" s="203"/>
      <c r="J252" s="13"/>
      <c r="K252" s="13"/>
      <c r="L252" s="200"/>
      <c r="M252" s="204"/>
      <c r="N252" s="205"/>
      <c r="O252" s="205"/>
      <c r="P252" s="205"/>
      <c r="Q252" s="205"/>
      <c r="R252" s="205"/>
      <c r="S252" s="205"/>
      <c r="T252" s="206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1" t="s">
        <v>248</v>
      </c>
      <c r="AU252" s="201" t="s">
        <v>84</v>
      </c>
      <c r="AV252" s="13" t="s">
        <v>82</v>
      </c>
      <c r="AW252" s="13" t="s">
        <v>32</v>
      </c>
      <c r="AX252" s="13" t="s">
        <v>75</v>
      </c>
      <c r="AY252" s="201" t="s">
        <v>235</v>
      </c>
    </row>
    <row r="253" s="14" customFormat="1">
      <c r="A253" s="14"/>
      <c r="B253" s="207"/>
      <c r="C253" s="14"/>
      <c r="D253" s="195" t="s">
        <v>248</v>
      </c>
      <c r="E253" s="208" t="s">
        <v>1</v>
      </c>
      <c r="F253" s="209" t="s">
        <v>1532</v>
      </c>
      <c r="G253" s="14"/>
      <c r="H253" s="210">
        <v>0.67500000000000004</v>
      </c>
      <c r="I253" s="211"/>
      <c r="J253" s="14"/>
      <c r="K253" s="14"/>
      <c r="L253" s="207"/>
      <c r="M253" s="212"/>
      <c r="N253" s="213"/>
      <c r="O253" s="213"/>
      <c r="P253" s="213"/>
      <c r="Q253" s="213"/>
      <c r="R253" s="213"/>
      <c r="S253" s="213"/>
      <c r="T253" s="2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8" t="s">
        <v>248</v>
      </c>
      <c r="AU253" s="208" t="s">
        <v>84</v>
      </c>
      <c r="AV253" s="14" t="s">
        <v>84</v>
      </c>
      <c r="AW253" s="14" t="s">
        <v>32</v>
      </c>
      <c r="AX253" s="14" t="s">
        <v>75</v>
      </c>
      <c r="AY253" s="208" t="s">
        <v>235</v>
      </c>
    </row>
    <row r="254" s="15" customFormat="1">
      <c r="A254" s="15"/>
      <c r="B254" s="215"/>
      <c r="C254" s="15"/>
      <c r="D254" s="195" t="s">
        <v>248</v>
      </c>
      <c r="E254" s="216" t="s">
        <v>1</v>
      </c>
      <c r="F254" s="217" t="s">
        <v>253</v>
      </c>
      <c r="G254" s="15"/>
      <c r="H254" s="218">
        <v>1.3</v>
      </c>
      <c r="I254" s="219"/>
      <c r="J254" s="15"/>
      <c r="K254" s="15"/>
      <c r="L254" s="215"/>
      <c r="M254" s="220"/>
      <c r="N254" s="221"/>
      <c r="O254" s="221"/>
      <c r="P254" s="221"/>
      <c r="Q254" s="221"/>
      <c r="R254" s="221"/>
      <c r="S254" s="221"/>
      <c r="T254" s="222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16" t="s">
        <v>248</v>
      </c>
      <c r="AU254" s="216" t="s">
        <v>84</v>
      </c>
      <c r="AV254" s="15" t="s">
        <v>96</v>
      </c>
      <c r="AW254" s="15" t="s">
        <v>32</v>
      </c>
      <c r="AX254" s="15" t="s">
        <v>82</v>
      </c>
      <c r="AY254" s="216" t="s">
        <v>235</v>
      </c>
    </row>
    <row r="255" s="2" customFormat="1" ht="21.75" customHeight="1">
      <c r="A255" s="38"/>
      <c r="B255" s="181"/>
      <c r="C255" s="182" t="s">
        <v>415</v>
      </c>
      <c r="D255" s="182" t="s">
        <v>237</v>
      </c>
      <c r="E255" s="183" t="s">
        <v>525</v>
      </c>
      <c r="F255" s="184" t="s">
        <v>526</v>
      </c>
      <c r="G255" s="185" t="s">
        <v>527</v>
      </c>
      <c r="H255" s="186">
        <v>3</v>
      </c>
      <c r="I255" s="187"/>
      <c r="J255" s="188">
        <f>ROUND(I255*H255,2)</f>
        <v>0</v>
      </c>
      <c r="K255" s="184" t="s">
        <v>246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0.0066</v>
      </c>
      <c r="R255" s="191">
        <f>Q255*H255</f>
        <v>0.019799999999999998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96</v>
      </c>
      <c r="AT255" s="193" t="s">
        <v>237</v>
      </c>
      <c r="AU255" s="193" t="s">
        <v>84</v>
      </c>
      <c r="AY255" s="19" t="s">
        <v>235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96</v>
      </c>
      <c r="BM255" s="193" t="s">
        <v>528</v>
      </c>
    </row>
    <row r="256" s="2" customFormat="1">
      <c r="A256" s="38"/>
      <c r="B256" s="39"/>
      <c r="C256" s="38"/>
      <c r="D256" s="195" t="s">
        <v>242</v>
      </c>
      <c r="E256" s="38"/>
      <c r="F256" s="196" t="s">
        <v>529</v>
      </c>
      <c r="G256" s="38"/>
      <c r="H256" s="38"/>
      <c r="I256" s="197"/>
      <c r="J256" s="38"/>
      <c r="K256" s="38"/>
      <c r="L256" s="39"/>
      <c r="M256" s="198"/>
      <c r="N256" s="199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242</v>
      </c>
      <c r="AU256" s="19" t="s">
        <v>84</v>
      </c>
    </row>
    <row r="257" s="2" customFormat="1">
      <c r="A257" s="38"/>
      <c r="B257" s="39"/>
      <c r="C257" s="38"/>
      <c r="D257" s="195" t="s">
        <v>262</v>
      </c>
      <c r="E257" s="38"/>
      <c r="F257" s="223" t="s">
        <v>296</v>
      </c>
      <c r="G257" s="38"/>
      <c r="H257" s="38"/>
      <c r="I257" s="197"/>
      <c r="J257" s="38"/>
      <c r="K257" s="38"/>
      <c r="L257" s="39"/>
      <c r="M257" s="198"/>
      <c r="N257" s="199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262</v>
      </c>
      <c r="AU257" s="19" t="s">
        <v>84</v>
      </c>
    </row>
    <row r="258" s="14" customFormat="1">
      <c r="A258" s="14"/>
      <c r="B258" s="207"/>
      <c r="C258" s="14"/>
      <c r="D258" s="195" t="s">
        <v>248</v>
      </c>
      <c r="E258" s="208" t="s">
        <v>1</v>
      </c>
      <c r="F258" s="209" t="s">
        <v>1533</v>
      </c>
      <c r="G258" s="14"/>
      <c r="H258" s="210">
        <v>3</v>
      </c>
      <c r="I258" s="211"/>
      <c r="J258" s="14"/>
      <c r="K258" s="14"/>
      <c r="L258" s="207"/>
      <c r="M258" s="212"/>
      <c r="N258" s="213"/>
      <c r="O258" s="213"/>
      <c r="P258" s="213"/>
      <c r="Q258" s="213"/>
      <c r="R258" s="213"/>
      <c r="S258" s="213"/>
      <c r="T258" s="2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8" t="s">
        <v>248</v>
      </c>
      <c r="AU258" s="208" t="s">
        <v>84</v>
      </c>
      <c r="AV258" s="14" t="s">
        <v>84</v>
      </c>
      <c r="AW258" s="14" t="s">
        <v>32</v>
      </c>
      <c r="AX258" s="14" t="s">
        <v>82</v>
      </c>
      <c r="AY258" s="208" t="s">
        <v>235</v>
      </c>
    </row>
    <row r="259" s="2" customFormat="1" ht="24.15" customHeight="1">
      <c r="A259" s="38"/>
      <c r="B259" s="181"/>
      <c r="C259" s="232" t="s">
        <v>420</v>
      </c>
      <c r="D259" s="232" t="s">
        <v>465</v>
      </c>
      <c r="E259" s="233" t="s">
        <v>536</v>
      </c>
      <c r="F259" s="234" t="s">
        <v>537</v>
      </c>
      <c r="G259" s="235" t="s">
        <v>527</v>
      </c>
      <c r="H259" s="236">
        <v>2</v>
      </c>
      <c r="I259" s="237"/>
      <c r="J259" s="238">
        <f>ROUND(I259*H259,2)</f>
        <v>0</v>
      </c>
      <c r="K259" s="234" t="s">
        <v>246</v>
      </c>
      <c r="L259" s="239"/>
      <c r="M259" s="240" t="s">
        <v>1</v>
      </c>
      <c r="N259" s="241" t="s">
        <v>40</v>
      </c>
      <c r="O259" s="77"/>
      <c r="P259" s="191">
        <f>O259*H259</f>
        <v>0</v>
      </c>
      <c r="Q259" s="191">
        <v>0.040000000000000001</v>
      </c>
      <c r="R259" s="191">
        <f>Q259*H259</f>
        <v>0.080000000000000002</v>
      </c>
      <c r="S259" s="191">
        <v>0</v>
      </c>
      <c r="T259" s="19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3" t="s">
        <v>291</v>
      </c>
      <c r="AT259" s="193" t="s">
        <v>465</v>
      </c>
      <c r="AU259" s="193" t="s">
        <v>84</v>
      </c>
      <c r="AY259" s="19" t="s">
        <v>235</v>
      </c>
      <c r="BE259" s="194">
        <f>IF(N259="základní",J259,0)</f>
        <v>0</v>
      </c>
      <c r="BF259" s="194">
        <f>IF(N259="snížená",J259,0)</f>
        <v>0</v>
      </c>
      <c r="BG259" s="194">
        <f>IF(N259="zákl. přenesená",J259,0)</f>
        <v>0</v>
      </c>
      <c r="BH259" s="194">
        <f>IF(N259="sníž. přenesená",J259,0)</f>
        <v>0</v>
      </c>
      <c r="BI259" s="194">
        <f>IF(N259="nulová",J259,0)</f>
        <v>0</v>
      </c>
      <c r="BJ259" s="19" t="s">
        <v>82</v>
      </c>
      <c r="BK259" s="194">
        <f>ROUND(I259*H259,2)</f>
        <v>0</v>
      </c>
      <c r="BL259" s="19" t="s">
        <v>96</v>
      </c>
      <c r="BM259" s="193" t="s">
        <v>1093</v>
      </c>
    </row>
    <row r="260" s="2" customFormat="1">
      <c r="A260" s="38"/>
      <c r="B260" s="39"/>
      <c r="C260" s="38"/>
      <c r="D260" s="195" t="s">
        <v>242</v>
      </c>
      <c r="E260" s="38"/>
      <c r="F260" s="196" t="s">
        <v>537</v>
      </c>
      <c r="G260" s="38"/>
      <c r="H260" s="38"/>
      <c r="I260" s="197"/>
      <c r="J260" s="38"/>
      <c r="K260" s="38"/>
      <c r="L260" s="39"/>
      <c r="M260" s="198"/>
      <c r="N260" s="199"/>
      <c r="O260" s="77"/>
      <c r="P260" s="77"/>
      <c r="Q260" s="77"/>
      <c r="R260" s="77"/>
      <c r="S260" s="77"/>
      <c r="T260" s="7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19" t="s">
        <v>242</v>
      </c>
      <c r="AU260" s="19" t="s">
        <v>84</v>
      </c>
    </row>
    <row r="261" s="2" customFormat="1" ht="24.15" customHeight="1">
      <c r="A261" s="38"/>
      <c r="B261" s="181"/>
      <c r="C261" s="232" t="s">
        <v>428</v>
      </c>
      <c r="D261" s="232" t="s">
        <v>465</v>
      </c>
      <c r="E261" s="233" t="s">
        <v>544</v>
      </c>
      <c r="F261" s="234" t="s">
        <v>545</v>
      </c>
      <c r="G261" s="235" t="s">
        <v>527</v>
      </c>
      <c r="H261" s="236">
        <v>1</v>
      </c>
      <c r="I261" s="237"/>
      <c r="J261" s="238">
        <f>ROUND(I261*H261,2)</f>
        <v>0</v>
      </c>
      <c r="K261" s="234" t="s">
        <v>246</v>
      </c>
      <c r="L261" s="239"/>
      <c r="M261" s="240" t="s">
        <v>1</v>
      </c>
      <c r="N261" s="241" t="s">
        <v>40</v>
      </c>
      <c r="O261" s="77"/>
      <c r="P261" s="191">
        <f>O261*H261</f>
        <v>0</v>
      </c>
      <c r="Q261" s="191">
        <v>0.068000000000000005</v>
      </c>
      <c r="R261" s="191">
        <f>Q261*H261</f>
        <v>0.068000000000000005</v>
      </c>
      <c r="S261" s="191">
        <v>0</v>
      </c>
      <c r="T261" s="192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93" t="s">
        <v>291</v>
      </c>
      <c r="AT261" s="193" t="s">
        <v>465</v>
      </c>
      <c r="AU261" s="193" t="s">
        <v>84</v>
      </c>
      <c r="AY261" s="19" t="s">
        <v>235</v>
      </c>
      <c r="BE261" s="194">
        <f>IF(N261="základní",J261,0)</f>
        <v>0</v>
      </c>
      <c r="BF261" s="194">
        <f>IF(N261="snížená",J261,0)</f>
        <v>0</v>
      </c>
      <c r="BG261" s="194">
        <f>IF(N261="zákl. přenesená",J261,0)</f>
        <v>0</v>
      </c>
      <c r="BH261" s="194">
        <f>IF(N261="sníž. přenesená",J261,0)</f>
        <v>0</v>
      </c>
      <c r="BI261" s="194">
        <f>IF(N261="nulová",J261,0)</f>
        <v>0</v>
      </c>
      <c r="BJ261" s="19" t="s">
        <v>82</v>
      </c>
      <c r="BK261" s="194">
        <f>ROUND(I261*H261,2)</f>
        <v>0</v>
      </c>
      <c r="BL261" s="19" t="s">
        <v>96</v>
      </c>
      <c r="BM261" s="193" t="s">
        <v>546</v>
      </c>
    </row>
    <row r="262" s="2" customFormat="1">
      <c r="A262" s="38"/>
      <c r="B262" s="39"/>
      <c r="C262" s="38"/>
      <c r="D262" s="195" t="s">
        <v>242</v>
      </c>
      <c r="E262" s="38"/>
      <c r="F262" s="196" t="s">
        <v>545</v>
      </c>
      <c r="G262" s="38"/>
      <c r="H262" s="38"/>
      <c r="I262" s="197"/>
      <c r="J262" s="38"/>
      <c r="K262" s="38"/>
      <c r="L262" s="39"/>
      <c r="M262" s="198"/>
      <c r="N262" s="199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242</v>
      </c>
      <c r="AU262" s="19" t="s">
        <v>84</v>
      </c>
    </row>
    <row r="263" s="2" customFormat="1" ht="24.15" customHeight="1">
      <c r="A263" s="38"/>
      <c r="B263" s="181"/>
      <c r="C263" s="182" t="s">
        <v>435</v>
      </c>
      <c r="D263" s="182" t="s">
        <v>237</v>
      </c>
      <c r="E263" s="183" t="s">
        <v>557</v>
      </c>
      <c r="F263" s="184" t="s">
        <v>558</v>
      </c>
      <c r="G263" s="185" t="s">
        <v>358</v>
      </c>
      <c r="H263" s="186">
        <v>1.125</v>
      </c>
      <c r="I263" s="187"/>
      <c r="J263" s="188">
        <f>ROUND(I263*H263,2)</f>
        <v>0</v>
      </c>
      <c r="K263" s="184" t="s">
        <v>246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96</v>
      </c>
      <c r="AT263" s="193" t="s">
        <v>237</v>
      </c>
      <c r="AU263" s="193" t="s">
        <v>84</v>
      </c>
      <c r="AY263" s="19" t="s">
        <v>235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96</v>
      </c>
      <c r="BM263" s="193" t="s">
        <v>559</v>
      </c>
    </row>
    <row r="264" s="2" customFormat="1">
      <c r="A264" s="38"/>
      <c r="B264" s="39"/>
      <c r="C264" s="38"/>
      <c r="D264" s="195" t="s">
        <v>242</v>
      </c>
      <c r="E264" s="38"/>
      <c r="F264" s="196" t="s">
        <v>560</v>
      </c>
      <c r="G264" s="38"/>
      <c r="H264" s="38"/>
      <c r="I264" s="197"/>
      <c r="J264" s="38"/>
      <c r="K264" s="38"/>
      <c r="L264" s="39"/>
      <c r="M264" s="198"/>
      <c r="N264" s="199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242</v>
      </c>
      <c r="AU264" s="19" t="s">
        <v>84</v>
      </c>
    </row>
    <row r="265" s="2" customFormat="1">
      <c r="A265" s="38"/>
      <c r="B265" s="39"/>
      <c r="C265" s="38"/>
      <c r="D265" s="195" t="s">
        <v>262</v>
      </c>
      <c r="E265" s="38"/>
      <c r="F265" s="223" t="s">
        <v>296</v>
      </c>
      <c r="G265" s="38"/>
      <c r="H265" s="38"/>
      <c r="I265" s="197"/>
      <c r="J265" s="38"/>
      <c r="K265" s="38"/>
      <c r="L265" s="39"/>
      <c r="M265" s="198"/>
      <c r="N265" s="199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262</v>
      </c>
      <c r="AU265" s="19" t="s">
        <v>84</v>
      </c>
    </row>
    <row r="266" s="13" customFormat="1">
      <c r="A266" s="13"/>
      <c r="B266" s="200"/>
      <c r="C266" s="13"/>
      <c r="D266" s="195" t="s">
        <v>248</v>
      </c>
      <c r="E266" s="201" t="s">
        <v>1</v>
      </c>
      <c r="F266" s="202" t="s">
        <v>992</v>
      </c>
      <c r="G266" s="13"/>
      <c r="H266" s="201" t="s">
        <v>1</v>
      </c>
      <c r="I266" s="203"/>
      <c r="J266" s="13"/>
      <c r="K266" s="13"/>
      <c r="L266" s="200"/>
      <c r="M266" s="204"/>
      <c r="N266" s="205"/>
      <c r="O266" s="205"/>
      <c r="P266" s="205"/>
      <c r="Q266" s="205"/>
      <c r="R266" s="205"/>
      <c r="S266" s="205"/>
      <c r="T266" s="206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1" t="s">
        <v>248</v>
      </c>
      <c r="AU266" s="201" t="s">
        <v>84</v>
      </c>
      <c r="AV266" s="13" t="s">
        <v>82</v>
      </c>
      <c r="AW266" s="13" t="s">
        <v>32</v>
      </c>
      <c r="AX266" s="13" t="s">
        <v>75</v>
      </c>
      <c r="AY266" s="201" t="s">
        <v>235</v>
      </c>
    </row>
    <row r="267" s="14" customFormat="1">
      <c r="A267" s="14"/>
      <c r="B267" s="207"/>
      <c r="C267" s="14"/>
      <c r="D267" s="195" t="s">
        <v>248</v>
      </c>
      <c r="E267" s="208" t="s">
        <v>1</v>
      </c>
      <c r="F267" s="209" t="s">
        <v>1534</v>
      </c>
      <c r="G267" s="14"/>
      <c r="H267" s="210">
        <v>0.67500000000000004</v>
      </c>
      <c r="I267" s="211"/>
      <c r="J267" s="14"/>
      <c r="K267" s="14"/>
      <c r="L267" s="207"/>
      <c r="M267" s="212"/>
      <c r="N267" s="213"/>
      <c r="O267" s="213"/>
      <c r="P267" s="213"/>
      <c r="Q267" s="213"/>
      <c r="R267" s="213"/>
      <c r="S267" s="213"/>
      <c r="T267" s="2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08" t="s">
        <v>248</v>
      </c>
      <c r="AU267" s="208" t="s">
        <v>84</v>
      </c>
      <c r="AV267" s="14" t="s">
        <v>84</v>
      </c>
      <c r="AW267" s="14" t="s">
        <v>32</v>
      </c>
      <c r="AX267" s="14" t="s">
        <v>75</v>
      </c>
      <c r="AY267" s="208" t="s">
        <v>235</v>
      </c>
    </row>
    <row r="268" s="13" customFormat="1">
      <c r="A268" s="13"/>
      <c r="B268" s="200"/>
      <c r="C268" s="13"/>
      <c r="D268" s="195" t="s">
        <v>248</v>
      </c>
      <c r="E268" s="201" t="s">
        <v>1</v>
      </c>
      <c r="F268" s="202" t="s">
        <v>522</v>
      </c>
      <c r="G268" s="13"/>
      <c r="H268" s="201" t="s">
        <v>1</v>
      </c>
      <c r="I268" s="203"/>
      <c r="J268" s="13"/>
      <c r="K268" s="13"/>
      <c r="L268" s="200"/>
      <c r="M268" s="204"/>
      <c r="N268" s="205"/>
      <c r="O268" s="205"/>
      <c r="P268" s="205"/>
      <c r="Q268" s="205"/>
      <c r="R268" s="205"/>
      <c r="S268" s="205"/>
      <c r="T268" s="206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1" t="s">
        <v>248</v>
      </c>
      <c r="AU268" s="201" t="s">
        <v>84</v>
      </c>
      <c r="AV268" s="13" t="s">
        <v>82</v>
      </c>
      <c r="AW268" s="13" t="s">
        <v>32</v>
      </c>
      <c r="AX268" s="13" t="s">
        <v>75</v>
      </c>
      <c r="AY268" s="201" t="s">
        <v>235</v>
      </c>
    </row>
    <row r="269" s="14" customFormat="1">
      <c r="A269" s="14"/>
      <c r="B269" s="207"/>
      <c r="C269" s="14"/>
      <c r="D269" s="195" t="s">
        <v>248</v>
      </c>
      <c r="E269" s="208" t="s">
        <v>1</v>
      </c>
      <c r="F269" s="209" t="s">
        <v>1535</v>
      </c>
      <c r="G269" s="14"/>
      <c r="H269" s="210">
        <v>0.45000000000000001</v>
      </c>
      <c r="I269" s="211"/>
      <c r="J269" s="14"/>
      <c r="K269" s="14"/>
      <c r="L269" s="207"/>
      <c r="M269" s="212"/>
      <c r="N269" s="213"/>
      <c r="O269" s="213"/>
      <c r="P269" s="213"/>
      <c r="Q269" s="213"/>
      <c r="R269" s="213"/>
      <c r="S269" s="213"/>
      <c r="T269" s="2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8" t="s">
        <v>248</v>
      </c>
      <c r="AU269" s="208" t="s">
        <v>84</v>
      </c>
      <c r="AV269" s="14" t="s">
        <v>84</v>
      </c>
      <c r="AW269" s="14" t="s">
        <v>32</v>
      </c>
      <c r="AX269" s="14" t="s">
        <v>75</v>
      </c>
      <c r="AY269" s="208" t="s">
        <v>235</v>
      </c>
    </row>
    <row r="270" s="15" customFormat="1">
      <c r="A270" s="15"/>
      <c r="B270" s="215"/>
      <c r="C270" s="15"/>
      <c r="D270" s="195" t="s">
        <v>248</v>
      </c>
      <c r="E270" s="216" t="s">
        <v>1</v>
      </c>
      <c r="F270" s="217" t="s">
        <v>253</v>
      </c>
      <c r="G270" s="15"/>
      <c r="H270" s="218">
        <v>1.125</v>
      </c>
      <c r="I270" s="219"/>
      <c r="J270" s="15"/>
      <c r="K270" s="15"/>
      <c r="L270" s="215"/>
      <c r="M270" s="220"/>
      <c r="N270" s="221"/>
      <c r="O270" s="221"/>
      <c r="P270" s="221"/>
      <c r="Q270" s="221"/>
      <c r="R270" s="221"/>
      <c r="S270" s="221"/>
      <c r="T270" s="222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16" t="s">
        <v>248</v>
      </c>
      <c r="AU270" s="216" t="s">
        <v>84</v>
      </c>
      <c r="AV270" s="15" t="s">
        <v>96</v>
      </c>
      <c r="AW270" s="15" t="s">
        <v>32</v>
      </c>
      <c r="AX270" s="15" t="s">
        <v>82</v>
      </c>
      <c r="AY270" s="216" t="s">
        <v>235</v>
      </c>
    </row>
    <row r="271" s="12" customFormat="1" ht="22.8" customHeight="1">
      <c r="A271" s="12"/>
      <c r="B271" s="168"/>
      <c r="C271" s="12"/>
      <c r="D271" s="169" t="s">
        <v>74</v>
      </c>
      <c r="E271" s="179" t="s">
        <v>269</v>
      </c>
      <c r="F271" s="179" t="s">
        <v>562</v>
      </c>
      <c r="G271" s="12"/>
      <c r="H271" s="12"/>
      <c r="I271" s="171"/>
      <c r="J271" s="180">
        <f>BK271</f>
        <v>0</v>
      </c>
      <c r="K271" s="12"/>
      <c r="L271" s="168"/>
      <c r="M271" s="173"/>
      <c r="N271" s="174"/>
      <c r="O271" s="174"/>
      <c r="P271" s="175">
        <f>SUM(P272:P289)</f>
        <v>0</v>
      </c>
      <c r="Q271" s="174"/>
      <c r="R271" s="175">
        <f>SUM(R272:R289)</f>
        <v>0</v>
      </c>
      <c r="S271" s="174"/>
      <c r="T271" s="176">
        <f>SUM(T272:T289)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169" t="s">
        <v>82</v>
      </c>
      <c r="AT271" s="177" t="s">
        <v>74</v>
      </c>
      <c r="AU271" s="177" t="s">
        <v>82</v>
      </c>
      <c r="AY271" s="169" t="s">
        <v>235</v>
      </c>
      <c r="BK271" s="178">
        <f>SUM(BK272:BK289)</f>
        <v>0</v>
      </c>
    </row>
    <row r="272" s="2" customFormat="1" ht="24.15" customHeight="1">
      <c r="A272" s="38"/>
      <c r="B272" s="181"/>
      <c r="C272" s="182" t="s">
        <v>446</v>
      </c>
      <c r="D272" s="182" t="s">
        <v>237</v>
      </c>
      <c r="E272" s="183" t="s">
        <v>605</v>
      </c>
      <c r="F272" s="184" t="s">
        <v>606</v>
      </c>
      <c r="G272" s="185" t="s">
        <v>240</v>
      </c>
      <c r="H272" s="186">
        <v>107.91</v>
      </c>
      <c r="I272" s="187"/>
      <c r="J272" s="188">
        <f>ROUND(I272*H272,2)</f>
        <v>0</v>
      </c>
      <c r="K272" s="184" t="s">
        <v>246</v>
      </c>
      <c r="L272" s="39"/>
      <c r="M272" s="189" t="s">
        <v>1</v>
      </c>
      <c r="N272" s="190" t="s">
        <v>40</v>
      </c>
      <c r="O272" s="77"/>
      <c r="P272" s="191">
        <f>O272*H272</f>
        <v>0</v>
      </c>
      <c r="Q272" s="191">
        <v>0</v>
      </c>
      <c r="R272" s="191">
        <f>Q272*H272</f>
        <v>0</v>
      </c>
      <c r="S272" s="191">
        <v>0</v>
      </c>
      <c r="T272" s="19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3" t="s">
        <v>96</v>
      </c>
      <c r="AT272" s="193" t="s">
        <v>237</v>
      </c>
      <c r="AU272" s="193" t="s">
        <v>84</v>
      </c>
      <c r="AY272" s="19" t="s">
        <v>235</v>
      </c>
      <c r="BE272" s="194">
        <f>IF(N272="základní",J272,0)</f>
        <v>0</v>
      </c>
      <c r="BF272" s="194">
        <f>IF(N272="snížená",J272,0)</f>
        <v>0</v>
      </c>
      <c r="BG272" s="194">
        <f>IF(N272="zákl. přenesená",J272,0)</f>
        <v>0</v>
      </c>
      <c r="BH272" s="194">
        <f>IF(N272="sníž. přenesená",J272,0)</f>
        <v>0</v>
      </c>
      <c r="BI272" s="194">
        <f>IF(N272="nulová",J272,0)</f>
        <v>0</v>
      </c>
      <c r="BJ272" s="19" t="s">
        <v>82</v>
      </c>
      <c r="BK272" s="194">
        <f>ROUND(I272*H272,2)</f>
        <v>0</v>
      </c>
      <c r="BL272" s="19" t="s">
        <v>96</v>
      </c>
      <c r="BM272" s="193" t="s">
        <v>607</v>
      </c>
    </row>
    <row r="273" s="2" customFormat="1">
      <c r="A273" s="38"/>
      <c r="B273" s="39"/>
      <c r="C273" s="38"/>
      <c r="D273" s="195" t="s">
        <v>242</v>
      </c>
      <c r="E273" s="38"/>
      <c r="F273" s="196" t="s">
        <v>608</v>
      </c>
      <c r="G273" s="38"/>
      <c r="H273" s="38"/>
      <c r="I273" s="197"/>
      <c r="J273" s="38"/>
      <c r="K273" s="38"/>
      <c r="L273" s="39"/>
      <c r="M273" s="198"/>
      <c r="N273" s="199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242</v>
      </c>
      <c r="AU273" s="19" t="s">
        <v>84</v>
      </c>
    </row>
    <row r="274" s="2" customFormat="1" ht="21.75" customHeight="1">
      <c r="A274" s="38"/>
      <c r="B274" s="181"/>
      <c r="C274" s="182" t="s">
        <v>464</v>
      </c>
      <c r="D274" s="182" t="s">
        <v>237</v>
      </c>
      <c r="E274" s="183" t="s">
        <v>610</v>
      </c>
      <c r="F274" s="184" t="s">
        <v>570</v>
      </c>
      <c r="G274" s="185" t="s">
        <v>240</v>
      </c>
      <c r="H274" s="186">
        <v>107.91</v>
      </c>
      <c r="I274" s="187"/>
      <c r="J274" s="188">
        <f>ROUND(I274*H274,2)</f>
        <v>0</v>
      </c>
      <c r="K274" s="184" t="s">
        <v>246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96</v>
      </c>
      <c r="AT274" s="193" t="s">
        <v>237</v>
      </c>
      <c r="AU274" s="193" t="s">
        <v>84</v>
      </c>
      <c r="AY274" s="19" t="s">
        <v>235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96</v>
      </c>
      <c r="BM274" s="193" t="s">
        <v>611</v>
      </c>
    </row>
    <row r="275" s="2" customFormat="1">
      <c r="A275" s="38"/>
      <c r="B275" s="39"/>
      <c r="C275" s="38"/>
      <c r="D275" s="195" t="s">
        <v>242</v>
      </c>
      <c r="E275" s="38"/>
      <c r="F275" s="196" t="s">
        <v>572</v>
      </c>
      <c r="G275" s="38"/>
      <c r="H275" s="38"/>
      <c r="I275" s="197"/>
      <c r="J275" s="38"/>
      <c r="K275" s="38"/>
      <c r="L275" s="39"/>
      <c r="M275" s="198"/>
      <c r="N275" s="199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242</v>
      </c>
      <c r="AU275" s="19" t="s">
        <v>84</v>
      </c>
    </row>
    <row r="276" s="2" customFormat="1" ht="24.15" customHeight="1">
      <c r="A276" s="38"/>
      <c r="B276" s="181"/>
      <c r="C276" s="182" t="s">
        <v>474</v>
      </c>
      <c r="D276" s="182" t="s">
        <v>237</v>
      </c>
      <c r="E276" s="183" t="s">
        <v>613</v>
      </c>
      <c r="F276" s="184" t="s">
        <v>575</v>
      </c>
      <c r="G276" s="185" t="s">
        <v>240</v>
      </c>
      <c r="H276" s="186">
        <v>107.91</v>
      </c>
      <c r="I276" s="187"/>
      <c r="J276" s="188">
        <f>ROUND(I276*H276,2)</f>
        <v>0</v>
      </c>
      <c r="K276" s="184" t="s">
        <v>246</v>
      </c>
      <c r="L276" s="39"/>
      <c r="M276" s="189" t="s">
        <v>1</v>
      </c>
      <c r="N276" s="190" t="s">
        <v>40</v>
      </c>
      <c r="O276" s="77"/>
      <c r="P276" s="191">
        <f>O276*H276</f>
        <v>0</v>
      </c>
      <c r="Q276" s="191">
        <v>0</v>
      </c>
      <c r="R276" s="191">
        <f>Q276*H276</f>
        <v>0</v>
      </c>
      <c r="S276" s="191">
        <v>0</v>
      </c>
      <c r="T276" s="19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3" t="s">
        <v>96</v>
      </c>
      <c r="AT276" s="193" t="s">
        <v>237</v>
      </c>
      <c r="AU276" s="193" t="s">
        <v>84</v>
      </c>
      <c r="AY276" s="19" t="s">
        <v>235</v>
      </c>
      <c r="BE276" s="194">
        <f>IF(N276="základní",J276,0)</f>
        <v>0</v>
      </c>
      <c r="BF276" s="194">
        <f>IF(N276="snížená",J276,0)</f>
        <v>0</v>
      </c>
      <c r="BG276" s="194">
        <f>IF(N276="zákl. přenesená",J276,0)</f>
        <v>0</v>
      </c>
      <c r="BH276" s="194">
        <f>IF(N276="sníž. přenesená",J276,0)</f>
        <v>0</v>
      </c>
      <c r="BI276" s="194">
        <f>IF(N276="nulová",J276,0)</f>
        <v>0</v>
      </c>
      <c r="BJ276" s="19" t="s">
        <v>82</v>
      </c>
      <c r="BK276" s="194">
        <f>ROUND(I276*H276,2)</f>
        <v>0</v>
      </c>
      <c r="BL276" s="19" t="s">
        <v>96</v>
      </c>
      <c r="BM276" s="193" t="s">
        <v>614</v>
      </c>
    </row>
    <row r="277" s="2" customFormat="1">
      <c r="A277" s="38"/>
      <c r="B277" s="39"/>
      <c r="C277" s="38"/>
      <c r="D277" s="195" t="s">
        <v>242</v>
      </c>
      <c r="E277" s="38"/>
      <c r="F277" s="196" t="s">
        <v>577</v>
      </c>
      <c r="G277" s="38"/>
      <c r="H277" s="38"/>
      <c r="I277" s="197"/>
      <c r="J277" s="38"/>
      <c r="K277" s="38"/>
      <c r="L277" s="39"/>
      <c r="M277" s="198"/>
      <c r="N277" s="199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242</v>
      </c>
      <c r="AU277" s="19" t="s">
        <v>84</v>
      </c>
    </row>
    <row r="278" s="2" customFormat="1" ht="33" customHeight="1">
      <c r="A278" s="38"/>
      <c r="B278" s="181"/>
      <c r="C278" s="182" t="s">
        <v>481</v>
      </c>
      <c r="D278" s="182" t="s">
        <v>237</v>
      </c>
      <c r="E278" s="183" t="s">
        <v>616</v>
      </c>
      <c r="F278" s="184" t="s">
        <v>995</v>
      </c>
      <c r="G278" s="185" t="s">
        <v>240</v>
      </c>
      <c r="H278" s="186">
        <v>107.91</v>
      </c>
      <c r="I278" s="187"/>
      <c r="J278" s="188">
        <f>ROUND(I278*H278,2)</f>
        <v>0</v>
      </c>
      <c r="K278" s="184" t="s">
        <v>246</v>
      </c>
      <c r="L278" s="39"/>
      <c r="M278" s="189" t="s">
        <v>1</v>
      </c>
      <c r="N278" s="190" t="s">
        <v>40</v>
      </c>
      <c r="O278" s="77"/>
      <c r="P278" s="191">
        <f>O278*H278</f>
        <v>0</v>
      </c>
      <c r="Q278" s="191">
        <v>0</v>
      </c>
      <c r="R278" s="191">
        <f>Q278*H278</f>
        <v>0</v>
      </c>
      <c r="S278" s="191">
        <v>0</v>
      </c>
      <c r="T278" s="192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3" t="s">
        <v>96</v>
      </c>
      <c r="AT278" s="193" t="s">
        <v>237</v>
      </c>
      <c r="AU278" s="193" t="s">
        <v>84</v>
      </c>
      <c r="AY278" s="19" t="s">
        <v>235</v>
      </c>
      <c r="BE278" s="194">
        <f>IF(N278="základní",J278,0)</f>
        <v>0</v>
      </c>
      <c r="BF278" s="194">
        <f>IF(N278="snížená",J278,0)</f>
        <v>0</v>
      </c>
      <c r="BG278" s="194">
        <f>IF(N278="zákl. přenesená",J278,0)</f>
        <v>0</v>
      </c>
      <c r="BH278" s="194">
        <f>IF(N278="sníž. přenesená",J278,0)</f>
        <v>0</v>
      </c>
      <c r="BI278" s="194">
        <f>IF(N278="nulová",J278,0)</f>
        <v>0</v>
      </c>
      <c r="BJ278" s="19" t="s">
        <v>82</v>
      </c>
      <c r="BK278" s="194">
        <f>ROUND(I278*H278,2)</f>
        <v>0</v>
      </c>
      <c r="BL278" s="19" t="s">
        <v>96</v>
      </c>
      <c r="BM278" s="193" t="s">
        <v>618</v>
      </c>
    </row>
    <row r="279" s="2" customFormat="1">
      <c r="A279" s="38"/>
      <c r="B279" s="39"/>
      <c r="C279" s="38"/>
      <c r="D279" s="195" t="s">
        <v>242</v>
      </c>
      <c r="E279" s="38"/>
      <c r="F279" s="196" t="s">
        <v>619</v>
      </c>
      <c r="G279" s="38"/>
      <c r="H279" s="38"/>
      <c r="I279" s="197"/>
      <c r="J279" s="38"/>
      <c r="K279" s="38"/>
      <c r="L279" s="39"/>
      <c r="M279" s="198"/>
      <c r="N279" s="199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242</v>
      </c>
      <c r="AU279" s="19" t="s">
        <v>84</v>
      </c>
    </row>
    <row r="280" s="2" customFormat="1">
      <c r="A280" s="38"/>
      <c r="B280" s="39"/>
      <c r="C280" s="38"/>
      <c r="D280" s="195" t="s">
        <v>262</v>
      </c>
      <c r="E280" s="38"/>
      <c r="F280" s="223" t="s">
        <v>1503</v>
      </c>
      <c r="G280" s="38"/>
      <c r="H280" s="38"/>
      <c r="I280" s="197"/>
      <c r="J280" s="38"/>
      <c r="K280" s="38"/>
      <c r="L280" s="39"/>
      <c r="M280" s="198"/>
      <c r="N280" s="199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262</v>
      </c>
      <c r="AU280" s="19" t="s">
        <v>84</v>
      </c>
    </row>
    <row r="281" s="13" customFormat="1">
      <c r="A281" s="13"/>
      <c r="B281" s="200"/>
      <c r="C281" s="13"/>
      <c r="D281" s="195" t="s">
        <v>248</v>
      </c>
      <c r="E281" s="201" t="s">
        <v>1</v>
      </c>
      <c r="F281" s="202" t="s">
        <v>996</v>
      </c>
      <c r="G281" s="13"/>
      <c r="H281" s="201" t="s">
        <v>1</v>
      </c>
      <c r="I281" s="203"/>
      <c r="J281" s="13"/>
      <c r="K281" s="13"/>
      <c r="L281" s="200"/>
      <c r="M281" s="204"/>
      <c r="N281" s="205"/>
      <c r="O281" s="205"/>
      <c r="P281" s="205"/>
      <c r="Q281" s="205"/>
      <c r="R281" s="205"/>
      <c r="S281" s="205"/>
      <c r="T281" s="206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01" t="s">
        <v>248</v>
      </c>
      <c r="AU281" s="201" t="s">
        <v>84</v>
      </c>
      <c r="AV281" s="13" t="s">
        <v>82</v>
      </c>
      <c r="AW281" s="13" t="s">
        <v>32</v>
      </c>
      <c r="AX281" s="13" t="s">
        <v>75</v>
      </c>
      <c r="AY281" s="201" t="s">
        <v>235</v>
      </c>
    </row>
    <row r="282" s="14" customFormat="1">
      <c r="A282" s="14"/>
      <c r="B282" s="207"/>
      <c r="C282" s="14"/>
      <c r="D282" s="195" t="s">
        <v>248</v>
      </c>
      <c r="E282" s="208" t="s">
        <v>1</v>
      </c>
      <c r="F282" s="209" t="s">
        <v>1536</v>
      </c>
      <c r="G282" s="14"/>
      <c r="H282" s="210">
        <v>107.91</v>
      </c>
      <c r="I282" s="211"/>
      <c r="J282" s="14"/>
      <c r="K282" s="14"/>
      <c r="L282" s="207"/>
      <c r="M282" s="212"/>
      <c r="N282" s="213"/>
      <c r="O282" s="213"/>
      <c r="P282" s="213"/>
      <c r="Q282" s="213"/>
      <c r="R282" s="213"/>
      <c r="S282" s="213"/>
      <c r="T282" s="2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08" t="s">
        <v>248</v>
      </c>
      <c r="AU282" s="208" t="s">
        <v>84</v>
      </c>
      <c r="AV282" s="14" t="s">
        <v>84</v>
      </c>
      <c r="AW282" s="14" t="s">
        <v>32</v>
      </c>
      <c r="AX282" s="14" t="s">
        <v>82</v>
      </c>
      <c r="AY282" s="208" t="s">
        <v>235</v>
      </c>
    </row>
    <row r="283" s="2" customFormat="1" ht="21.75" customHeight="1">
      <c r="A283" s="38"/>
      <c r="B283" s="181"/>
      <c r="C283" s="182" t="s">
        <v>486</v>
      </c>
      <c r="D283" s="182" t="s">
        <v>237</v>
      </c>
      <c r="E283" s="183" t="s">
        <v>622</v>
      </c>
      <c r="F283" s="184" t="s">
        <v>586</v>
      </c>
      <c r="G283" s="185" t="s">
        <v>240</v>
      </c>
      <c r="H283" s="186">
        <v>325.5</v>
      </c>
      <c r="I283" s="187"/>
      <c r="J283" s="188">
        <f>ROUND(I283*H283,2)</f>
        <v>0</v>
      </c>
      <c r="K283" s="184" t="s">
        <v>246</v>
      </c>
      <c r="L283" s="39"/>
      <c r="M283" s="189" t="s">
        <v>1</v>
      </c>
      <c r="N283" s="190" t="s">
        <v>40</v>
      </c>
      <c r="O283" s="77"/>
      <c r="P283" s="191">
        <f>O283*H283</f>
        <v>0</v>
      </c>
      <c r="Q283" s="191">
        <v>0</v>
      </c>
      <c r="R283" s="191">
        <f>Q283*H283</f>
        <v>0</v>
      </c>
      <c r="S283" s="191">
        <v>0</v>
      </c>
      <c r="T283" s="192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3" t="s">
        <v>96</v>
      </c>
      <c r="AT283" s="193" t="s">
        <v>237</v>
      </c>
      <c r="AU283" s="193" t="s">
        <v>84</v>
      </c>
      <c r="AY283" s="19" t="s">
        <v>235</v>
      </c>
      <c r="BE283" s="194">
        <f>IF(N283="základní",J283,0)</f>
        <v>0</v>
      </c>
      <c r="BF283" s="194">
        <f>IF(N283="snížená",J283,0)</f>
        <v>0</v>
      </c>
      <c r="BG283" s="194">
        <f>IF(N283="zákl. přenesená",J283,0)</f>
        <v>0</v>
      </c>
      <c r="BH283" s="194">
        <f>IF(N283="sníž. přenesená",J283,0)</f>
        <v>0</v>
      </c>
      <c r="BI283" s="194">
        <f>IF(N283="nulová",J283,0)</f>
        <v>0</v>
      </c>
      <c r="BJ283" s="19" t="s">
        <v>82</v>
      </c>
      <c r="BK283" s="194">
        <f>ROUND(I283*H283,2)</f>
        <v>0</v>
      </c>
      <c r="BL283" s="19" t="s">
        <v>96</v>
      </c>
      <c r="BM283" s="193" t="s">
        <v>623</v>
      </c>
    </row>
    <row r="284" s="2" customFormat="1">
      <c r="A284" s="38"/>
      <c r="B284" s="39"/>
      <c r="C284" s="38"/>
      <c r="D284" s="195" t="s">
        <v>242</v>
      </c>
      <c r="E284" s="38"/>
      <c r="F284" s="196" t="s">
        <v>588</v>
      </c>
      <c r="G284" s="38"/>
      <c r="H284" s="38"/>
      <c r="I284" s="197"/>
      <c r="J284" s="38"/>
      <c r="K284" s="38"/>
      <c r="L284" s="39"/>
      <c r="M284" s="198"/>
      <c r="N284" s="199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242</v>
      </c>
      <c r="AU284" s="19" t="s">
        <v>84</v>
      </c>
    </row>
    <row r="285" s="2" customFormat="1" ht="33" customHeight="1">
      <c r="A285" s="38"/>
      <c r="B285" s="181"/>
      <c r="C285" s="182" t="s">
        <v>490</v>
      </c>
      <c r="D285" s="182" t="s">
        <v>237</v>
      </c>
      <c r="E285" s="183" t="s">
        <v>625</v>
      </c>
      <c r="F285" s="184" t="s">
        <v>998</v>
      </c>
      <c r="G285" s="185" t="s">
        <v>240</v>
      </c>
      <c r="H285" s="186">
        <v>325.5</v>
      </c>
      <c r="I285" s="187"/>
      <c r="J285" s="188">
        <f>ROUND(I285*H285,2)</f>
        <v>0</v>
      </c>
      <c r="K285" s="184" t="s">
        <v>246</v>
      </c>
      <c r="L285" s="39"/>
      <c r="M285" s="189" t="s">
        <v>1</v>
      </c>
      <c r="N285" s="190" t="s">
        <v>40</v>
      </c>
      <c r="O285" s="77"/>
      <c r="P285" s="191">
        <f>O285*H285</f>
        <v>0</v>
      </c>
      <c r="Q285" s="191">
        <v>0</v>
      </c>
      <c r="R285" s="191">
        <f>Q285*H285</f>
        <v>0</v>
      </c>
      <c r="S285" s="191">
        <v>0</v>
      </c>
      <c r="T285" s="192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93" t="s">
        <v>96</v>
      </c>
      <c r="AT285" s="193" t="s">
        <v>237</v>
      </c>
      <c r="AU285" s="193" t="s">
        <v>84</v>
      </c>
      <c r="AY285" s="19" t="s">
        <v>235</v>
      </c>
      <c r="BE285" s="194">
        <f>IF(N285="základní",J285,0)</f>
        <v>0</v>
      </c>
      <c r="BF285" s="194">
        <f>IF(N285="snížená",J285,0)</f>
        <v>0</v>
      </c>
      <c r="BG285" s="194">
        <f>IF(N285="zákl. přenesená",J285,0)</f>
        <v>0</v>
      </c>
      <c r="BH285" s="194">
        <f>IF(N285="sníž. přenesená",J285,0)</f>
        <v>0</v>
      </c>
      <c r="BI285" s="194">
        <f>IF(N285="nulová",J285,0)</f>
        <v>0</v>
      </c>
      <c r="BJ285" s="19" t="s">
        <v>82</v>
      </c>
      <c r="BK285" s="194">
        <f>ROUND(I285*H285,2)</f>
        <v>0</v>
      </c>
      <c r="BL285" s="19" t="s">
        <v>96</v>
      </c>
      <c r="BM285" s="193" t="s">
        <v>627</v>
      </c>
    </row>
    <row r="286" s="2" customFormat="1">
      <c r="A286" s="38"/>
      <c r="B286" s="39"/>
      <c r="C286" s="38"/>
      <c r="D286" s="195" t="s">
        <v>242</v>
      </c>
      <c r="E286" s="38"/>
      <c r="F286" s="196" t="s">
        <v>601</v>
      </c>
      <c r="G286" s="38"/>
      <c r="H286" s="38"/>
      <c r="I286" s="197"/>
      <c r="J286" s="38"/>
      <c r="K286" s="38"/>
      <c r="L286" s="39"/>
      <c r="M286" s="198"/>
      <c r="N286" s="199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242</v>
      </c>
      <c r="AU286" s="19" t="s">
        <v>84</v>
      </c>
    </row>
    <row r="287" s="2" customFormat="1">
      <c r="A287" s="38"/>
      <c r="B287" s="39"/>
      <c r="C287" s="38"/>
      <c r="D287" s="195" t="s">
        <v>262</v>
      </c>
      <c r="E287" s="38"/>
      <c r="F287" s="223" t="s">
        <v>1503</v>
      </c>
      <c r="G287" s="38"/>
      <c r="H287" s="38"/>
      <c r="I287" s="197"/>
      <c r="J287" s="38"/>
      <c r="K287" s="38"/>
      <c r="L287" s="39"/>
      <c r="M287" s="198"/>
      <c r="N287" s="199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262</v>
      </c>
      <c r="AU287" s="19" t="s">
        <v>84</v>
      </c>
    </row>
    <row r="288" s="13" customFormat="1">
      <c r="A288" s="13"/>
      <c r="B288" s="200"/>
      <c r="C288" s="13"/>
      <c r="D288" s="195" t="s">
        <v>248</v>
      </c>
      <c r="E288" s="201" t="s">
        <v>1</v>
      </c>
      <c r="F288" s="202" t="s">
        <v>602</v>
      </c>
      <c r="G288" s="13"/>
      <c r="H288" s="201" t="s">
        <v>1</v>
      </c>
      <c r="I288" s="203"/>
      <c r="J288" s="13"/>
      <c r="K288" s="13"/>
      <c r="L288" s="200"/>
      <c r="M288" s="204"/>
      <c r="N288" s="205"/>
      <c r="O288" s="205"/>
      <c r="P288" s="205"/>
      <c r="Q288" s="205"/>
      <c r="R288" s="205"/>
      <c r="S288" s="205"/>
      <c r="T288" s="206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01" t="s">
        <v>248</v>
      </c>
      <c r="AU288" s="201" t="s">
        <v>84</v>
      </c>
      <c r="AV288" s="13" t="s">
        <v>82</v>
      </c>
      <c r="AW288" s="13" t="s">
        <v>32</v>
      </c>
      <c r="AX288" s="13" t="s">
        <v>75</v>
      </c>
      <c r="AY288" s="201" t="s">
        <v>235</v>
      </c>
    </row>
    <row r="289" s="14" customFormat="1">
      <c r="A289" s="14"/>
      <c r="B289" s="207"/>
      <c r="C289" s="14"/>
      <c r="D289" s="195" t="s">
        <v>248</v>
      </c>
      <c r="E289" s="208" t="s">
        <v>1</v>
      </c>
      <c r="F289" s="209" t="s">
        <v>1537</v>
      </c>
      <c r="G289" s="14"/>
      <c r="H289" s="210">
        <v>325.5</v>
      </c>
      <c r="I289" s="211"/>
      <c r="J289" s="14"/>
      <c r="K289" s="14"/>
      <c r="L289" s="207"/>
      <c r="M289" s="212"/>
      <c r="N289" s="213"/>
      <c r="O289" s="213"/>
      <c r="P289" s="213"/>
      <c r="Q289" s="213"/>
      <c r="R289" s="213"/>
      <c r="S289" s="213"/>
      <c r="T289" s="2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08" t="s">
        <v>248</v>
      </c>
      <c r="AU289" s="208" t="s">
        <v>84</v>
      </c>
      <c r="AV289" s="14" t="s">
        <v>84</v>
      </c>
      <c r="AW289" s="14" t="s">
        <v>32</v>
      </c>
      <c r="AX289" s="14" t="s">
        <v>82</v>
      </c>
      <c r="AY289" s="208" t="s">
        <v>235</v>
      </c>
    </row>
    <row r="290" s="12" customFormat="1" ht="22.8" customHeight="1">
      <c r="A290" s="12"/>
      <c r="B290" s="168"/>
      <c r="C290" s="12"/>
      <c r="D290" s="169" t="s">
        <v>74</v>
      </c>
      <c r="E290" s="179" t="s">
        <v>291</v>
      </c>
      <c r="F290" s="179" t="s">
        <v>629</v>
      </c>
      <c r="G290" s="12"/>
      <c r="H290" s="12"/>
      <c r="I290" s="171"/>
      <c r="J290" s="180">
        <f>BK290</f>
        <v>0</v>
      </c>
      <c r="K290" s="12"/>
      <c r="L290" s="168"/>
      <c r="M290" s="173"/>
      <c r="N290" s="174"/>
      <c r="O290" s="174"/>
      <c r="P290" s="175">
        <f>SUM(P291:P361)</f>
        <v>0</v>
      </c>
      <c r="Q290" s="174"/>
      <c r="R290" s="175">
        <f>SUM(R291:R361)</f>
        <v>9.4742300000000004</v>
      </c>
      <c r="S290" s="174"/>
      <c r="T290" s="176">
        <f>SUM(T291:T361)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169" t="s">
        <v>82</v>
      </c>
      <c r="AT290" s="177" t="s">
        <v>74</v>
      </c>
      <c r="AU290" s="177" t="s">
        <v>82</v>
      </c>
      <c r="AY290" s="169" t="s">
        <v>235</v>
      </c>
      <c r="BK290" s="178">
        <f>SUM(BK291:BK361)</f>
        <v>0</v>
      </c>
    </row>
    <row r="291" s="2" customFormat="1" ht="24.15" customHeight="1">
      <c r="A291" s="38"/>
      <c r="B291" s="181"/>
      <c r="C291" s="182" t="s">
        <v>495</v>
      </c>
      <c r="D291" s="182" t="s">
        <v>237</v>
      </c>
      <c r="E291" s="183" t="s">
        <v>642</v>
      </c>
      <c r="F291" s="184" t="s">
        <v>643</v>
      </c>
      <c r="G291" s="185" t="s">
        <v>323</v>
      </c>
      <c r="H291" s="186">
        <v>93</v>
      </c>
      <c r="I291" s="187"/>
      <c r="J291" s="188">
        <f>ROUND(I291*H291,2)</f>
        <v>0</v>
      </c>
      <c r="K291" s="184" t="s">
        <v>246</v>
      </c>
      <c r="L291" s="39"/>
      <c r="M291" s="189" t="s">
        <v>1</v>
      </c>
      <c r="N291" s="190" t="s">
        <v>40</v>
      </c>
      <c r="O291" s="77"/>
      <c r="P291" s="191">
        <f>O291*H291</f>
        <v>0</v>
      </c>
      <c r="Q291" s="191">
        <v>0.01323</v>
      </c>
      <c r="R291" s="191">
        <f>Q291*H291</f>
        <v>1.2303900000000001</v>
      </c>
      <c r="S291" s="191">
        <v>0</v>
      </c>
      <c r="T291" s="192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93" t="s">
        <v>96</v>
      </c>
      <c r="AT291" s="193" t="s">
        <v>237</v>
      </c>
      <c r="AU291" s="193" t="s">
        <v>84</v>
      </c>
      <c r="AY291" s="19" t="s">
        <v>235</v>
      </c>
      <c r="BE291" s="194">
        <f>IF(N291="základní",J291,0)</f>
        <v>0</v>
      </c>
      <c r="BF291" s="194">
        <f>IF(N291="snížená",J291,0)</f>
        <v>0</v>
      </c>
      <c r="BG291" s="194">
        <f>IF(N291="zákl. přenesená",J291,0)</f>
        <v>0</v>
      </c>
      <c r="BH291" s="194">
        <f>IF(N291="sníž. přenesená",J291,0)</f>
        <v>0</v>
      </c>
      <c r="BI291" s="194">
        <f>IF(N291="nulová",J291,0)</f>
        <v>0</v>
      </c>
      <c r="BJ291" s="19" t="s">
        <v>82</v>
      </c>
      <c r="BK291" s="194">
        <f>ROUND(I291*H291,2)</f>
        <v>0</v>
      </c>
      <c r="BL291" s="19" t="s">
        <v>96</v>
      </c>
      <c r="BM291" s="193" t="s">
        <v>644</v>
      </c>
    </row>
    <row r="292" s="2" customFormat="1">
      <c r="A292" s="38"/>
      <c r="B292" s="39"/>
      <c r="C292" s="38"/>
      <c r="D292" s="195" t="s">
        <v>242</v>
      </c>
      <c r="E292" s="38"/>
      <c r="F292" s="196" t="s">
        <v>645</v>
      </c>
      <c r="G292" s="38"/>
      <c r="H292" s="38"/>
      <c r="I292" s="197"/>
      <c r="J292" s="38"/>
      <c r="K292" s="38"/>
      <c r="L292" s="39"/>
      <c r="M292" s="198"/>
      <c r="N292" s="199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242</v>
      </c>
      <c r="AU292" s="19" t="s">
        <v>84</v>
      </c>
    </row>
    <row r="293" s="2" customFormat="1">
      <c r="A293" s="38"/>
      <c r="B293" s="39"/>
      <c r="C293" s="38"/>
      <c r="D293" s="195" t="s">
        <v>262</v>
      </c>
      <c r="E293" s="38"/>
      <c r="F293" s="223" t="s">
        <v>1503</v>
      </c>
      <c r="G293" s="38"/>
      <c r="H293" s="38"/>
      <c r="I293" s="197"/>
      <c r="J293" s="38"/>
      <c r="K293" s="38"/>
      <c r="L293" s="39"/>
      <c r="M293" s="198"/>
      <c r="N293" s="199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262</v>
      </c>
      <c r="AU293" s="19" t="s">
        <v>84</v>
      </c>
    </row>
    <row r="294" s="14" customFormat="1">
      <c r="A294" s="14"/>
      <c r="B294" s="207"/>
      <c r="C294" s="14"/>
      <c r="D294" s="195" t="s">
        <v>248</v>
      </c>
      <c r="E294" s="208" t="s">
        <v>1</v>
      </c>
      <c r="F294" s="209" t="s">
        <v>1538</v>
      </c>
      <c r="G294" s="14"/>
      <c r="H294" s="210">
        <v>93</v>
      </c>
      <c r="I294" s="211"/>
      <c r="J294" s="14"/>
      <c r="K294" s="14"/>
      <c r="L294" s="207"/>
      <c r="M294" s="212"/>
      <c r="N294" s="213"/>
      <c r="O294" s="213"/>
      <c r="P294" s="213"/>
      <c r="Q294" s="213"/>
      <c r="R294" s="213"/>
      <c r="S294" s="213"/>
      <c r="T294" s="2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08" t="s">
        <v>248</v>
      </c>
      <c r="AU294" s="208" t="s">
        <v>84</v>
      </c>
      <c r="AV294" s="14" t="s">
        <v>84</v>
      </c>
      <c r="AW294" s="14" t="s">
        <v>32</v>
      </c>
      <c r="AX294" s="14" t="s">
        <v>82</v>
      </c>
      <c r="AY294" s="208" t="s">
        <v>235</v>
      </c>
    </row>
    <row r="295" s="2" customFormat="1" ht="33" customHeight="1">
      <c r="A295" s="38"/>
      <c r="B295" s="181"/>
      <c r="C295" s="182" t="s">
        <v>502</v>
      </c>
      <c r="D295" s="182" t="s">
        <v>237</v>
      </c>
      <c r="E295" s="183" t="s">
        <v>648</v>
      </c>
      <c r="F295" s="184" t="s">
        <v>649</v>
      </c>
      <c r="G295" s="185" t="s">
        <v>527</v>
      </c>
      <c r="H295" s="186">
        <v>2</v>
      </c>
      <c r="I295" s="187"/>
      <c r="J295" s="188">
        <f>ROUND(I295*H295,2)</f>
        <v>0</v>
      </c>
      <c r="K295" s="184" t="s">
        <v>246</v>
      </c>
      <c r="L295" s="39"/>
      <c r="M295" s="189" t="s">
        <v>1</v>
      </c>
      <c r="N295" s="190" t="s">
        <v>40</v>
      </c>
      <c r="O295" s="77"/>
      <c r="P295" s="191">
        <f>O295*H295</f>
        <v>0</v>
      </c>
      <c r="Q295" s="191">
        <v>2.0000000000000002E-05</v>
      </c>
      <c r="R295" s="191">
        <f>Q295*H295</f>
        <v>4.0000000000000003E-05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96</v>
      </c>
      <c r="AT295" s="193" t="s">
        <v>237</v>
      </c>
      <c r="AU295" s="193" t="s">
        <v>84</v>
      </c>
      <c r="AY295" s="19" t="s">
        <v>235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96</v>
      </c>
      <c r="BM295" s="193" t="s">
        <v>650</v>
      </c>
    </row>
    <row r="296" s="2" customFormat="1">
      <c r="A296" s="38"/>
      <c r="B296" s="39"/>
      <c r="C296" s="38"/>
      <c r="D296" s="195" t="s">
        <v>242</v>
      </c>
      <c r="E296" s="38"/>
      <c r="F296" s="196" t="s">
        <v>651</v>
      </c>
      <c r="G296" s="38"/>
      <c r="H296" s="38"/>
      <c r="I296" s="197"/>
      <c r="J296" s="38"/>
      <c r="K296" s="38"/>
      <c r="L296" s="39"/>
      <c r="M296" s="198"/>
      <c r="N296" s="199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242</v>
      </c>
      <c r="AU296" s="19" t="s">
        <v>84</v>
      </c>
    </row>
    <row r="297" s="2" customFormat="1">
      <c r="A297" s="38"/>
      <c r="B297" s="39"/>
      <c r="C297" s="38"/>
      <c r="D297" s="195" t="s">
        <v>262</v>
      </c>
      <c r="E297" s="38"/>
      <c r="F297" s="223" t="s">
        <v>296</v>
      </c>
      <c r="G297" s="38"/>
      <c r="H297" s="38"/>
      <c r="I297" s="197"/>
      <c r="J297" s="38"/>
      <c r="K297" s="38"/>
      <c r="L297" s="39"/>
      <c r="M297" s="198"/>
      <c r="N297" s="199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262</v>
      </c>
      <c r="AU297" s="19" t="s">
        <v>84</v>
      </c>
    </row>
    <row r="298" s="14" customFormat="1">
      <c r="A298" s="14"/>
      <c r="B298" s="207"/>
      <c r="C298" s="14"/>
      <c r="D298" s="195" t="s">
        <v>248</v>
      </c>
      <c r="E298" s="208" t="s">
        <v>1</v>
      </c>
      <c r="F298" s="209" t="s">
        <v>1539</v>
      </c>
      <c r="G298" s="14"/>
      <c r="H298" s="210">
        <v>2</v>
      </c>
      <c r="I298" s="211"/>
      <c r="J298" s="14"/>
      <c r="K298" s="14"/>
      <c r="L298" s="207"/>
      <c r="M298" s="212"/>
      <c r="N298" s="213"/>
      <c r="O298" s="213"/>
      <c r="P298" s="213"/>
      <c r="Q298" s="213"/>
      <c r="R298" s="213"/>
      <c r="S298" s="213"/>
      <c r="T298" s="2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08" t="s">
        <v>248</v>
      </c>
      <c r="AU298" s="208" t="s">
        <v>84</v>
      </c>
      <c r="AV298" s="14" t="s">
        <v>84</v>
      </c>
      <c r="AW298" s="14" t="s">
        <v>32</v>
      </c>
      <c r="AX298" s="14" t="s">
        <v>82</v>
      </c>
      <c r="AY298" s="208" t="s">
        <v>235</v>
      </c>
    </row>
    <row r="299" s="2" customFormat="1" ht="24.15" customHeight="1">
      <c r="A299" s="38"/>
      <c r="B299" s="181"/>
      <c r="C299" s="232" t="s">
        <v>509</v>
      </c>
      <c r="D299" s="232" t="s">
        <v>465</v>
      </c>
      <c r="E299" s="233" t="s">
        <v>654</v>
      </c>
      <c r="F299" s="234" t="s">
        <v>655</v>
      </c>
      <c r="G299" s="235" t="s">
        <v>527</v>
      </c>
      <c r="H299" s="236">
        <v>2</v>
      </c>
      <c r="I299" s="237"/>
      <c r="J299" s="238">
        <f>ROUND(I299*H299,2)</f>
        <v>0</v>
      </c>
      <c r="K299" s="234" t="s">
        <v>246</v>
      </c>
      <c r="L299" s="239"/>
      <c r="M299" s="240" t="s">
        <v>1</v>
      </c>
      <c r="N299" s="241" t="s">
        <v>40</v>
      </c>
      <c r="O299" s="77"/>
      <c r="P299" s="191">
        <f>O299*H299</f>
        <v>0</v>
      </c>
      <c r="Q299" s="191">
        <v>0.0042599999999999999</v>
      </c>
      <c r="R299" s="191">
        <f>Q299*H299</f>
        <v>0.0085199999999999998</v>
      </c>
      <c r="S299" s="191">
        <v>0</v>
      </c>
      <c r="T299" s="192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3" t="s">
        <v>291</v>
      </c>
      <c r="AT299" s="193" t="s">
        <v>465</v>
      </c>
      <c r="AU299" s="193" t="s">
        <v>84</v>
      </c>
      <c r="AY299" s="19" t="s">
        <v>235</v>
      </c>
      <c r="BE299" s="194">
        <f>IF(N299="základní",J299,0)</f>
        <v>0</v>
      </c>
      <c r="BF299" s="194">
        <f>IF(N299="snížená",J299,0)</f>
        <v>0</v>
      </c>
      <c r="BG299" s="194">
        <f>IF(N299="zákl. přenesená",J299,0)</f>
        <v>0</v>
      </c>
      <c r="BH299" s="194">
        <f>IF(N299="sníž. přenesená",J299,0)</f>
        <v>0</v>
      </c>
      <c r="BI299" s="194">
        <f>IF(N299="nulová",J299,0)</f>
        <v>0</v>
      </c>
      <c r="BJ299" s="19" t="s">
        <v>82</v>
      </c>
      <c r="BK299" s="194">
        <f>ROUND(I299*H299,2)</f>
        <v>0</v>
      </c>
      <c r="BL299" s="19" t="s">
        <v>96</v>
      </c>
      <c r="BM299" s="193" t="s">
        <v>656</v>
      </c>
    </row>
    <row r="300" s="2" customFormat="1">
      <c r="A300" s="38"/>
      <c r="B300" s="39"/>
      <c r="C300" s="38"/>
      <c r="D300" s="195" t="s">
        <v>242</v>
      </c>
      <c r="E300" s="38"/>
      <c r="F300" s="196" t="s">
        <v>655</v>
      </c>
      <c r="G300" s="38"/>
      <c r="H300" s="38"/>
      <c r="I300" s="197"/>
      <c r="J300" s="38"/>
      <c r="K300" s="38"/>
      <c r="L300" s="39"/>
      <c r="M300" s="198"/>
      <c r="N300" s="199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242</v>
      </c>
      <c r="AU300" s="19" t="s">
        <v>84</v>
      </c>
    </row>
    <row r="301" s="2" customFormat="1" ht="24.15" customHeight="1">
      <c r="A301" s="38"/>
      <c r="B301" s="181"/>
      <c r="C301" s="182" t="s">
        <v>516</v>
      </c>
      <c r="D301" s="182" t="s">
        <v>237</v>
      </c>
      <c r="E301" s="183" t="s">
        <v>658</v>
      </c>
      <c r="F301" s="184" t="s">
        <v>659</v>
      </c>
      <c r="G301" s="185" t="s">
        <v>323</v>
      </c>
      <c r="H301" s="186">
        <v>93</v>
      </c>
      <c r="I301" s="187"/>
      <c r="J301" s="188">
        <f>ROUND(I301*H301,2)</f>
        <v>0</v>
      </c>
      <c r="K301" s="184" t="s">
        <v>1</v>
      </c>
      <c r="L301" s="39"/>
      <c r="M301" s="189" t="s">
        <v>1</v>
      </c>
      <c r="N301" s="190" t="s">
        <v>40</v>
      </c>
      <c r="O301" s="77"/>
      <c r="P301" s="191">
        <f>O301*H301</f>
        <v>0</v>
      </c>
      <c r="Q301" s="191">
        <v>0</v>
      </c>
      <c r="R301" s="191">
        <f>Q301*H301</f>
        <v>0</v>
      </c>
      <c r="S301" s="191">
        <v>0</v>
      </c>
      <c r="T301" s="192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93" t="s">
        <v>96</v>
      </c>
      <c r="AT301" s="193" t="s">
        <v>237</v>
      </c>
      <c r="AU301" s="193" t="s">
        <v>84</v>
      </c>
      <c r="AY301" s="19" t="s">
        <v>235</v>
      </c>
      <c r="BE301" s="194">
        <f>IF(N301="základní",J301,0)</f>
        <v>0</v>
      </c>
      <c r="BF301" s="194">
        <f>IF(N301="snížená",J301,0)</f>
        <v>0</v>
      </c>
      <c r="BG301" s="194">
        <f>IF(N301="zákl. přenesená",J301,0)</f>
        <v>0</v>
      </c>
      <c r="BH301" s="194">
        <f>IF(N301="sníž. přenesená",J301,0)</f>
        <v>0</v>
      </c>
      <c r="BI301" s="194">
        <f>IF(N301="nulová",J301,0)</f>
        <v>0</v>
      </c>
      <c r="BJ301" s="19" t="s">
        <v>82</v>
      </c>
      <c r="BK301" s="194">
        <f>ROUND(I301*H301,2)</f>
        <v>0</v>
      </c>
      <c r="BL301" s="19" t="s">
        <v>96</v>
      </c>
      <c r="BM301" s="193" t="s">
        <v>660</v>
      </c>
    </row>
    <row r="302" s="2" customFormat="1">
      <c r="A302" s="38"/>
      <c r="B302" s="39"/>
      <c r="C302" s="38"/>
      <c r="D302" s="195" t="s">
        <v>242</v>
      </c>
      <c r="E302" s="38"/>
      <c r="F302" s="196" t="s">
        <v>659</v>
      </c>
      <c r="G302" s="38"/>
      <c r="H302" s="38"/>
      <c r="I302" s="197"/>
      <c r="J302" s="38"/>
      <c r="K302" s="38"/>
      <c r="L302" s="39"/>
      <c r="M302" s="198"/>
      <c r="N302" s="199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242</v>
      </c>
      <c r="AU302" s="19" t="s">
        <v>84</v>
      </c>
    </row>
    <row r="303" s="2" customFormat="1" ht="16.5" customHeight="1">
      <c r="A303" s="38"/>
      <c r="B303" s="181"/>
      <c r="C303" s="182" t="s">
        <v>524</v>
      </c>
      <c r="D303" s="182" t="s">
        <v>237</v>
      </c>
      <c r="E303" s="183" t="s">
        <v>663</v>
      </c>
      <c r="F303" s="184" t="s">
        <v>664</v>
      </c>
      <c r="G303" s="185" t="s">
        <v>323</v>
      </c>
      <c r="H303" s="186">
        <v>93</v>
      </c>
      <c r="I303" s="187"/>
      <c r="J303" s="188">
        <f>ROUND(I303*H303,2)</f>
        <v>0</v>
      </c>
      <c r="K303" s="184" t="s">
        <v>1</v>
      </c>
      <c r="L303" s="39"/>
      <c r="M303" s="189" t="s">
        <v>1</v>
      </c>
      <c r="N303" s="190" t="s">
        <v>40</v>
      </c>
      <c r="O303" s="77"/>
      <c r="P303" s="191">
        <f>O303*H303</f>
        <v>0</v>
      </c>
      <c r="Q303" s="191">
        <v>0</v>
      </c>
      <c r="R303" s="191">
        <f>Q303*H303</f>
        <v>0</v>
      </c>
      <c r="S303" s="191">
        <v>0</v>
      </c>
      <c r="T303" s="192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3" t="s">
        <v>96</v>
      </c>
      <c r="AT303" s="193" t="s">
        <v>237</v>
      </c>
      <c r="AU303" s="193" t="s">
        <v>84</v>
      </c>
      <c r="AY303" s="19" t="s">
        <v>235</v>
      </c>
      <c r="BE303" s="194">
        <f>IF(N303="základní",J303,0)</f>
        <v>0</v>
      </c>
      <c r="BF303" s="194">
        <f>IF(N303="snížená",J303,0)</f>
        <v>0</v>
      </c>
      <c r="BG303" s="194">
        <f>IF(N303="zákl. přenesená",J303,0)</f>
        <v>0</v>
      </c>
      <c r="BH303" s="194">
        <f>IF(N303="sníž. přenesená",J303,0)</f>
        <v>0</v>
      </c>
      <c r="BI303" s="194">
        <f>IF(N303="nulová",J303,0)</f>
        <v>0</v>
      </c>
      <c r="BJ303" s="19" t="s">
        <v>82</v>
      </c>
      <c r="BK303" s="194">
        <f>ROUND(I303*H303,2)</f>
        <v>0</v>
      </c>
      <c r="BL303" s="19" t="s">
        <v>96</v>
      </c>
      <c r="BM303" s="193" t="s">
        <v>665</v>
      </c>
    </row>
    <row r="304" s="2" customFormat="1">
      <c r="A304" s="38"/>
      <c r="B304" s="39"/>
      <c r="C304" s="38"/>
      <c r="D304" s="195" t="s">
        <v>242</v>
      </c>
      <c r="E304" s="38"/>
      <c r="F304" s="196" t="s">
        <v>664</v>
      </c>
      <c r="G304" s="38"/>
      <c r="H304" s="38"/>
      <c r="I304" s="197"/>
      <c r="J304" s="38"/>
      <c r="K304" s="38"/>
      <c r="L304" s="39"/>
      <c r="M304" s="198"/>
      <c r="N304" s="199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242</v>
      </c>
      <c r="AU304" s="19" t="s">
        <v>84</v>
      </c>
    </row>
    <row r="305" s="2" customFormat="1">
      <c r="A305" s="38"/>
      <c r="B305" s="39"/>
      <c r="C305" s="38"/>
      <c r="D305" s="195" t="s">
        <v>262</v>
      </c>
      <c r="E305" s="38"/>
      <c r="F305" s="223" t="s">
        <v>666</v>
      </c>
      <c r="G305" s="38"/>
      <c r="H305" s="38"/>
      <c r="I305" s="197"/>
      <c r="J305" s="38"/>
      <c r="K305" s="38"/>
      <c r="L305" s="39"/>
      <c r="M305" s="198"/>
      <c r="N305" s="199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262</v>
      </c>
      <c r="AU305" s="19" t="s">
        <v>84</v>
      </c>
    </row>
    <row r="306" s="2" customFormat="1" ht="24.15" customHeight="1">
      <c r="A306" s="38"/>
      <c r="B306" s="181"/>
      <c r="C306" s="182" t="s">
        <v>531</v>
      </c>
      <c r="D306" s="182" t="s">
        <v>237</v>
      </c>
      <c r="E306" s="183" t="s">
        <v>668</v>
      </c>
      <c r="F306" s="184" t="s">
        <v>669</v>
      </c>
      <c r="G306" s="185" t="s">
        <v>670</v>
      </c>
      <c r="H306" s="186">
        <v>4</v>
      </c>
      <c r="I306" s="187"/>
      <c r="J306" s="188">
        <f>ROUND(I306*H306,2)</f>
        <v>0</v>
      </c>
      <c r="K306" s="184" t="s">
        <v>246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0.00031</v>
      </c>
      <c r="R306" s="191">
        <f>Q306*H306</f>
        <v>0.00124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96</v>
      </c>
      <c r="AT306" s="193" t="s">
        <v>237</v>
      </c>
      <c r="AU306" s="193" t="s">
        <v>84</v>
      </c>
      <c r="AY306" s="19" t="s">
        <v>235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96</v>
      </c>
      <c r="BM306" s="193" t="s">
        <v>671</v>
      </c>
    </row>
    <row r="307" s="2" customFormat="1">
      <c r="A307" s="38"/>
      <c r="B307" s="39"/>
      <c r="C307" s="38"/>
      <c r="D307" s="195" t="s">
        <v>242</v>
      </c>
      <c r="E307" s="38"/>
      <c r="F307" s="196" t="s">
        <v>672</v>
      </c>
      <c r="G307" s="38"/>
      <c r="H307" s="38"/>
      <c r="I307" s="197"/>
      <c r="J307" s="38"/>
      <c r="K307" s="38"/>
      <c r="L307" s="39"/>
      <c r="M307" s="198"/>
      <c r="N307" s="199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242</v>
      </c>
      <c r="AU307" s="19" t="s">
        <v>84</v>
      </c>
    </row>
    <row r="308" s="2" customFormat="1">
      <c r="A308" s="38"/>
      <c r="B308" s="39"/>
      <c r="C308" s="38"/>
      <c r="D308" s="195" t="s">
        <v>262</v>
      </c>
      <c r="E308" s="38"/>
      <c r="F308" s="223" t="s">
        <v>673</v>
      </c>
      <c r="G308" s="38"/>
      <c r="H308" s="38"/>
      <c r="I308" s="197"/>
      <c r="J308" s="38"/>
      <c r="K308" s="38"/>
      <c r="L308" s="39"/>
      <c r="M308" s="198"/>
      <c r="N308" s="199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262</v>
      </c>
      <c r="AU308" s="19" t="s">
        <v>84</v>
      </c>
    </row>
    <row r="309" s="13" customFormat="1">
      <c r="A309" s="13"/>
      <c r="B309" s="200"/>
      <c r="C309" s="13"/>
      <c r="D309" s="195" t="s">
        <v>248</v>
      </c>
      <c r="E309" s="201" t="s">
        <v>1</v>
      </c>
      <c r="F309" s="202" t="s">
        <v>674</v>
      </c>
      <c r="G309" s="13"/>
      <c r="H309" s="201" t="s">
        <v>1</v>
      </c>
      <c r="I309" s="203"/>
      <c r="J309" s="13"/>
      <c r="K309" s="13"/>
      <c r="L309" s="200"/>
      <c r="M309" s="204"/>
      <c r="N309" s="205"/>
      <c r="O309" s="205"/>
      <c r="P309" s="205"/>
      <c r="Q309" s="205"/>
      <c r="R309" s="205"/>
      <c r="S309" s="205"/>
      <c r="T309" s="206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01" t="s">
        <v>248</v>
      </c>
      <c r="AU309" s="201" t="s">
        <v>84</v>
      </c>
      <c r="AV309" s="13" t="s">
        <v>82</v>
      </c>
      <c r="AW309" s="13" t="s">
        <v>32</v>
      </c>
      <c r="AX309" s="13" t="s">
        <v>75</v>
      </c>
      <c r="AY309" s="201" t="s">
        <v>235</v>
      </c>
    </row>
    <row r="310" s="14" customFormat="1">
      <c r="A310" s="14"/>
      <c r="B310" s="207"/>
      <c r="C310" s="14"/>
      <c r="D310" s="195" t="s">
        <v>248</v>
      </c>
      <c r="E310" s="208" t="s">
        <v>1</v>
      </c>
      <c r="F310" s="209" t="s">
        <v>979</v>
      </c>
      <c r="G310" s="14"/>
      <c r="H310" s="210">
        <v>4</v>
      </c>
      <c r="I310" s="211"/>
      <c r="J310" s="14"/>
      <c r="K310" s="14"/>
      <c r="L310" s="207"/>
      <c r="M310" s="212"/>
      <c r="N310" s="213"/>
      <c r="O310" s="213"/>
      <c r="P310" s="213"/>
      <c r="Q310" s="213"/>
      <c r="R310" s="213"/>
      <c r="S310" s="213"/>
      <c r="T310" s="2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08" t="s">
        <v>248</v>
      </c>
      <c r="AU310" s="208" t="s">
        <v>84</v>
      </c>
      <c r="AV310" s="14" t="s">
        <v>84</v>
      </c>
      <c r="AW310" s="14" t="s">
        <v>32</v>
      </c>
      <c r="AX310" s="14" t="s">
        <v>82</v>
      </c>
      <c r="AY310" s="208" t="s">
        <v>235</v>
      </c>
    </row>
    <row r="311" s="2" customFormat="1" ht="24.15" customHeight="1">
      <c r="A311" s="38"/>
      <c r="B311" s="181"/>
      <c r="C311" s="182" t="s">
        <v>535</v>
      </c>
      <c r="D311" s="182" t="s">
        <v>237</v>
      </c>
      <c r="E311" s="183" t="s">
        <v>677</v>
      </c>
      <c r="F311" s="184" t="s">
        <v>678</v>
      </c>
      <c r="G311" s="185" t="s">
        <v>323</v>
      </c>
      <c r="H311" s="186">
        <v>93</v>
      </c>
      <c r="I311" s="187"/>
      <c r="J311" s="188">
        <f>ROUND(I311*H311,2)</f>
        <v>0</v>
      </c>
      <c r="K311" s="184" t="s">
        <v>246</v>
      </c>
      <c r="L311" s="39"/>
      <c r="M311" s="189" t="s">
        <v>1</v>
      </c>
      <c r="N311" s="190" t="s">
        <v>40</v>
      </c>
      <c r="O311" s="77"/>
      <c r="P311" s="191">
        <f>O311*H311</f>
        <v>0</v>
      </c>
      <c r="Q311" s="191">
        <v>0</v>
      </c>
      <c r="R311" s="191">
        <f>Q311*H311</f>
        <v>0</v>
      </c>
      <c r="S311" s="191">
        <v>0</v>
      </c>
      <c r="T311" s="192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3" t="s">
        <v>96</v>
      </c>
      <c r="AT311" s="193" t="s">
        <v>237</v>
      </c>
      <c r="AU311" s="193" t="s">
        <v>84</v>
      </c>
      <c r="AY311" s="19" t="s">
        <v>235</v>
      </c>
      <c r="BE311" s="194">
        <f>IF(N311="základní",J311,0)</f>
        <v>0</v>
      </c>
      <c r="BF311" s="194">
        <f>IF(N311="snížená",J311,0)</f>
        <v>0</v>
      </c>
      <c r="BG311" s="194">
        <f>IF(N311="zákl. přenesená",J311,0)</f>
        <v>0</v>
      </c>
      <c r="BH311" s="194">
        <f>IF(N311="sníž. přenesená",J311,0)</f>
        <v>0</v>
      </c>
      <c r="BI311" s="194">
        <f>IF(N311="nulová",J311,0)</f>
        <v>0</v>
      </c>
      <c r="BJ311" s="19" t="s">
        <v>82</v>
      </c>
      <c r="BK311" s="194">
        <f>ROUND(I311*H311,2)</f>
        <v>0</v>
      </c>
      <c r="BL311" s="19" t="s">
        <v>96</v>
      </c>
      <c r="BM311" s="193" t="s">
        <v>679</v>
      </c>
    </row>
    <row r="312" s="2" customFormat="1">
      <c r="A312" s="38"/>
      <c r="B312" s="39"/>
      <c r="C312" s="38"/>
      <c r="D312" s="195" t="s">
        <v>242</v>
      </c>
      <c r="E312" s="38"/>
      <c r="F312" s="196" t="s">
        <v>680</v>
      </c>
      <c r="G312" s="38"/>
      <c r="H312" s="38"/>
      <c r="I312" s="197"/>
      <c r="J312" s="38"/>
      <c r="K312" s="38"/>
      <c r="L312" s="39"/>
      <c r="M312" s="198"/>
      <c r="N312" s="199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242</v>
      </c>
      <c r="AU312" s="19" t="s">
        <v>84</v>
      </c>
    </row>
    <row r="313" s="2" customFormat="1">
      <c r="A313" s="38"/>
      <c r="B313" s="39"/>
      <c r="C313" s="38"/>
      <c r="D313" s="195" t="s">
        <v>262</v>
      </c>
      <c r="E313" s="38"/>
      <c r="F313" s="223" t="s">
        <v>673</v>
      </c>
      <c r="G313" s="38"/>
      <c r="H313" s="38"/>
      <c r="I313" s="197"/>
      <c r="J313" s="38"/>
      <c r="K313" s="38"/>
      <c r="L313" s="39"/>
      <c r="M313" s="198"/>
      <c r="N313" s="199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262</v>
      </c>
      <c r="AU313" s="19" t="s">
        <v>84</v>
      </c>
    </row>
    <row r="314" s="2" customFormat="1" ht="24.15" customHeight="1">
      <c r="A314" s="38"/>
      <c r="B314" s="181"/>
      <c r="C314" s="182" t="s">
        <v>539</v>
      </c>
      <c r="D314" s="182" t="s">
        <v>237</v>
      </c>
      <c r="E314" s="183" t="s">
        <v>682</v>
      </c>
      <c r="F314" s="184" t="s">
        <v>683</v>
      </c>
      <c r="G314" s="185" t="s">
        <v>527</v>
      </c>
      <c r="H314" s="186">
        <v>4</v>
      </c>
      <c r="I314" s="187"/>
      <c r="J314" s="188">
        <f>ROUND(I314*H314,2)</f>
        <v>0</v>
      </c>
      <c r="K314" s="184" t="s">
        <v>246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0.010189999999999999</v>
      </c>
      <c r="R314" s="191">
        <f>Q314*H314</f>
        <v>0.040759999999999998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96</v>
      </c>
      <c r="AT314" s="193" t="s">
        <v>237</v>
      </c>
      <c r="AU314" s="193" t="s">
        <v>84</v>
      </c>
      <c r="AY314" s="19" t="s">
        <v>235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96</v>
      </c>
      <c r="BM314" s="193" t="s">
        <v>684</v>
      </c>
    </row>
    <row r="315" s="2" customFormat="1">
      <c r="A315" s="38"/>
      <c r="B315" s="39"/>
      <c r="C315" s="38"/>
      <c r="D315" s="195" t="s">
        <v>242</v>
      </c>
      <c r="E315" s="38"/>
      <c r="F315" s="196" t="s">
        <v>683</v>
      </c>
      <c r="G315" s="38"/>
      <c r="H315" s="38"/>
      <c r="I315" s="197"/>
      <c r="J315" s="38"/>
      <c r="K315" s="38"/>
      <c r="L315" s="39"/>
      <c r="M315" s="198"/>
      <c r="N315" s="199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242</v>
      </c>
      <c r="AU315" s="19" t="s">
        <v>84</v>
      </c>
    </row>
    <row r="316" s="2" customFormat="1">
      <c r="A316" s="38"/>
      <c r="B316" s="39"/>
      <c r="C316" s="38"/>
      <c r="D316" s="195" t="s">
        <v>262</v>
      </c>
      <c r="E316" s="38"/>
      <c r="F316" s="223" t="s">
        <v>296</v>
      </c>
      <c r="G316" s="38"/>
      <c r="H316" s="38"/>
      <c r="I316" s="197"/>
      <c r="J316" s="38"/>
      <c r="K316" s="38"/>
      <c r="L316" s="39"/>
      <c r="M316" s="198"/>
      <c r="N316" s="199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262</v>
      </c>
      <c r="AU316" s="19" t="s">
        <v>84</v>
      </c>
    </row>
    <row r="317" s="14" customFormat="1">
      <c r="A317" s="14"/>
      <c r="B317" s="207"/>
      <c r="C317" s="14"/>
      <c r="D317" s="195" t="s">
        <v>248</v>
      </c>
      <c r="E317" s="208" t="s">
        <v>1</v>
      </c>
      <c r="F317" s="209" t="s">
        <v>1540</v>
      </c>
      <c r="G317" s="14"/>
      <c r="H317" s="210">
        <v>4</v>
      </c>
      <c r="I317" s="211"/>
      <c r="J317" s="14"/>
      <c r="K317" s="14"/>
      <c r="L317" s="207"/>
      <c r="M317" s="212"/>
      <c r="N317" s="213"/>
      <c r="O317" s="213"/>
      <c r="P317" s="213"/>
      <c r="Q317" s="213"/>
      <c r="R317" s="213"/>
      <c r="S317" s="213"/>
      <c r="T317" s="2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08" t="s">
        <v>248</v>
      </c>
      <c r="AU317" s="208" t="s">
        <v>84</v>
      </c>
      <c r="AV317" s="14" t="s">
        <v>84</v>
      </c>
      <c r="AW317" s="14" t="s">
        <v>32</v>
      </c>
      <c r="AX317" s="14" t="s">
        <v>82</v>
      </c>
      <c r="AY317" s="208" t="s">
        <v>235</v>
      </c>
    </row>
    <row r="318" s="2" customFormat="1" ht="24.15" customHeight="1">
      <c r="A318" s="38"/>
      <c r="B318" s="181"/>
      <c r="C318" s="232" t="s">
        <v>543</v>
      </c>
      <c r="D318" s="232" t="s">
        <v>465</v>
      </c>
      <c r="E318" s="233" t="s">
        <v>687</v>
      </c>
      <c r="F318" s="234" t="s">
        <v>688</v>
      </c>
      <c r="G318" s="235" t="s">
        <v>527</v>
      </c>
      <c r="H318" s="236">
        <v>2</v>
      </c>
      <c r="I318" s="237"/>
      <c r="J318" s="238">
        <f>ROUND(I318*H318,2)</f>
        <v>0</v>
      </c>
      <c r="K318" s="234" t="s">
        <v>246</v>
      </c>
      <c r="L318" s="239"/>
      <c r="M318" s="240" t="s">
        <v>1</v>
      </c>
      <c r="N318" s="241" t="s">
        <v>40</v>
      </c>
      <c r="O318" s="77"/>
      <c r="P318" s="191">
        <f>O318*H318</f>
        <v>0</v>
      </c>
      <c r="Q318" s="191">
        <v>0.254</v>
      </c>
      <c r="R318" s="191">
        <f>Q318*H318</f>
        <v>0.50800000000000001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291</v>
      </c>
      <c r="AT318" s="193" t="s">
        <v>465</v>
      </c>
      <c r="AU318" s="193" t="s">
        <v>84</v>
      </c>
      <c r="AY318" s="19" t="s">
        <v>235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96</v>
      </c>
      <c r="BM318" s="193" t="s">
        <v>1141</v>
      </c>
    </row>
    <row r="319" s="2" customFormat="1">
      <c r="A319" s="38"/>
      <c r="B319" s="39"/>
      <c r="C319" s="38"/>
      <c r="D319" s="195" t="s">
        <v>242</v>
      </c>
      <c r="E319" s="38"/>
      <c r="F319" s="196" t="s">
        <v>690</v>
      </c>
      <c r="G319" s="38"/>
      <c r="H319" s="38"/>
      <c r="I319" s="197"/>
      <c r="J319" s="38"/>
      <c r="K319" s="38"/>
      <c r="L319" s="39"/>
      <c r="M319" s="198"/>
      <c r="N319" s="199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242</v>
      </c>
      <c r="AU319" s="19" t="s">
        <v>84</v>
      </c>
    </row>
    <row r="320" s="2" customFormat="1" ht="24.15" customHeight="1">
      <c r="A320" s="38"/>
      <c r="B320" s="181"/>
      <c r="C320" s="232" t="s">
        <v>547</v>
      </c>
      <c r="D320" s="232" t="s">
        <v>465</v>
      </c>
      <c r="E320" s="233" t="s">
        <v>692</v>
      </c>
      <c r="F320" s="234" t="s">
        <v>693</v>
      </c>
      <c r="G320" s="235" t="s">
        <v>527</v>
      </c>
      <c r="H320" s="236">
        <v>1</v>
      </c>
      <c r="I320" s="237"/>
      <c r="J320" s="238">
        <f>ROUND(I320*H320,2)</f>
        <v>0</v>
      </c>
      <c r="K320" s="234" t="s">
        <v>246</v>
      </c>
      <c r="L320" s="239"/>
      <c r="M320" s="240" t="s">
        <v>1</v>
      </c>
      <c r="N320" s="241" t="s">
        <v>40</v>
      </c>
      <c r="O320" s="77"/>
      <c r="P320" s="191">
        <f>O320*H320</f>
        <v>0</v>
      </c>
      <c r="Q320" s="191">
        <v>0.50600000000000001</v>
      </c>
      <c r="R320" s="191">
        <f>Q320*H320</f>
        <v>0.50600000000000001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291</v>
      </c>
      <c r="AT320" s="193" t="s">
        <v>465</v>
      </c>
      <c r="AU320" s="193" t="s">
        <v>84</v>
      </c>
      <c r="AY320" s="19" t="s">
        <v>235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96</v>
      </c>
      <c r="BM320" s="193" t="s">
        <v>694</v>
      </c>
    </row>
    <row r="321" s="2" customFormat="1">
      <c r="A321" s="38"/>
      <c r="B321" s="39"/>
      <c r="C321" s="38"/>
      <c r="D321" s="195" t="s">
        <v>242</v>
      </c>
      <c r="E321" s="38"/>
      <c r="F321" s="196" t="s">
        <v>695</v>
      </c>
      <c r="G321" s="38"/>
      <c r="H321" s="38"/>
      <c r="I321" s="197"/>
      <c r="J321" s="38"/>
      <c r="K321" s="38"/>
      <c r="L321" s="39"/>
      <c r="M321" s="198"/>
      <c r="N321" s="199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242</v>
      </c>
      <c r="AU321" s="19" t="s">
        <v>84</v>
      </c>
    </row>
    <row r="322" s="2" customFormat="1" ht="24.15" customHeight="1">
      <c r="A322" s="38"/>
      <c r="B322" s="181"/>
      <c r="C322" s="232" t="s">
        <v>552</v>
      </c>
      <c r="D322" s="232" t="s">
        <v>465</v>
      </c>
      <c r="E322" s="233" t="s">
        <v>697</v>
      </c>
      <c r="F322" s="234" t="s">
        <v>698</v>
      </c>
      <c r="G322" s="235" t="s">
        <v>527</v>
      </c>
      <c r="H322" s="236">
        <v>1</v>
      </c>
      <c r="I322" s="237"/>
      <c r="J322" s="238">
        <f>ROUND(I322*H322,2)</f>
        <v>0</v>
      </c>
      <c r="K322" s="234" t="s">
        <v>246</v>
      </c>
      <c r="L322" s="239"/>
      <c r="M322" s="240" t="s">
        <v>1</v>
      </c>
      <c r="N322" s="241" t="s">
        <v>40</v>
      </c>
      <c r="O322" s="77"/>
      <c r="P322" s="191">
        <f>O322*H322</f>
        <v>0</v>
      </c>
      <c r="Q322" s="191">
        <v>1.0129999999999999</v>
      </c>
      <c r="R322" s="191">
        <f>Q322*H322</f>
        <v>1.0129999999999999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291</v>
      </c>
      <c r="AT322" s="193" t="s">
        <v>465</v>
      </c>
      <c r="AU322" s="193" t="s">
        <v>84</v>
      </c>
      <c r="AY322" s="19" t="s">
        <v>235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96</v>
      </c>
      <c r="BM322" s="193" t="s">
        <v>1541</v>
      </c>
    </row>
    <row r="323" s="2" customFormat="1">
      <c r="A323" s="38"/>
      <c r="B323" s="39"/>
      <c r="C323" s="38"/>
      <c r="D323" s="195" t="s">
        <v>242</v>
      </c>
      <c r="E323" s="38"/>
      <c r="F323" s="196" t="s">
        <v>700</v>
      </c>
      <c r="G323" s="38"/>
      <c r="H323" s="38"/>
      <c r="I323" s="197"/>
      <c r="J323" s="38"/>
      <c r="K323" s="38"/>
      <c r="L323" s="39"/>
      <c r="M323" s="198"/>
      <c r="N323" s="199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242</v>
      </c>
      <c r="AU323" s="19" t="s">
        <v>84</v>
      </c>
    </row>
    <row r="324" s="2" customFormat="1" ht="24.15" customHeight="1">
      <c r="A324" s="38"/>
      <c r="B324" s="181"/>
      <c r="C324" s="182" t="s">
        <v>556</v>
      </c>
      <c r="D324" s="182" t="s">
        <v>237</v>
      </c>
      <c r="E324" s="183" t="s">
        <v>702</v>
      </c>
      <c r="F324" s="184" t="s">
        <v>703</v>
      </c>
      <c r="G324" s="185" t="s">
        <v>527</v>
      </c>
      <c r="H324" s="186">
        <v>2</v>
      </c>
      <c r="I324" s="187"/>
      <c r="J324" s="188">
        <f>ROUND(I324*H324,2)</f>
        <v>0</v>
      </c>
      <c r="K324" s="184" t="s">
        <v>246</v>
      </c>
      <c r="L324" s="39"/>
      <c r="M324" s="189" t="s">
        <v>1</v>
      </c>
      <c r="N324" s="190" t="s">
        <v>40</v>
      </c>
      <c r="O324" s="77"/>
      <c r="P324" s="191">
        <f>O324*H324</f>
        <v>0</v>
      </c>
      <c r="Q324" s="191">
        <v>0.01248</v>
      </c>
      <c r="R324" s="191">
        <f>Q324*H324</f>
        <v>0.02496</v>
      </c>
      <c r="S324" s="191">
        <v>0</v>
      </c>
      <c r="T324" s="19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3" t="s">
        <v>96</v>
      </c>
      <c r="AT324" s="193" t="s">
        <v>237</v>
      </c>
      <c r="AU324" s="193" t="s">
        <v>84</v>
      </c>
      <c r="AY324" s="19" t="s">
        <v>235</v>
      </c>
      <c r="BE324" s="194">
        <f>IF(N324="základní",J324,0)</f>
        <v>0</v>
      </c>
      <c r="BF324" s="194">
        <f>IF(N324="snížená",J324,0)</f>
        <v>0</v>
      </c>
      <c r="BG324" s="194">
        <f>IF(N324="zákl. přenesená",J324,0)</f>
        <v>0</v>
      </c>
      <c r="BH324" s="194">
        <f>IF(N324="sníž. přenesená",J324,0)</f>
        <v>0</v>
      </c>
      <c r="BI324" s="194">
        <f>IF(N324="nulová",J324,0)</f>
        <v>0</v>
      </c>
      <c r="BJ324" s="19" t="s">
        <v>82</v>
      </c>
      <c r="BK324" s="194">
        <f>ROUND(I324*H324,2)</f>
        <v>0</v>
      </c>
      <c r="BL324" s="19" t="s">
        <v>96</v>
      </c>
      <c r="BM324" s="193" t="s">
        <v>704</v>
      </c>
    </row>
    <row r="325" s="2" customFormat="1">
      <c r="A325" s="38"/>
      <c r="B325" s="39"/>
      <c r="C325" s="38"/>
      <c r="D325" s="195" t="s">
        <v>242</v>
      </c>
      <c r="E325" s="38"/>
      <c r="F325" s="196" t="s">
        <v>703</v>
      </c>
      <c r="G325" s="38"/>
      <c r="H325" s="38"/>
      <c r="I325" s="197"/>
      <c r="J325" s="38"/>
      <c r="K325" s="38"/>
      <c r="L325" s="39"/>
      <c r="M325" s="198"/>
      <c r="N325" s="199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242</v>
      </c>
      <c r="AU325" s="19" t="s">
        <v>84</v>
      </c>
    </row>
    <row r="326" s="2" customFormat="1">
      <c r="A326" s="38"/>
      <c r="B326" s="39"/>
      <c r="C326" s="38"/>
      <c r="D326" s="195" t="s">
        <v>262</v>
      </c>
      <c r="E326" s="38"/>
      <c r="F326" s="223" t="s">
        <v>296</v>
      </c>
      <c r="G326" s="38"/>
      <c r="H326" s="38"/>
      <c r="I326" s="197"/>
      <c r="J326" s="38"/>
      <c r="K326" s="38"/>
      <c r="L326" s="39"/>
      <c r="M326" s="198"/>
      <c r="N326" s="199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262</v>
      </c>
      <c r="AU326" s="19" t="s">
        <v>84</v>
      </c>
    </row>
    <row r="327" s="14" customFormat="1">
      <c r="A327" s="14"/>
      <c r="B327" s="207"/>
      <c r="C327" s="14"/>
      <c r="D327" s="195" t="s">
        <v>248</v>
      </c>
      <c r="E327" s="208" t="s">
        <v>1</v>
      </c>
      <c r="F327" s="209" t="s">
        <v>84</v>
      </c>
      <c r="G327" s="14"/>
      <c r="H327" s="210">
        <v>2</v>
      </c>
      <c r="I327" s="211"/>
      <c r="J327" s="14"/>
      <c r="K327" s="14"/>
      <c r="L327" s="207"/>
      <c r="M327" s="212"/>
      <c r="N327" s="213"/>
      <c r="O327" s="213"/>
      <c r="P327" s="213"/>
      <c r="Q327" s="213"/>
      <c r="R327" s="213"/>
      <c r="S327" s="213"/>
      <c r="T327" s="2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8" t="s">
        <v>248</v>
      </c>
      <c r="AU327" s="208" t="s">
        <v>84</v>
      </c>
      <c r="AV327" s="14" t="s">
        <v>84</v>
      </c>
      <c r="AW327" s="14" t="s">
        <v>32</v>
      </c>
      <c r="AX327" s="14" t="s">
        <v>82</v>
      </c>
      <c r="AY327" s="208" t="s">
        <v>235</v>
      </c>
    </row>
    <row r="328" s="2" customFormat="1" ht="24.15" customHeight="1">
      <c r="A328" s="38"/>
      <c r="B328" s="181"/>
      <c r="C328" s="232" t="s">
        <v>563</v>
      </c>
      <c r="D328" s="232" t="s">
        <v>465</v>
      </c>
      <c r="E328" s="233" t="s">
        <v>706</v>
      </c>
      <c r="F328" s="234" t="s">
        <v>707</v>
      </c>
      <c r="G328" s="235" t="s">
        <v>527</v>
      </c>
      <c r="H328" s="236">
        <v>2</v>
      </c>
      <c r="I328" s="237"/>
      <c r="J328" s="238">
        <f>ROUND(I328*H328,2)</f>
        <v>0</v>
      </c>
      <c r="K328" s="234" t="s">
        <v>246</v>
      </c>
      <c r="L328" s="239"/>
      <c r="M328" s="240" t="s">
        <v>1</v>
      </c>
      <c r="N328" s="241" t="s">
        <v>40</v>
      </c>
      <c r="O328" s="77"/>
      <c r="P328" s="191">
        <f>O328*H328</f>
        <v>0</v>
      </c>
      <c r="Q328" s="191">
        <v>0.54800000000000004</v>
      </c>
      <c r="R328" s="191">
        <f>Q328*H328</f>
        <v>1.0960000000000001</v>
      </c>
      <c r="S328" s="191">
        <v>0</v>
      </c>
      <c r="T328" s="19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3" t="s">
        <v>291</v>
      </c>
      <c r="AT328" s="193" t="s">
        <v>465</v>
      </c>
      <c r="AU328" s="193" t="s">
        <v>84</v>
      </c>
      <c r="AY328" s="19" t="s">
        <v>235</v>
      </c>
      <c r="BE328" s="194">
        <f>IF(N328="základní",J328,0)</f>
        <v>0</v>
      </c>
      <c r="BF328" s="194">
        <f>IF(N328="snížená",J328,0)</f>
        <v>0</v>
      </c>
      <c r="BG328" s="194">
        <f>IF(N328="zákl. přenesená",J328,0)</f>
        <v>0</v>
      </c>
      <c r="BH328" s="194">
        <f>IF(N328="sníž. přenesená",J328,0)</f>
        <v>0</v>
      </c>
      <c r="BI328" s="194">
        <f>IF(N328="nulová",J328,0)</f>
        <v>0</v>
      </c>
      <c r="BJ328" s="19" t="s">
        <v>82</v>
      </c>
      <c r="BK328" s="194">
        <f>ROUND(I328*H328,2)</f>
        <v>0</v>
      </c>
      <c r="BL328" s="19" t="s">
        <v>96</v>
      </c>
      <c r="BM328" s="193" t="s">
        <v>708</v>
      </c>
    </row>
    <row r="329" s="2" customFormat="1">
      <c r="A329" s="38"/>
      <c r="B329" s="39"/>
      <c r="C329" s="38"/>
      <c r="D329" s="195" t="s">
        <v>242</v>
      </c>
      <c r="E329" s="38"/>
      <c r="F329" s="196" t="s">
        <v>707</v>
      </c>
      <c r="G329" s="38"/>
      <c r="H329" s="38"/>
      <c r="I329" s="197"/>
      <c r="J329" s="38"/>
      <c r="K329" s="38"/>
      <c r="L329" s="39"/>
      <c r="M329" s="198"/>
      <c r="N329" s="199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242</v>
      </c>
      <c r="AU329" s="19" t="s">
        <v>84</v>
      </c>
    </row>
    <row r="330" s="2" customFormat="1" ht="24.15" customHeight="1">
      <c r="A330" s="38"/>
      <c r="B330" s="181"/>
      <c r="C330" s="182" t="s">
        <v>568</v>
      </c>
      <c r="D330" s="182" t="s">
        <v>237</v>
      </c>
      <c r="E330" s="183" t="s">
        <v>710</v>
      </c>
      <c r="F330" s="184" t="s">
        <v>711</v>
      </c>
      <c r="G330" s="185" t="s">
        <v>527</v>
      </c>
      <c r="H330" s="186">
        <v>2</v>
      </c>
      <c r="I330" s="187"/>
      <c r="J330" s="188">
        <f>ROUND(I330*H330,2)</f>
        <v>0</v>
      </c>
      <c r="K330" s="184" t="s">
        <v>246</v>
      </c>
      <c r="L330" s="39"/>
      <c r="M330" s="189" t="s">
        <v>1</v>
      </c>
      <c r="N330" s="190" t="s">
        <v>40</v>
      </c>
      <c r="O330" s="77"/>
      <c r="P330" s="191">
        <f>O330*H330</f>
        <v>0</v>
      </c>
      <c r="Q330" s="191">
        <v>0.028539999999999999</v>
      </c>
      <c r="R330" s="191">
        <f>Q330*H330</f>
        <v>0.057079999999999999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96</v>
      </c>
      <c r="AT330" s="193" t="s">
        <v>237</v>
      </c>
      <c r="AU330" s="193" t="s">
        <v>84</v>
      </c>
      <c r="AY330" s="19" t="s">
        <v>235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96</v>
      </c>
      <c r="BM330" s="193" t="s">
        <v>712</v>
      </c>
    </row>
    <row r="331" s="2" customFormat="1">
      <c r="A331" s="38"/>
      <c r="B331" s="39"/>
      <c r="C331" s="38"/>
      <c r="D331" s="195" t="s">
        <v>242</v>
      </c>
      <c r="E331" s="38"/>
      <c r="F331" s="196" t="s">
        <v>711</v>
      </c>
      <c r="G331" s="38"/>
      <c r="H331" s="38"/>
      <c r="I331" s="197"/>
      <c r="J331" s="38"/>
      <c r="K331" s="38"/>
      <c r="L331" s="39"/>
      <c r="M331" s="198"/>
      <c r="N331" s="199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242</v>
      </c>
      <c r="AU331" s="19" t="s">
        <v>84</v>
      </c>
    </row>
    <row r="332" s="2" customFormat="1">
      <c r="A332" s="38"/>
      <c r="B332" s="39"/>
      <c r="C332" s="38"/>
      <c r="D332" s="195" t="s">
        <v>262</v>
      </c>
      <c r="E332" s="38"/>
      <c r="F332" s="223" t="s">
        <v>296</v>
      </c>
      <c r="G332" s="38"/>
      <c r="H332" s="38"/>
      <c r="I332" s="197"/>
      <c r="J332" s="38"/>
      <c r="K332" s="38"/>
      <c r="L332" s="39"/>
      <c r="M332" s="198"/>
      <c r="N332" s="199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262</v>
      </c>
      <c r="AU332" s="19" t="s">
        <v>84</v>
      </c>
    </row>
    <row r="333" s="14" customFormat="1">
      <c r="A333" s="14"/>
      <c r="B333" s="207"/>
      <c r="C333" s="14"/>
      <c r="D333" s="195" t="s">
        <v>248</v>
      </c>
      <c r="E333" s="208" t="s">
        <v>1</v>
      </c>
      <c r="F333" s="209" t="s">
        <v>1001</v>
      </c>
      <c r="G333" s="14"/>
      <c r="H333" s="210">
        <v>2</v>
      </c>
      <c r="I333" s="211"/>
      <c r="J333" s="14"/>
      <c r="K333" s="14"/>
      <c r="L333" s="207"/>
      <c r="M333" s="212"/>
      <c r="N333" s="213"/>
      <c r="O333" s="213"/>
      <c r="P333" s="213"/>
      <c r="Q333" s="213"/>
      <c r="R333" s="213"/>
      <c r="S333" s="213"/>
      <c r="T333" s="2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08" t="s">
        <v>248</v>
      </c>
      <c r="AU333" s="208" t="s">
        <v>84</v>
      </c>
      <c r="AV333" s="14" t="s">
        <v>84</v>
      </c>
      <c r="AW333" s="14" t="s">
        <v>32</v>
      </c>
      <c r="AX333" s="14" t="s">
        <v>82</v>
      </c>
      <c r="AY333" s="208" t="s">
        <v>235</v>
      </c>
    </row>
    <row r="334" s="2" customFormat="1" ht="62.7" customHeight="1">
      <c r="A334" s="38"/>
      <c r="B334" s="181"/>
      <c r="C334" s="232" t="s">
        <v>573</v>
      </c>
      <c r="D334" s="232" t="s">
        <v>465</v>
      </c>
      <c r="E334" s="233" t="s">
        <v>1542</v>
      </c>
      <c r="F334" s="234" t="s">
        <v>1543</v>
      </c>
      <c r="G334" s="235" t="s">
        <v>527</v>
      </c>
      <c r="H334" s="236">
        <v>1</v>
      </c>
      <c r="I334" s="237"/>
      <c r="J334" s="238">
        <f>ROUND(I334*H334,2)</f>
        <v>0</v>
      </c>
      <c r="K334" s="234" t="s">
        <v>1</v>
      </c>
      <c r="L334" s="239"/>
      <c r="M334" s="240" t="s">
        <v>1</v>
      </c>
      <c r="N334" s="241" t="s">
        <v>40</v>
      </c>
      <c r="O334" s="77"/>
      <c r="P334" s="191">
        <f>O334*H334</f>
        <v>0</v>
      </c>
      <c r="Q334" s="191">
        <v>1.8700000000000001</v>
      </c>
      <c r="R334" s="191">
        <f>Q334*H334</f>
        <v>1.8700000000000001</v>
      </c>
      <c r="S334" s="191">
        <v>0</v>
      </c>
      <c r="T334" s="19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3" t="s">
        <v>291</v>
      </c>
      <c r="AT334" s="193" t="s">
        <v>465</v>
      </c>
      <c r="AU334" s="193" t="s">
        <v>84</v>
      </c>
      <c r="AY334" s="19" t="s">
        <v>235</v>
      </c>
      <c r="BE334" s="194">
        <f>IF(N334="základní",J334,0)</f>
        <v>0</v>
      </c>
      <c r="BF334" s="194">
        <f>IF(N334="snížená",J334,0)</f>
        <v>0</v>
      </c>
      <c r="BG334" s="194">
        <f>IF(N334="zákl. přenesená",J334,0)</f>
        <v>0</v>
      </c>
      <c r="BH334" s="194">
        <f>IF(N334="sníž. přenesená",J334,0)</f>
        <v>0</v>
      </c>
      <c r="BI334" s="194">
        <f>IF(N334="nulová",J334,0)</f>
        <v>0</v>
      </c>
      <c r="BJ334" s="19" t="s">
        <v>82</v>
      </c>
      <c r="BK334" s="194">
        <f>ROUND(I334*H334,2)</f>
        <v>0</v>
      </c>
      <c r="BL334" s="19" t="s">
        <v>96</v>
      </c>
      <c r="BM334" s="193" t="s">
        <v>1544</v>
      </c>
    </row>
    <row r="335" s="2" customFormat="1">
      <c r="A335" s="38"/>
      <c r="B335" s="39"/>
      <c r="C335" s="38"/>
      <c r="D335" s="195" t="s">
        <v>242</v>
      </c>
      <c r="E335" s="38"/>
      <c r="F335" s="196" t="s">
        <v>1543</v>
      </c>
      <c r="G335" s="38"/>
      <c r="H335" s="38"/>
      <c r="I335" s="197"/>
      <c r="J335" s="38"/>
      <c r="K335" s="38"/>
      <c r="L335" s="39"/>
      <c r="M335" s="198"/>
      <c r="N335" s="199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242</v>
      </c>
      <c r="AU335" s="19" t="s">
        <v>84</v>
      </c>
    </row>
    <row r="336" s="2" customFormat="1" ht="62.7" customHeight="1">
      <c r="A336" s="38"/>
      <c r="B336" s="181"/>
      <c r="C336" s="232" t="s">
        <v>578</v>
      </c>
      <c r="D336" s="232" t="s">
        <v>465</v>
      </c>
      <c r="E336" s="233" t="s">
        <v>715</v>
      </c>
      <c r="F336" s="234" t="s">
        <v>716</v>
      </c>
      <c r="G336" s="235" t="s">
        <v>527</v>
      </c>
      <c r="H336" s="236">
        <v>1</v>
      </c>
      <c r="I336" s="237"/>
      <c r="J336" s="238">
        <f>ROUND(I336*H336,2)</f>
        <v>0</v>
      </c>
      <c r="K336" s="234" t="s">
        <v>1</v>
      </c>
      <c r="L336" s="239"/>
      <c r="M336" s="240" t="s">
        <v>1</v>
      </c>
      <c r="N336" s="241" t="s">
        <v>40</v>
      </c>
      <c r="O336" s="77"/>
      <c r="P336" s="191">
        <f>O336*H336</f>
        <v>0</v>
      </c>
      <c r="Q336" s="191">
        <v>1.8700000000000001</v>
      </c>
      <c r="R336" s="191">
        <f>Q336*H336</f>
        <v>1.8700000000000001</v>
      </c>
      <c r="S336" s="191">
        <v>0</v>
      </c>
      <c r="T336" s="19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3" t="s">
        <v>291</v>
      </c>
      <c r="AT336" s="193" t="s">
        <v>465</v>
      </c>
      <c r="AU336" s="193" t="s">
        <v>84</v>
      </c>
      <c r="AY336" s="19" t="s">
        <v>235</v>
      </c>
      <c r="BE336" s="194">
        <f>IF(N336="základní",J336,0)</f>
        <v>0</v>
      </c>
      <c r="BF336" s="194">
        <f>IF(N336="snížená",J336,0)</f>
        <v>0</v>
      </c>
      <c r="BG336" s="194">
        <f>IF(N336="zákl. přenesená",J336,0)</f>
        <v>0</v>
      </c>
      <c r="BH336" s="194">
        <f>IF(N336="sníž. přenesená",J336,0)</f>
        <v>0</v>
      </c>
      <c r="BI336" s="194">
        <f>IF(N336="nulová",J336,0)</f>
        <v>0</v>
      </c>
      <c r="BJ336" s="19" t="s">
        <v>82</v>
      </c>
      <c r="BK336" s="194">
        <f>ROUND(I336*H336,2)</f>
        <v>0</v>
      </c>
      <c r="BL336" s="19" t="s">
        <v>96</v>
      </c>
      <c r="BM336" s="193" t="s">
        <v>1545</v>
      </c>
    </row>
    <row r="337" s="2" customFormat="1">
      <c r="A337" s="38"/>
      <c r="B337" s="39"/>
      <c r="C337" s="38"/>
      <c r="D337" s="195" t="s">
        <v>242</v>
      </c>
      <c r="E337" s="38"/>
      <c r="F337" s="196" t="s">
        <v>716</v>
      </c>
      <c r="G337" s="38"/>
      <c r="H337" s="38"/>
      <c r="I337" s="197"/>
      <c r="J337" s="38"/>
      <c r="K337" s="38"/>
      <c r="L337" s="39"/>
      <c r="M337" s="198"/>
      <c r="N337" s="199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242</v>
      </c>
      <c r="AU337" s="19" t="s">
        <v>84</v>
      </c>
    </row>
    <row r="338" s="2" customFormat="1" ht="24.15" customHeight="1">
      <c r="A338" s="38"/>
      <c r="B338" s="181"/>
      <c r="C338" s="232" t="s">
        <v>584</v>
      </c>
      <c r="D338" s="232" t="s">
        <v>465</v>
      </c>
      <c r="E338" s="233" t="s">
        <v>723</v>
      </c>
      <c r="F338" s="234" t="s">
        <v>724</v>
      </c>
      <c r="G338" s="235" t="s">
        <v>527</v>
      </c>
      <c r="H338" s="236">
        <v>6</v>
      </c>
      <c r="I338" s="237"/>
      <c r="J338" s="238">
        <f>ROUND(I338*H338,2)</f>
        <v>0</v>
      </c>
      <c r="K338" s="234" t="s">
        <v>246</v>
      </c>
      <c r="L338" s="239"/>
      <c r="M338" s="240" t="s">
        <v>1</v>
      </c>
      <c r="N338" s="241" t="s">
        <v>40</v>
      </c>
      <c r="O338" s="77"/>
      <c r="P338" s="191">
        <f>O338*H338</f>
        <v>0</v>
      </c>
      <c r="Q338" s="191">
        <v>0.002</v>
      </c>
      <c r="R338" s="191">
        <f>Q338*H338</f>
        <v>0.012</v>
      </c>
      <c r="S338" s="191">
        <v>0</v>
      </c>
      <c r="T338" s="192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3" t="s">
        <v>291</v>
      </c>
      <c r="AT338" s="193" t="s">
        <v>465</v>
      </c>
      <c r="AU338" s="193" t="s">
        <v>84</v>
      </c>
      <c r="AY338" s="19" t="s">
        <v>235</v>
      </c>
      <c r="BE338" s="194">
        <f>IF(N338="základní",J338,0)</f>
        <v>0</v>
      </c>
      <c r="BF338" s="194">
        <f>IF(N338="snížená",J338,0)</f>
        <v>0</v>
      </c>
      <c r="BG338" s="194">
        <f>IF(N338="zákl. přenesená",J338,0)</f>
        <v>0</v>
      </c>
      <c r="BH338" s="194">
        <f>IF(N338="sníž. přenesená",J338,0)</f>
        <v>0</v>
      </c>
      <c r="BI338" s="194">
        <f>IF(N338="nulová",J338,0)</f>
        <v>0</v>
      </c>
      <c r="BJ338" s="19" t="s">
        <v>82</v>
      </c>
      <c r="BK338" s="194">
        <f>ROUND(I338*H338,2)</f>
        <v>0</v>
      </c>
      <c r="BL338" s="19" t="s">
        <v>96</v>
      </c>
      <c r="BM338" s="193" t="s">
        <v>725</v>
      </c>
    </row>
    <row r="339" s="2" customFormat="1">
      <c r="A339" s="38"/>
      <c r="B339" s="39"/>
      <c r="C339" s="38"/>
      <c r="D339" s="195" t="s">
        <v>242</v>
      </c>
      <c r="E339" s="38"/>
      <c r="F339" s="196" t="s">
        <v>724</v>
      </c>
      <c r="G339" s="38"/>
      <c r="H339" s="38"/>
      <c r="I339" s="197"/>
      <c r="J339" s="38"/>
      <c r="K339" s="38"/>
      <c r="L339" s="39"/>
      <c r="M339" s="198"/>
      <c r="N339" s="199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242</v>
      </c>
      <c r="AU339" s="19" t="s">
        <v>84</v>
      </c>
    </row>
    <row r="340" s="2" customFormat="1" ht="24.15" customHeight="1">
      <c r="A340" s="38"/>
      <c r="B340" s="181"/>
      <c r="C340" s="182" t="s">
        <v>589</v>
      </c>
      <c r="D340" s="182" t="s">
        <v>237</v>
      </c>
      <c r="E340" s="183" t="s">
        <v>727</v>
      </c>
      <c r="F340" s="184" t="s">
        <v>728</v>
      </c>
      <c r="G340" s="185" t="s">
        <v>527</v>
      </c>
      <c r="H340" s="186">
        <v>1</v>
      </c>
      <c r="I340" s="187"/>
      <c r="J340" s="188">
        <f>ROUND(I340*H340,2)</f>
        <v>0</v>
      </c>
      <c r="K340" s="184" t="s">
        <v>246</v>
      </c>
      <c r="L340" s="39"/>
      <c r="M340" s="189" t="s">
        <v>1</v>
      </c>
      <c r="N340" s="190" t="s">
        <v>40</v>
      </c>
      <c r="O340" s="77"/>
      <c r="P340" s="191">
        <f>O340*H340</f>
        <v>0</v>
      </c>
      <c r="Q340" s="191">
        <v>0.10833</v>
      </c>
      <c r="R340" s="191">
        <f>Q340*H340</f>
        <v>0.10833</v>
      </c>
      <c r="S340" s="191">
        <v>0</v>
      </c>
      <c r="T340" s="19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3" t="s">
        <v>96</v>
      </c>
      <c r="AT340" s="193" t="s">
        <v>237</v>
      </c>
      <c r="AU340" s="193" t="s">
        <v>84</v>
      </c>
      <c r="AY340" s="19" t="s">
        <v>235</v>
      </c>
      <c r="BE340" s="194">
        <f>IF(N340="základní",J340,0)</f>
        <v>0</v>
      </c>
      <c r="BF340" s="194">
        <f>IF(N340="snížená",J340,0)</f>
        <v>0</v>
      </c>
      <c r="BG340" s="194">
        <f>IF(N340="zákl. přenesená",J340,0)</f>
        <v>0</v>
      </c>
      <c r="BH340" s="194">
        <f>IF(N340="sníž. přenesená",J340,0)</f>
        <v>0</v>
      </c>
      <c r="BI340" s="194">
        <f>IF(N340="nulová",J340,0)</f>
        <v>0</v>
      </c>
      <c r="BJ340" s="19" t="s">
        <v>82</v>
      </c>
      <c r="BK340" s="194">
        <f>ROUND(I340*H340,2)</f>
        <v>0</v>
      </c>
      <c r="BL340" s="19" t="s">
        <v>96</v>
      </c>
      <c r="BM340" s="193" t="s">
        <v>1546</v>
      </c>
    </row>
    <row r="341" s="2" customFormat="1">
      <c r="A341" s="38"/>
      <c r="B341" s="39"/>
      <c r="C341" s="38"/>
      <c r="D341" s="195" t="s">
        <v>242</v>
      </c>
      <c r="E341" s="38"/>
      <c r="F341" s="196" t="s">
        <v>730</v>
      </c>
      <c r="G341" s="38"/>
      <c r="H341" s="38"/>
      <c r="I341" s="197"/>
      <c r="J341" s="38"/>
      <c r="K341" s="38"/>
      <c r="L341" s="39"/>
      <c r="M341" s="198"/>
      <c r="N341" s="199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242</v>
      </c>
      <c r="AU341" s="19" t="s">
        <v>84</v>
      </c>
    </row>
    <row r="342" s="2" customFormat="1">
      <c r="A342" s="38"/>
      <c r="B342" s="39"/>
      <c r="C342" s="38"/>
      <c r="D342" s="195" t="s">
        <v>262</v>
      </c>
      <c r="E342" s="38"/>
      <c r="F342" s="223" t="s">
        <v>296</v>
      </c>
      <c r="G342" s="38"/>
      <c r="H342" s="38"/>
      <c r="I342" s="197"/>
      <c r="J342" s="38"/>
      <c r="K342" s="38"/>
      <c r="L342" s="39"/>
      <c r="M342" s="198"/>
      <c r="N342" s="199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262</v>
      </c>
      <c r="AU342" s="19" t="s">
        <v>84</v>
      </c>
    </row>
    <row r="343" s="14" customFormat="1">
      <c r="A343" s="14"/>
      <c r="B343" s="207"/>
      <c r="C343" s="14"/>
      <c r="D343" s="195" t="s">
        <v>248</v>
      </c>
      <c r="E343" s="208" t="s">
        <v>1</v>
      </c>
      <c r="F343" s="209" t="s">
        <v>82</v>
      </c>
      <c r="G343" s="14"/>
      <c r="H343" s="210">
        <v>1</v>
      </c>
      <c r="I343" s="211"/>
      <c r="J343" s="14"/>
      <c r="K343" s="14"/>
      <c r="L343" s="207"/>
      <c r="M343" s="212"/>
      <c r="N343" s="213"/>
      <c r="O343" s="213"/>
      <c r="P343" s="213"/>
      <c r="Q343" s="213"/>
      <c r="R343" s="213"/>
      <c r="S343" s="213"/>
      <c r="T343" s="2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08" t="s">
        <v>248</v>
      </c>
      <c r="AU343" s="208" t="s">
        <v>84</v>
      </c>
      <c r="AV343" s="14" t="s">
        <v>84</v>
      </c>
      <c r="AW343" s="14" t="s">
        <v>32</v>
      </c>
      <c r="AX343" s="14" t="s">
        <v>82</v>
      </c>
      <c r="AY343" s="208" t="s">
        <v>235</v>
      </c>
    </row>
    <row r="344" s="2" customFormat="1" ht="24.15" customHeight="1">
      <c r="A344" s="38"/>
      <c r="B344" s="181"/>
      <c r="C344" s="182" t="s">
        <v>594</v>
      </c>
      <c r="D344" s="182" t="s">
        <v>237</v>
      </c>
      <c r="E344" s="183" t="s">
        <v>732</v>
      </c>
      <c r="F344" s="184" t="s">
        <v>733</v>
      </c>
      <c r="G344" s="185" t="s">
        <v>527</v>
      </c>
      <c r="H344" s="186">
        <v>1</v>
      </c>
      <c r="I344" s="187"/>
      <c r="J344" s="188">
        <f>ROUND(I344*H344,2)</f>
        <v>0</v>
      </c>
      <c r="K344" s="184" t="s">
        <v>246</v>
      </c>
      <c r="L344" s="39"/>
      <c r="M344" s="189" t="s">
        <v>1</v>
      </c>
      <c r="N344" s="190" t="s">
        <v>40</v>
      </c>
      <c r="O344" s="77"/>
      <c r="P344" s="191">
        <f>O344*H344</f>
        <v>0</v>
      </c>
      <c r="Q344" s="191">
        <v>0.10833</v>
      </c>
      <c r="R344" s="191">
        <f>Q344*H344</f>
        <v>0.10833</v>
      </c>
      <c r="S344" s="191">
        <v>0</v>
      </c>
      <c r="T344" s="19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3" t="s">
        <v>96</v>
      </c>
      <c r="AT344" s="193" t="s">
        <v>237</v>
      </c>
      <c r="AU344" s="193" t="s">
        <v>84</v>
      </c>
      <c r="AY344" s="19" t="s">
        <v>235</v>
      </c>
      <c r="BE344" s="194">
        <f>IF(N344="základní",J344,0)</f>
        <v>0</v>
      </c>
      <c r="BF344" s="194">
        <f>IF(N344="snížená",J344,0)</f>
        <v>0</v>
      </c>
      <c r="BG344" s="194">
        <f>IF(N344="zákl. přenesená",J344,0)</f>
        <v>0</v>
      </c>
      <c r="BH344" s="194">
        <f>IF(N344="sníž. přenesená",J344,0)</f>
        <v>0</v>
      </c>
      <c r="BI344" s="194">
        <f>IF(N344="nulová",J344,0)</f>
        <v>0</v>
      </c>
      <c r="BJ344" s="19" t="s">
        <v>82</v>
      </c>
      <c r="BK344" s="194">
        <f>ROUND(I344*H344,2)</f>
        <v>0</v>
      </c>
      <c r="BL344" s="19" t="s">
        <v>96</v>
      </c>
      <c r="BM344" s="193" t="s">
        <v>1547</v>
      </c>
    </row>
    <row r="345" s="2" customFormat="1">
      <c r="A345" s="38"/>
      <c r="B345" s="39"/>
      <c r="C345" s="38"/>
      <c r="D345" s="195" t="s">
        <v>242</v>
      </c>
      <c r="E345" s="38"/>
      <c r="F345" s="196" t="s">
        <v>735</v>
      </c>
      <c r="G345" s="38"/>
      <c r="H345" s="38"/>
      <c r="I345" s="197"/>
      <c r="J345" s="38"/>
      <c r="K345" s="38"/>
      <c r="L345" s="39"/>
      <c r="M345" s="198"/>
      <c r="N345" s="199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242</v>
      </c>
      <c r="AU345" s="19" t="s">
        <v>84</v>
      </c>
    </row>
    <row r="346" s="2" customFormat="1">
      <c r="A346" s="38"/>
      <c r="B346" s="39"/>
      <c r="C346" s="38"/>
      <c r="D346" s="195" t="s">
        <v>262</v>
      </c>
      <c r="E346" s="38"/>
      <c r="F346" s="223" t="s">
        <v>296</v>
      </c>
      <c r="G346" s="38"/>
      <c r="H346" s="38"/>
      <c r="I346" s="197"/>
      <c r="J346" s="38"/>
      <c r="K346" s="38"/>
      <c r="L346" s="39"/>
      <c r="M346" s="198"/>
      <c r="N346" s="199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262</v>
      </c>
      <c r="AU346" s="19" t="s">
        <v>84</v>
      </c>
    </row>
    <row r="347" s="14" customFormat="1">
      <c r="A347" s="14"/>
      <c r="B347" s="207"/>
      <c r="C347" s="14"/>
      <c r="D347" s="195" t="s">
        <v>248</v>
      </c>
      <c r="E347" s="208" t="s">
        <v>1</v>
      </c>
      <c r="F347" s="209" t="s">
        <v>82</v>
      </c>
      <c r="G347" s="14"/>
      <c r="H347" s="210">
        <v>1</v>
      </c>
      <c r="I347" s="211"/>
      <c r="J347" s="14"/>
      <c r="K347" s="14"/>
      <c r="L347" s="207"/>
      <c r="M347" s="212"/>
      <c r="N347" s="213"/>
      <c r="O347" s="213"/>
      <c r="P347" s="213"/>
      <c r="Q347" s="213"/>
      <c r="R347" s="213"/>
      <c r="S347" s="213"/>
      <c r="T347" s="2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8" t="s">
        <v>248</v>
      </c>
      <c r="AU347" s="208" t="s">
        <v>84</v>
      </c>
      <c r="AV347" s="14" t="s">
        <v>84</v>
      </c>
      <c r="AW347" s="14" t="s">
        <v>32</v>
      </c>
      <c r="AX347" s="14" t="s">
        <v>82</v>
      </c>
      <c r="AY347" s="208" t="s">
        <v>235</v>
      </c>
    </row>
    <row r="348" s="2" customFormat="1" ht="24.15" customHeight="1">
      <c r="A348" s="38"/>
      <c r="B348" s="181"/>
      <c r="C348" s="182" t="s">
        <v>597</v>
      </c>
      <c r="D348" s="182" t="s">
        <v>237</v>
      </c>
      <c r="E348" s="183" t="s">
        <v>747</v>
      </c>
      <c r="F348" s="184" t="s">
        <v>748</v>
      </c>
      <c r="G348" s="185" t="s">
        <v>527</v>
      </c>
      <c r="H348" s="186">
        <v>2</v>
      </c>
      <c r="I348" s="187"/>
      <c r="J348" s="188">
        <f>ROUND(I348*H348,2)</f>
        <v>0</v>
      </c>
      <c r="K348" s="184" t="s">
        <v>246</v>
      </c>
      <c r="L348" s="39"/>
      <c r="M348" s="189" t="s">
        <v>1</v>
      </c>
      <c r="N348" s="190" t="s">
        <v>40</v>
      </c>
      <c r="O348" s="77"/>
      <c r="P348" s="191">
        <f>O348*H348</f>
        <v>0</v>
      </c>
      <c r="Q348" s="191">
        <v>0.03637</v>
      </c>
      <c r="R348" s="191">
        <f>Q348*H348</f>
        <v>0.072739999999999999</v>
      </c>
      <c r="S348" s="191">
        <v>0</v>
      </c>
      <c r="T348" s="19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3" t="s">
        <v>96</v>
      </c>
      <c r="AT348" s="193" t="s">
        <v>237</v>
      </c>
      <c r="AU348" s="193" t="s">
        <v>84</v>
      </c>
      <c r="AY348" s="19" t="s">
        <v>235</v>
      </c>
      <c r="BE348" s="194">
        <f>IF(N348="základní",J348,0)</f>
        <v>0</v>
      </c>
      <c r="BF348" s="194">
        <f>IF(N348="snížená",J348,0)</f>
        <v>0</v>
      </c>
      <c r="BG348" s="194">
        <f>IF(N348="zákl. přenesená",J348,0)</f>
        <v>0</v>
      </c>
      <c r="BH348" s="194">
        <f>IF(N348="sníž. přenesená",J348,0)</f>
        <v>0</v>
      </c>
      <c r="BI348" s="194">
        <f>IF(N348="nulová",J348,0)</f>
        <v>0</v>
      </c>
      <c r="BJ348" s="19" t="s">
        <v>82</v>
      </c>
      <c r="BK348" s="194">
        <f>ROUND(I348*H348,2)</f>
        <v>0</v>
      </c>
      <c r="BL348" s="19" t="s">
        <v>96</v>
      </c>
      <c r="BM348" s="193" t="s">
        <v>1157</v>
      </c>
    </row>
    <row r="349" s="2" customFormat="1">
      <c r="A349" s="38"/>
      <c r="B349" s="39"/>
      <c r="C349" s="38"/>
      <c r="D349" s="195" t="s">
        <v>242</v>
      </c>
      <c r="E349" s="38"/>
      <c r="F349" s="196" t="s">
        <v>750</v>
      </c>
      <c r="G349" s="38"/>
      <c r="H349" s="38"/>
      <c r="I349" s="197"/>
      <c r="J349" s="38"/>
      <c r="K349" s="38"/>
      <c r="L349" s="39"/>
      <c r="M349" s="198"/>
      <c r="N349" s="199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242</v>
      </c>
      <c r="AU349" s="19" t="s">
        <v>84</v>
      </c>
    </row>
    <row r="350" s="2" customFormat="1" ht="24.15" customHeight="1">
      <c r="A350" s="38"/>
      <c r="B350" s="181"/>
      <c r="C350" s="182" t="s">
        <v>604</v>
      </c>
      <c r="D350" s="182" t="s">
        <v>237</v>
      </c>
      <c r="E350" s="183" t="s">
        <v>752</v>
      </c>
      <c r="F350" s="184" t="s">
        <v>753</v>
      </c>
      <c r="G350" s="185" t="s">
        <v>527</v>
      </c>
      <c r="H350" s="186">
        <v>2</v>
      </c>
      <c r="I350" s="187"/>
      <c r="J350" s="188">
        <f>ROUND(I350*H350,2)</f>
        <v>0</v>
      </c>
      <c r="K350" s="184" t="s">
        <v>246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</v>
      </c>
      <c r="R350" s="191">
        <f>Q350*H350</f>
        <v>0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96</v>
      </c>
      <c r="AT350" s="193" t="s">
        <v>237</v>
      </c>
      <c r="AU350" s="193" t="s">
        <v>84</v>
      </c>
      <c r="AY350" s="19" t="s">
        <v>235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96</v>
      </c>
      <c r="BM350" s="193" t="s">
        <v>1158</v>
      </c>
    </row>
    <row r="351" s="2" customFormat="1">
      <c r="A351" s="38"/>
      <c r="B351" s="39"/>
      <c r="C351" s="38"/>
      <c r="D351" s="195" t="s">
        <v>242</v>
      </c>
      <c r="E351" s="38"/>
      <c r="F351" s="196" t="s">
        <v>755</v>
      </c>
      <c r="G351" s="38"/>
      <c r="H351" s="38"/>
      <c r="I351" s="197"/>
      <c r="J351" s="38"/>
      <c r="K351" s="38"/>
      <c r="L351" s="39"/>
      <c r="M351" s="198"/>
      <c r="N351" s="199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242</v>
      </c>
      <c r="AU351" s="19" t="s">
        <v>84</v>
      </c>
    </row>
    <row r="352" s="2" customFormat="1" ht="33" customHeight="1">
      <c r="A352" s="38"/>
      <c r="B352" s="181"/>
      <c r="C352" s="182" t="s">
        <v>609</v>
      </c>
      <c r="D352" s="182" t="s">
        <v>237</v>
      </c>
      <c r="E352" s="183" t="s">
        <v>757</v>
      </c>
      <c r="F352" s="184" t="s">
        <v>758</v>
      </c>
      <c r="G352" s="185" t="s">
        <v>527</v>
      </c>
      <c r="H352" s="186">
        <v>2</v>
      </c>
      <c r="I352" s="187"/>
      <c r="J352" s="188">
        <f>ROUND(I352*H352,2)</f>
        <v>0</v>
      </c>
      <c r="K352" s="184" t="s">
        <v>246</v>
      </c>
      <c r="L352" s="39"/>
      <c r="M352" s="189" t="s">
        <v>1</v>
      </c>
      <c r="N352" s="190" t="s">
        <v>40</v>
      </c>
      <c r="O352" s="77"/>
      <c r="P352" s="191">
        <f>O352*H352</f>
        <v>0</v>
      </c>
      <c r="Q352" s="191">
        <v>0.21007999999999999</v>
      </c>
      <c r="R352" s="191">
        <f>Q352*H352</f>
        <v>0.42015999999999998</v>
      </c>
      <c r="S352" s="191">
        <v>0</v>
      </c>
      <c r="T352" s="192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3" t="s">
        <v>96</v>
      </c>
      <c r="AT352" s="193" t="s">
        <v>237</v>
      </c>
      <c r="AU352" s="193" t="s">
        <v>84</v>
      </c>
      <c r="AY352" s="19" t="s">
        <v>235</v>
      </c>
      <c r="BE352" s="194">
        <f>IF(N352="základní",J352,0)</f>
        <v>0</v>
      </c>
      <c r="BF352" s="194">
        <f>IF(N352="snížená",J352,0)</f>
        <v>0</v>
      </c>
      <c r="BG352" s="194">
        <f>IF(N352="zákl. přenesená",J352,0)</f>
        <v>0</v>
      </c>
      <c r="BH352" s="194">
        <f>IF(N352="sníž. přenesená",J352,0)</f>
        <v>0</v>
      </c>
      <c r="BI352" s="194">
        <f>IF(N352="nulová",J352,0)</f>
        <v>0</v>
      </c>
      <c r="BJ352" s="19" t="s">
        <v>82</v>
      </c>
      <c r="BK352" s="194">
        <f>ROUND(I352*H352,2)</f>
        <v>0</v>
      </c>
      <c r="BL352" s="19" t="s">
        <v>96</v>
      </c>
      <c r="BM352" s="193" t="s">
        <v>1159</v>
      </c>
    </row>
    <row r="353" s="2" customFormat="1">
      <c r="A353" s="38"/>
      <c r="B353" s="39"/>
      <c r="C353" s="38"/>
      <c r="D353" s="195" t="s">
        <v>242</v>
      </c>
      <c r="E353" s="38"/>
      <c r="F353" s="196" t="s">
        <v>760</v>
      </c>
      <c r="G353" s="38"/>
      <c r="H353" s="38"/>
      <c r="I353" s="197"/>
      <c r="J353" s="38"/>
      <c r="K353" s="38"/>
      <c r="L353" s="39"/>
      <c r="M353" s="198"/>
      <c r="N353" s="199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242</v>
      </c>
      <c r="AU353" s="19" t="s">
        <v>84</v>
      </c>
    </row>
    <row r="354" s="2" customFormat="1" ht="24.15" customHeight="1">
      <c r="A354" s="38"/>
      <c r="B354" s="181"/>
      <c r="C354" s="182" t="s">
        <v>612</v>
      </c>
      <c r="D354" s="182" t="s">
        <v>237</v>
      </c>
      <c r="E354" s="183" t="s">
        <v>783</v>
      </c>
      <c r="F354" s="184" t="s">
        <v>784</v>
      </c>
      <c r="G354" s="185" t="s">
        <v>527</v>
      </c>
      <c r="H354" s="186">
        <v>2</v>
      </c>
      <c r="I354" s="187"/>
      <c r="J354" s="188">
        <f>ROUND(I354*H354,2)</f>
        <v>0</v>
      </c>
      <c r="K354" s="184" t="s">
        <v>246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0.21734000000000001</v>
      </c>
      <c r="R354" s="191">
        <f>Q354*H354</f>
        <v>0.43468000000000001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96</v>
      </c>
      <c r="AT354" s="193" t="s">
        <v>237</v>
      </c>
      <c r="AU354" s="193" t="s">
        <v>84</v>
      </c>
      <c r="AY354" s="19" t="s">
        <v>235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96</v>
      </c>
      <c r="BM354" s="193" t="s">
        <v>785</v>
      </c>
    </row>
    <row r="355" s="2" customFormat="1">
      <c r="A355" s="38"/>
      <c r="B355" s="39"/>
      <c r="C355" s="38"/>
      <c r="D355" s="195" t="s">
        <v>242</v>
      </c>
      <c r="E355" s="38"/>
      <c r="F355" s="196" t="s">
        <v>786</v>
      </c>
      <c r="G355" s="38"/>
      <c r="H355" s="38"/>
      <c r="I355" s="197"/>
      <c r="J355" s="38"/>
      <c r="K355" s="38"/>
      <c r="L355" s="39"/>
      <c r="M355" s="198"/>
      <c r="N355" s="199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242</v>
      </c>
      <c r="AU355" s="19" t="s">
        <v>84</v>
      </c>
    </row>
    <row r="356" s="2" customFormat="1">
      <c r="A356" s="38"/>
      <c r="B356" s="39"/>
      <c r="C356" s="38"/>
      <c r="D356" s="195" t="s">
        <v>262</v>
      </c>
      <c r="E356" s="38"/>
      <c r="F356" s="223" t="s">
        <v>296</v>
      </c>
      <c r="G356" s="38"/>
      <c r="H356" s="38"/>
      <c r="I356" s="197"/>
      <c r="J356" s="38"/>
      <c r="K356" s="38"/>
      <c r="L356" s="39"/>
      <c r="M356" s="198"/>
      <c r="N356" s="199"/>
      <c r="O356" s="77"/>
      <c r="P356" s="77"/>
      <c r="Q356" s="77"/>
      <c r="R356" s="77"/>
      <c r="S356" s="77"/>
      <c r="T356" s="7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T356" s="19" t="s">
        <v>262</v>
      </c>
      <c r="AU356" s="19" t="s">
        <v>84</v>
      </c>
    </row>
    <row r="357" s="14" customFormat="1">
      <c r="A357" s="14"/>
      <c r="B357" s="207"/>
      <c r="C357" s="14"/>
      <c r="D357" s="195" t="s">
        <v>248</v>
      </c>
      <c r="E357" s="208" t="s">
        <v>1</v>
      </c>
      <c r="F357" s="209" t="s">
        <v>1001</v>
      </c>
      <c r="G357" s="14"/>
      <c r="H357" s="210">
        <v>2</v>
      </c>
      <c r="I357" s="211"/>
      <c r="J357" s="14"/>
      <c r="K357" s="14"/>
      <c r="L357" s="207"/>
      <c r="M357" s="212"/>
      <c r="N357" s="213"/>
      <c r="O357" s="213"/>
      <c r="P357" s="213"/>
      <c r="Q357" s="213"/>
      <c r="R357" s="213"/>
      <c r="S357" s="213"/>
      <c r="T357" s="2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08" t="s">
        <v>248</v>
      </c>
      <c r="AU357" s="208" t="s">
        <v>84</v>
      </c>
      <c r="AV357" s="14" t="s">
        <v>84</v>
      </c>
      <c r="AW357" s="14" t="s">
        <v>32</v>
      </c>
      <c r="AX357" s="14" t="s">
        <v>82</v>
      </c>
      <c r="AY357" s="208" t="s">
        <v>235</v>
      </c>
    </row>
    <row r="358" s="2" customFormat="1" ht="24.15" customHeight="1">
      <c r="A358" s="38"/>
      <c r="B358" s="181"/>
      <c r="C358" s="232" t="s">
        <v>615</v>
      </c>
      <c r="D358" s="232" t="s">
        <v>465</v>
      </c>
      <c r="E358" s="233" t="s">
        <v>789</v>
      </c>
      <c r="F358" s="234" t="s">
        <v>1006</v>
      </c>
      <c r="G358" s="235" t="s">
        <v>527</v>
      </c>
      <c r="H358" s="236">
        <v>1</v>
      </c>
      <c r="I358" s="237"/>
      <c r="J358" s="238">
        <f>ROUND(I358*H358,2)</f>
        <v>0</v>
      </c>
      <c r="K358" s="234" t="s">
        <v>1</v>
      </c>
      <c r="L358" s="239"/>
      <c r="M358" s="240" t="s">
        <v>1</v>
      </c>
      <c r="N358" s="241" t="s">
        <v>40</v>
      </c>
      <c r="O358" s="77"/>
      <c r="P358" s="191">
        <f>O358*H358</f>
        <v>0</v>
      </c>
      <c r="Q358" s="191">
        <v>0.045999999999999999</v>
      </c>
      <c r="R358" s="191">
        <f>Q358*H358</f>
        <v>0.045999999999999999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291</v>
      </c>
      <c r="AT358" s="193" t="s">
        <v>465</v>
      </c>
      <c r="AU358" s="193" t="s">
        <v>84</v>
      </c>
      <c r="AY358" s="19" t="s">
        <v>235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96</v>
      </c>
      <c r="BM358" s="193" t="s">
        <v>1548</v>
      </c>
    </row>
    <row r="359" s="2" customFormat="1">
      <c r="A359" s="38"/>
      <c r="B359" s="39"/>
      <c r="C359" s="38"/>
      <c r="D359" s="195" t="s">
        <v>242</v>
      </c>
      <c r="E359" s="38"/>
      <c r="F359" s="196" t="s">
        <v>1006</v>
      </c>
      <c r="G359" s="38"/>
      <c r="H359" s="38"/>
      <c r="I359" s="197"/>
      <c r="J359" s="38"/>
      <c r="K359" s="38"/>
      <c r="L359" s="39"/>
      <c r="M359" s="198"/>
      <c r="N359" s="199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242</v>
      </c>
      <c r="AU359" s="19" t="s">
        <v>84</v>
      </c>
    </row>
    <row r="360" s="2" customFormat="1" ht="24.15" customHeight="1">
      <c r="A360" s="38"/>
      <c r="B360" s="181"/>
      <c r="C360" s="232" t="s">
        <v>621</v>
      </c>
      <c r="D360" s="232" t="s">
        <v>465</v>
      </c>
      <c r="E360" s="233" t="s">
        <v>798</v>
      </c>
      <c r="F360" s="234" t="s">
        <v>799</v>
      </c>
      <c r="G360" s="235" t="s">
        <v>527</v>
      </c>
      <c r="H360" s="236">
        <v>1</v>
      </c>
      <c r="I360" s="237"/>
      <c r="J360" s="238">
        <f>ROUND(I360*H360,2)</f>
        <v>0</v>
      </c>
      <c r="K360" s="234" t="s">
        <v>1</v>
      </c>
      <c r="L360" s="239"/>
      <c r="M360" s="240" t="s">
        <v>1</v>
      </c>
      <c r="N360" s="241" t="s">
        <v>40</v>
      </c>
      <c r="O360" s="77"/>
      <c r="P360" s="191">
        <f>O360*H360</f>
        <v>0</v>
      </c>
      <c r="Q360" s="191">
        <v>0.045999999999999999</v>
      </c>
      <c r="R360" s="191">
        <f>Q360*H360</f>
        <v>0.045999999999999999</v>
      </c>
      <c r="S360" s="191">
        <v>0</v>
      </c>
      <c r="T360" s="192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3" t="s">
        <v>291</v>
      </c>
      <c r="AT360" s="193" t="s">
        <v>465</v>
      </c>
      <c r="AU360" s="193" t="s">
        <v>84</v>
      </c>
      <c r="AY360" s="19" t="s">
        <v>235</v>
      </c>
      <c r="BE360" s="194">
        <f>IF(N360="základní",J360,0)</f>
        <v>0</v>
      </c>
      <c r="BF360" s="194">
        <f>IF(N360="snížená",J360,0)</f>
        <v>0</v>
      </c>
      <c r="BG360" s="194">
        <f>IF(N360="zákl. přenesená",J360,0)</f>
        <v>0</v>
      </c>
      <c r="BH360" s="194">
        <f>IF(N360="sníž. přenesená",J360,0)</f>
        <v>0</v>
      </c>
      <c r="BI360" s="194">
        <f>IF(N360="nulová",J360,0)</f>
        <v>0</v>
      </c>
      <c r="BJ360" s="19" t="s">
        <v>82</v>
      </c>
      <c r="BK360" s="194">
        <f>ROUND(I360*H360,2)</f>
        <v>0</v>
      </c>
      <c r="BL360" s="19" t="s">
        <v>96</v>
      </c>
      <c r="BM360" s="193" t="s">
        <v>800</v>
      </c>
    </row>
    <row r="361" s="2" customFormat="1">
      <c r="A361" s="38"/>
      <c r="B361" s="39"/>
      <c r="C361" s="38"/>
      <c r="D361" s="195" t="s">
        <v>242</v>
      </c>
      <c r="E361" s="38"/>
      <c r="F361" s="196" t="s">
        <v>799</v>
      </c>
      <c r="G361" s="38"/>
      <c r="H361" s="38"/>
      <c r="I361" s="197"/>
      <c r="J361" s="38"/>
      <c r="K361" s="38"/>
      <c r="L361" s="39"/>
      <c r="M361" s="198"/>
      <c r="N361" s="199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242</v>
      </c>
      <c r="AU361" s="19" t="s">
        <v>84</v>
      </c>
    </row>
    <row r="362" s="12" customFormat="1" ht="22.8" customHeight="1">
      <c r="A362" s="12"/>
      <c r="B362" s="168"/>
      <c r="C362" s="12"/>
      <c r="D362" s="169" t="s">
        <v>74</v>
      </c>
      <c r="E362" s="179" t="s">
        <v>297</v>
      </c>
      <c r="F362" s="179" t="s">
        <v>805</v>
      </c>
      <c r="G362" s="12"/>
      <c r="H362" s="12"/>
      <c r="I362" s="171"/>
      <c r="J362" s="180">
        <f>BK362</f>
        <v>0</v>
      </c>
      <c r="K362" s="12"/>
      <c r="L362" s="168"/>
      <c r="M362" s="173"/>
      <c r="N362" s="174"/>
      <c r="O362" s="174"/>
      <c r="P362" s="175">
        <f>SUM(P363:P372)</f>
        <v>0</v>
      </c>
      <c r="Q362" s="174"/>
      <c r="R362" s="175">
        <f>SUM(R363:R372)</f>
        <v>0.00063000000000000003</v>
      </c>
      <c r="S362" s="174"/>
      <c r="T362" s="176">
        <f>SUM(T363:T372)</f>
        <v>0</v>
      </c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R362" s="169" t="s">
        <v>82</v>
      </c>
      <c r="AT362" s="177" t="s">
        <v>74</v>
      </c>
      <c r="AU362" s="177" t="s">
        <v>82</v>
      </c>
      <c r="AY362" s="169" t="s">
        <v>235</v>
      </c>
      <c r="BK362" s="178">
        <f>SUM(BK363:BK372)</f>
        <v>0</v>
      </c>
    </row>
    <row r="363" s="2" customFormat="1" ht="24.15" customHeight="1">
      <c r="A363" s="38"/>
      <c r="B363" s="181"/>
      <c r="C363" s="182" t="s">
        <v>624</v>
      </c>
      <c r="D363" s="182" t="s">
        <v>237</v>
      </c>
      <c r="E363" s="183" t="s">
        <v>813</v>
      </c>
      <c r="F363" s="184" t="s">
        <v>814</v>
      </c>
      <c r="G363" s="185" t="s">
        <v>323</v>
      </c>
      <c r="H363" s="186">
        <v>7</v>
      </c>
      <c r="I363" s="187"/>
      <c r="J363" s="188">
        <f>ROUND(I363*H363,2)</f>
        <v>0</v>
      </c>
      <c r="K363" s="184" t="s">
        <v>246</v>
      </c>
      <c r="L363" s="39"/>
      <c r="M363" s="189" t="s">
        <v>1</v>
      </c>
      <c r="N363" s="190" t="s">
        <v>40</v>
      </c>
      <c r="O363" s="77"/>
      <c r="P363" s="191">
        <f>O363*H363</f>
        <v>0</v>
      </c>
      <c r="Q363" s="191">
        <v>9.0000000000000006E-05</v>
      </c>
      <c r="R363" s="191">
        <f>Q363*H363</f>
        <v>0.00063000000000000003</v>
      </c>
      <c r="S363" s="191">
        <v>0</v>
      </c>
      <c r="T363" s="192">
        <f>S363*H363</f>
        <v>0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93" t="s">
        <v>96</v>
      </c>
      <c r="AT363" s="193" t="s">
        <v>237</v>
      </c>
      <c r="AU363" s="193" t="s">
        <v>84</v>
      </c>
      <c r="AY363" s="19" t="s">
        <v>235</v>
      </c>
      <c r="BE363" s="194">
        <f>IF(N363="základní",J363,0)</f>
        <v>0</v>
      </c>
      <c r="BF363" s="194">
        <f>IF(N363="snížená",J363,0)</f>
        <v>0</v>
      </c>
      <c r="BG363" s="194">
        <f>IF(N363="zákl. přenesená",J363,0)</f>
        <v>0</v>
      </c>
      <c r="BH363" s="194">
        <f>IF(N363="sníž. přenesená",J363,0)</f>
        <v>0</v>
      </c>
      <c r="BI363" s="194">
        <f>IF(N363="nulová",J363,0)</f>
        <v>0</v>
      </c>
      <c r="BJ363" s="19" t="s">
        <v>82</v>
      </c>
      <c r="BK363" s="194">
        <f>ROUND(I363*H363,2)</f>
        <v>0</v>
      </c>
      <c r="BL363" s="19" t="s">
        <v>96</v>
      </c>
      <c r="BM363" s="193" t="s">
        <v>815</v>
      </c>
    </row>
    <row r="364" s="2" customFormat="1">
      <c r="A364" s="38"/>
      <c r="B364" s="39"/>
      <c r="C364" s="38"/>
      <c r="D364" s="195" t="s">
        <v>242</v>
      </c>
      <c r="E364" s="38"/>
      <c r="F364" s="196" t="s">
        <v>816</v>
      </c>
      <c r="G364" s="38"/>
      <c r="H364" s="38"/>
      <c r="I364" s="197"/>
      <c r="J364" s="38"/>
      <c r="K364" s="38"/>
      <c r="L364" s="39"/>
      <c r="M364" s="198"/>
      <c r="N364" s="199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242</v>
      </c>
      <c r="AU364" s="19" t="s">
        <v>84</v>
      </c>
    </row>
    <row r="365" s="2" customFormat="1">
      <c r="A365" s="38"/>
      <c r="B365" s="39"/>
      <c r="C365" s="38"/>
      <c r="D365" s="195" t="s">
        <v>262</v>
      </c>
      <c r="E365" s="38"/>
      <c r="F365" s="223" t="s">
        <v>296</v>
      </c>
      <c r="G365" s="38"/>
      <c r="H365" s="38"/>
      <c r="I365" s="197"/>
      <c r="J365" s="38"/>
      <c r="K365" s="38"/>
      <c r="L365" s="39"/>
      <c r="M365" s="198"/>
      <c r="N365" s="199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262</v>
      </c>
      <c r="AU365" s="19" t="s">
        <v>84</v>
      </c>
    </row>
    <row r="366" s="13" customFormat="1">
      <c r="A366" s="13"/>
      <c r="B366" s="200"/>
      <c r="C366" s="13"/>
      <c r="D366" s="195" t="s">
        <v>248</v>
      </c>
      <c r="E366" s="201" t="s">
        <v>1</v>
      </c>
      <c r="F366" s="202" t="s">
        <v>1024</v>
      </c>
      <c r="G366" s="13"/>
      <c r="H366" s="201" t="s">
        <v>1</v>
      </c>
      <c r="I366" s="203"/>
      <c r="J366" s="13"/>
      <c r="K366" s="13"/>
      <c r="L366" s="200"/>
      <c r="M366" s="204"/>
      <c r="N366" s="205"/>
      <c r="O366" s="205"/>
      <c r="P366" s="205"/>
      <c r="Q366" s="205"/>
      <c r="R366" s="205"/>
      <c r="S366" s="205"/>
      <c r="T366" s="206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01" t="s">
        <v>248</v>
      </c>
      <c r="AU366" s="201" t="s">
        <v>84</v>
      </c>
      <c r="AV366" s="13" t="s">
        <v>82</v>
      </c>
      <c r="AW366" s="13" t="s">
        <v>32</v>
      </c>
      <c r="AX366" s="13" t="s">
        <v>75</v>
      </c>
      <c r="AY366" s="201" t="s">
        <v>235</v>
      </c>
    </row>
    <row r="367" s="14" customFormat="1">
      <c r="A367" s="14"/>
      <c r="B367" s="207"/>
      <c r="C367" s="14"/>
      <c r="D367" s="195" t="s">
        <v>248</v>
      </c>
      <c r="E367" s="208" t="s">
        <v>1</v>
      </c>
      <c r="F367" s="209" t="s">
        <v>818</v>
      </c>
      <c r="G367" s="14"/>
      <c r="H367" s="210">
        <v>7</v>
      </c>
      <c r="I367" s="211"/>
      <c r="J367" s="14"/>
      <c r="K367" s="14"/>
      <c r="L367" s="207"/>
      <c r="M367" s="212"/>
      <c r="N367" s="213"/>
      <c r="O367" s="213"/>
      <c r="P367" s="213"/>
      <c r="Q367" s="213"/>
      <c r="R367" s="213"/>
      <c r="S367" s="213"/>
      <c r="T367" s="2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08" t="s">
        <v>248</v>
      </c>
      <c r="AU367" s="208" t="s">
        <v>84</v>
      </c>
      <c r="AV367" s="14" t="s">
        <v>84</v>
      </c>
      <c r="AW367" s="14" t="s">
        <v>32</v>
      </c>
      <c r="AX367" s="14" t="s">
        <v>82</v>
      </c>
      <c r="AY367" s="208" t="s">
        <v>235</v>
      </c>
    </row>
    <row r="368" s="2" customFormat="1" ht="16.5" customHeight="1">
      <c r="A368" s="38"/>
      <c r="B368" s="181"/>
      <c r="C368" s="182" t="s">
        <v>630</v>
      </c>
      <c r="D368" s="182" t="s">
        <v>237</v>
      </c>
      <c r="E368" s="183" t="s">
        <v>833</v>
      </c>
      <c r="F368" s="184" t="s">
        <v>834</v>
      </c>
      <c r="G368" s="185" t="s">
        <v>294</v>
      </c>
      <c r="H368" s="186">
        <v>4</v>
      </c>
      <c r="I368" s="187"/>
      <c r="J368" s="188">
        <f>ROUND(I368*H368,2)</f>
        <v>0</v>
      </c>
      <c r="K368" s="184" t="s">
        <v>1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</v>
      </c>
      <c r="R368" s="191">
        <f>Q368*H368</f>
        <v>0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96</v>
      </c>
      <c r="AT368" s="193" t="s">
        <v>237</v>
      </c>
      <c r="AU368" s="193" t="s">
        <v>84</v>
      </c>
      <c r="AY368" s="19" t="s">
        <v>235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96</v>
      </c>
      <c r="BM368" s="193" t="s">
        <v>835</v>
      </c>
    </row>
    <row r="369" s="2" customFormat="1">
      <c r="A369" s="38"/>
      <c r="B369" s="39"/>
      <c r="C369" s="38"/>
      <c r="D369" s="195" t="s">
        <v>242</v>
      </c>
      <c r="E369" s="38"/>
      <c r="F369" s="196" t="s">
        <v>836</v>
      </c>
      <c r="G369" s="38"/>
      <c r="H369" s="38"/>
      <c r="I369" s="197"/>
      <c r="J369" s="38"/>
      <c r="K369" s="38"/>
      <c r="L369" s="39"/>
      <c r="M369" s="198"/>
      <c r="N369" s="199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242</v>
      </c>
      <c r="AU369" s="19" t="s">
        <v>84</v>
      </c>
    </row>
    <row r="370" s="2" customFormat="1">
      <c r="A370" s="38"/>
      <c r="B370" s="39"/>
      <c r="C370" s="38"/>
      <c r="D370" s="195" t="s">
        <v>262</v>
      </c>
      <c r="E370" s="38"/>
      <c r="F370" s="223" t="s">
        <v>837</v>
      </c>
      <c r="G370" s="38"/>
      <c r="H370" s="38"/>
      <c r="I370" s="197"/>
      <c r="J370" s="38"/>
      <c r="K370" s="38"/>
      <c r="L370" s="39"/>
      <c r="M370" s="198"/>
      <c r="N370" s="199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262</v>
      </c>
      <c r="AU370" s="19" t="s">
        <v>84</v>
      </c>
    </row>
    <row r="371" s="13" customFormat="1">
      <c r="A371" s="13"/>
      <c r="B371" s="200"/>
      <c r="C371" s="13"/>
      <c r="D371" s="195" t="s">
        <v>248</v>
      </c>
      <c r="E371" s="201" t="s">
        <v>1</v>
      </c>
      <c r="F371" s="202" t="s">
        <v>838</v>
      </c>
      <c r="G371" s="13"/>
      <c r="H371" s="201" t="s">
        <v>1</v>
      </c>
      <c r="I371" s="203"/>
      <c r="J371" s="13"/>
      <c r="K371" s="13"/>
      <c r="L371" s="200"/>
      <c r="M371" s="204"/>
      <c r="N371" s="205"/>
      <c r="O371" s="205"/>
      <c r="P371" s="205"/>
      <c r="Q371" s="205"/>
      <c r="R371" s="205"/>
      <c r="S371" s="205"/>
      <c r="T371" s="206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1" t="s">
        <v>248</v>
      </c>
      <c r="AU371" s="201" t="s">
        <v>84</v>
      </c>
      <c r="AV371" s="13" t="s">
        <v>82</v>
      </c>
      <c r="AW371" s="13" t="s">
        <v>32</v>
      </c>
      <c r="AX371" s="13" t="s">
        <v>75</v>
      </c>
      <c r="AY371" s="201" t="s">
        <v>235</v>
      </c>
    </row>
    <row r="372" s="14" customFormat="1">
      <c r="A372" s="14"/>
      <c r="B372" s="207"/>
      <c r="C372" s="14"/>
      <c r="D372" s="195" t="s">
        <v>248</v>
      </c>
      <c r="E372" s="208" t="s">
        <v>1</v>
      </c>
      <c r="F372" s="209" t="s">
        <v>96</v>
      </c>
      <c r="G372" s="14"/>
      <c r="H372" s="210">
        <v>4</v>
      </c>
      <c r="I372" s="211"/>
      <c r="J372" s="14"/>
      <c r="K372" s="14"/>
      <c r="L372" s="207"/>
      <c r="M372" s="212"/>
      <c r="N372" s="213"/>
      <c r="O372" s="213"/>
      <c r="P372" s="213"/>
      <c r="Q372" s="213"/>
      <c r="R372" s="213"/>
      <c r="S372" s="213"/>
      <c r="T372" s="2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08" t="s">
        <v>248</v>
      </c>
      <c r="AU372" s="208" t="s">
        <v>84</v>
      </c>
      <c r="AV372" s="14" t="s">
        <v>84</v>
      </c>
      <c r="AW372" s="14" t="s">
        <v>32</v>
      </c>
      <c r="AX372" s="14" t="s">
        <v>82</v>
      </c>
      <c r="AY372" s="208" t="s">
        <v>235</v>
      </c>
    </row>
    <row r="373" s="12" customFormat="1" ht="22.8" customHeight="1">
      <c r="A373" s="12"/>
      <c r="B373" s="168"/>
      <c r="C373" s="12"/>
      <c r="D373" s="169" t="s">
        <v>74</v>
      </c>
      <c r="E373" s="179" t="s">
        <v>839</v>
      </c>
      <c r="F373" s="179" t="s">
        <v>840</v>
      </c>
      <c r="G373" s="12"/>
      <c r="H373" s="12"/>
      <c r="I373" s="171"/>
      <c r="J373" s="180">
        <f>BK373</f>
        <v>0</v>
      </c>
      <c r="K373" s="12"/>
      <c r="L373" s="168"/>
      <c r="M373" s="173"/>
      <c r="N373" s="174"/>
      <c r="O373" s="174"/>
      <c r="P373" s="175">
        <f>SUM(P374:P392)</f>
        <v>0</v>
      </c>
      <c r="Q373" s="174"/>
      <c r="R373" s="175">
        <f>SUM(R374:R392)</f>
        <v>0</v>
      </c>
      <c r="S373" s="174"/>
      <c r="T373" s="176">
        <f>SUM(T374:T392)</f>
        <v>0</v>
      </c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R373" s="169" t="s">
        <v>82</v>
      </c>
      <c r="AT373" s="177" t="s">
        <v>74</v>
      </c>
      <c r="AU373" s="177" t="s">
        <v>82</v>
      </c>
      <c r="AY373" s="169" t="s">
        <v>235</v>
      </c>
      <c r="BK373" s="178">
        <f>SUM(BK374:BK392)</f>
        <v>0</v>
      </c>
    </row>
    <row r="374" s="2" customFormat="1" ht="21.75" customHeight="1">
      <c r="A374" s="38"/>
      <c r="B374" s="181"/>
      <c r="C374" s="182" t="s">
        <v>636</v>
      </c>
      <c r="D374" s="182" t="s">
        <v>237</v>
      </c>
      <c r="E374" s="183" t="s">
        <v>842</v>
      </c>
      <c r="F374" s="184" t="s">
        <v>843</v>
      </c>
      <c r="G374" s="185" t="s">
        <v>438</v>
      </c>
      <c r="H374" s="186">
        <v>173.18299999999999</v>
      </c>
      <c r="I374" s="187"/>
      <c r="J374" s="188">
        <f>ROUND(I374*H374,2)</f>
        <v>0</v>
      </c>
      <c r="K374" s="184" t="s">
        <v>246</v>
      </c>
      <c r="L374" s="39"/>
      <c r="M374" s="189" t="s">
        <v>1</v>
      </c>
      <c r="N374" s="190" t="s">
        <v>40</v>
      </c>
      <c r="O374" s="77"/>
      <c r="P374" s="191">
        <f>O374*H374</f>
        <v>0</v>
      </c>
      <c r="Q374" s="191">
        <v>0</v>
      </c>
      <c r="R374" s="191">
        <f>Q374*H374</f>
        <v>0</v>
      </c>
      <c r="S374" s="191">
        <v>0</v>
      </c>
      <c r="T374" s="192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3" t="s">
        <v>96</v>
      </c>
      <c r="AT374" s="193" t="s">
        <v>237</v>
      </c>
      <c r="AU374" s="193" t="s">
        <v>84</v>
      </c>
      <c r="AY374" s="19" t="s">
        <v>235</v>
      </c>
      <c r="BE374" s="194">
        <f>IF(N374="základní",J374,0)</f>
        <v>0</v>
      </c>
      <c r="BF374" s="194">
        <f>IF(N374="snížená",J374,0)</f>
        <v>0</v>
      </c>
      <c r="BG374" s="194">
        <f>IF(N374="zákl. přenesená",J374,0)</f>
        <v>0</v>
      </c>
      <c r="BH374" s="194">
        <f>IF(N374="sníž. přenesená",J374,0)</f>
        <v>0</v>
      </c>
      <c r="BI374" s="194">
        <f>IF(N374="nulová",J374,0)</f>
        <v>0</v>
      </c>
      <c r="BJ374" s="19" t="s">
        <v>82</v>
      </c>
      <c r="BK374" s="194">
        <f>ROUND(I374*H374,2)</f>
        <v>0</v>
      </c>
      <c r="BL374" s="19" t="s">
        <v>96</v>
      </c>
      <c r="BM374" s="193" t="s">
        <v>844</v>
      </c>
    </row>
    <row r="375" s="2" customFormat="1">
      <c r="A375" s="38"/>
      <c r="B375" s="39"/>
      <c r="C375" s="38"/>
      <c r="D375" s="195" t="s">
        <v>242</v>
      </c>
      <c r="E375" s="38"/>
      <c r="F375" s="196" t="s">
        <v>845</v>
      </c>
      <c r="G375" s="38"/>
      <c r="H375" s="38"/>
      <c r="I375" s="197"/>
      <c r="J375" s="38"/>
      <c r="K375" s="38"/>
      <c r="L375" s="39"/>
      <c r="M375" s="198"/>
      <c r="N375" s="199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242</v>
      </c>
      <c r="AU375" s="19" t="s">
        <v>84</v>
      </c>
    </row>
    <row r="376" s="14" customFormat="1">
      <c r="A376" s="14"/>
      <c r="B376" s="207"/>
      <c r="C376" s="14"/>
      <c r="D376" s="195" t="s">
        <v>248</v>
      </c>
      <c r="E376" s="208" t="s">
        <v>1</v>
      </c>
      <c r="F376" s="209" t="s">
        <v>1549</v>
      </c>
      <c r="G376" s="14"/>
      <c r="H376" s="210">
        <v>125.176</v>
      </c>
      <c r="I376" s="211"/>
      <c r="J376" s="14"/>
      <c r="K376" s="14"/>
      <c r="L376" s="207"/>
      <c r="M376" s="212"/>
      <c r="N376" s="213"/>
      <c r="O376" s="213"/>
      <c r="P376" s="213"/>
      <c r="Q376" s="213"/>
      <c r="R376" s="213"/>
      <c r="S376" s="213"/>
      <c r="T376" s="2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8" t="s">
        <v>248</v>
      </c>
      <c r="AU376" s="208" t="s">
        <v>84</v>
      </c>
      <c r="AV376" s="14" t="s">
        <v>84</v>
      </c>
      <c r="AW376" s="14" t="s">
        <v>32</v>
      </c>
      <c r="AX376" s="14" t="s">
        <v>75</v>
      </c>
      <c r="AY376" s="208" t="s">
        <v>235</v>
      </c>
    </row>
    <row r="377" s="14" customFormat="1">
      <c r="A377" s="14"/>
      <c r="B377" s="207"/>
      <c r="C377" s="14"/>
      <c r="D377" s="195" t="s">
        <v>248</v>
      </c>
      <c r="E377" s="208" t="s">
        <v>1</v>
      </c>
      <c r="F377" s="209" t="s">
        <v>1550</v>
      </c>
      <c r="G377" s="14"/>
      <c r="H377" s="210">
        <v>48.006999999999998</v>
      </c>
      <c r="I377" s="211"/>
      <c r="J377" s="14"/>
      <c r="K377" s="14"/>
      <c r="L377" s="207"/>
      <c r="M377" s="212"/>
      <c r="N377" s="213"/>
      <c r="O377" s="213"/>
      <c r="P377" s="213"/>
      <c r="Q377" s="213"/>
      <c r="R377" s="213"/>
      <c r="S377" s="213"/>
      <c r="T377" s="2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8" t="s">
        <v>248</v>
      </c>
      <c r="AU377" s="208" t="s">
        <v>84</v>
      </c>
      <c r="AV377" s="14" t="s">
        <v>84</v>
      </c>
      <c r="AW377" s="14" t="s">
        <v>32</v>
      </c>
      <c r="AX377" s="14" t="s">
        <v>75</v>
      </c>
      <c r="AY377" s="208" t="s">
        <v>235</v>
      </c>
    </row>
    <row r="378" s="15" customFormat="1">
      <c r="A378" s="15"/>
      <c r="B378" s="215"/>
      <c r="C378" s="15"/>
      <c r="D378" s="195" t="s">
        <v>248</v>
      </c>
      <c r="E378" s="216" t="s">
        <v>1</v>
      </c>
      <c r="F378" s="217" t="s">
        <v>253</v>
      </c>
      <c r="G378" s="15"/>
      <c r="H378" s="218">
        <v>173.18299999999999</v>
      </c>
      <c r="I378" s="219"/>
      <c r="J378" s="15"/>
      <c r="K378" s="15"/>
      <c r="L378" s="215"/>
      <c r="M378" s="220"/>
      <c r="N378" s="221"/>
      <c r="O378" s="221"/>
      <c r="P378" s="221"/>
      <c r="Q378" s="221"/>
      <c r="R378" s="221"/>
      <c r="S378" s="221"/>
      <c r="T378" s="222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16" t="s">
        <v>248</v>
      </c>
      <c r="AU378" s="216" t="s">
        <v>84</v>
      </c>
      <c r="AV378" s="15" t="s">
        <v>96</v>
      </c>
      <c r="AW378" s="15" t="s">
        <v>32</v>
      </c>
      <c r="AX378" s="15" t="s">
        <v>82</v>
      </c>
      <c r="AY378" s="216" t="s">
        <v>235</v>
      </c>
    </row>
    <row r="379" s="2" customFormat="1" ht="24.15" customHeight="1">
      <c r="A379" s="38"/>
      <c r="B379" s="181"/>
      <c r="C379" s="182" t="s">
        <v>641</v>
      </c>
      <c r="D379" s="182" t="s">
        <v>237</v>
      </c>
      <c r="E379" s="183" t="s">
        <v>849</v>
      </c>
      <c r="F379" s="184" t="s">
        <v>850</v>
      </c>
      <c r="G379" s="185" t="s">
        <v>438</v>
      </c>
      <c r="H379" s="186">
        <v>2424.5619999999999</v>
      </c>
      <c r="I379" s="187"/>
      <c r="J379" s="188">
        <f>ROUND(I379*H379,2)</f>
        <v>0</v>
      </c>
      <c r="K379" s="184" t="s">
        <v>246</v>
      </c>
      <c r="L379" s="39"/>
      <c r="M379" s="189" t="s">
        <v>1</v>
      </c>
      <c r="N379" s="190" t="s">
        <v>40</v>
      </c>
      <c r="O379" s="77"/>
      <c r="P379" s="191">
        <f>O379*H379</f>
        <v>0</v>
      </c>
      <c r="Q379" s="191">
        <v>0</v>
      </c>
      <c r="R379" s="191">
        <f>Q379*H379</f>
        <v>0</v>
      </c>
      <c r="S379" s="191">
        <v>0</v>
      </c>
      <c r="T379" s="192">
        <f>S379*H379</f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193" t="s">
        <v>96</v>
      </c>
      <c r="AT379" s="193" t="s">
        <v>237</v>
      </c>
      <c r="AU379" s="193" t="s">
        <v>84</v>
      </c>
      <c r="AY379" s="19" t="s">
        <v>235</v>
      </c>
      <c r="BE379" s="194">
        <f>IF(N379="základní",J379,0)</f>
        <v>0</v>
      </c>
      <c r="BF379" s="194">
        <f>IF(N379="snížená",J379,0)</f>
        <v>0</v>
      </c>
      <c r="BG379" s="194">
        <f>IF(N379="zákl. přenesená",J379,0)</f>
        <v>0</v>
      </c>
      <c r="BH379" s="194">
        <f>IF(N379="sníž. přenesená",J379,0)</f>
        <v>0</v>
      </c>
      <c r="BI379" s="194">
        <f>IF(N379="nulová",J379,0)</f>
        <v>0</v>
      </c>
      <c r="BJ379" s="19" t="s">
        <v>82</v>
      </c>
      <c r="BK379" s="194">
        <f>ROUND(I379*H379,2)</f>
        <v>0</v>
      </c>
      <c r="BL379" s="19" t="s">
        <v>96</v>
      </c>
      <c r="BM379" s="193" t="s">
        <v>851</v>
      </c>
    </row>
    <row r="380" s="2" customFormat="1">
      <c r="A380" s="38"/>
      <c r="B380" s="39"/>
      <c r="C380" s="38"/>
      <c r="D380" s="195" t="s">
        <v>242</v>
      </c>
      <c r="E380" s="38"/>
      <c r="F380" s="196" t="s">
        <v>852</v>
      </c>
      <c r="G380" s="38"/>
      <c r="H380" s="38"/>
      <c r="I380" s="197"/>
      <c r="J380" s="38"/>
      <c r="K380" s="38"/>
      <c r="L380" s="39"/>
      <c r="M380" s="198"/>
      <c r="N380" s="199"/>
      <c r="O380" s="77"/>
      <c r="P380" s="77"/>
      <c r="Q380" s="77"/>
      <c r="R380" s="77"/>
      <c r="S380" s="77"/>
      <c r="T380" s="7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19" t="s">
        <v>242</v>
      </c>
      <c r="AU380" s="19" t="s">
        <v>84</v>
      </c>
    </row>
    <row r="381" s="14" customFormat="1">
      <c r="A381" s="14"/>
      <c r="B381" s="207"/>
      <c r="C381" s="14"/>
      <c r="D381" s="195" t="s">
        <v>248</v>
      </c>
      <c r="E381" s="208" t="s">
        <v>1</v>
      </c>
      <c r="F381" s="209" t="s">
        <v>1549</v>
      </c>
      <c r="G381" s="14"/>
      <c r="H381" s="210">
        <v>125.176</v>
      </c>
      <c r="I381" s="211"/>
      <c r="J381" s="14"/>
      <c r="K381" s="14"/>
      <c r="L381" s="207"/>
      <c r="M381" s="212"/>
      <c r="N381" s="213"/>
      <c r="O381" s="213"/>
      <c r="P381" s="213"/>
      <c r="Q381" s="213"/>
      <c r="R381" s="213"/>
      <c r="S381" s="213"/>
      <c r="T381" s="2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08" t="s">
        <v>248</v>
      </c>
      <c r="AU381" s="208" t="s">
        <v>84</v>
      </c>
      <c r="AV381" s="14" t="s">
        <v>84</v>
      </c>
      <c r="AW381" s="14" t="s">
        <v>32</v>
      </c>
      <c r="AX381" s="14" t="s">
        <v>75</v>
      </c>
      <c r="AY381" s="208" t="s">
        <v>235</v>
      </c>
    </row>
    <row r="382" s="14" customFormat="1">
      <c r="A382" s="14"/>
      <c r="B382" s="207"/>
      <c r="C382" s="14"/>
      <c r="D382" s="195" t="s">
        <v>248</v>
      </c>
      <c r="E382" s="208" t="s">
        <v>1</v>
      </c>
      <c r="F382" s="209" t="s">
        <v>1550</v>
      </c>
      <c r="G382" s="14"/>
      <c r="H382" s="210">
        <v>48.006999999999998</v>
      </c>
      <c r="I382" s="211"/>
      <c r="J382" s="14"/>
      <c r="K382" s="14"/>
      <c r="L382" s="207"/>
      <c r="M382" s="212"/>
      <c r="N382" s="213"/>
      <c r="O382" s="213"/>
      <c r="P382" s="213"/>
      <c r="Q382" s="213"/>
      <c r="R382" s="213"/>
      <c r="S382" s="213"/>
      <c r="T382" s="2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08" t="s">
        <v>248</v>
      </c>
      <c r="AU382" s="208" t="s">
        <v>84</v>
      </c>
      <c r="AV382" s="14" t="s">
        <v>84</v>
      </c>
      <c r="AW382" s="14" t="s">
        <v>32</v>
      </c>
      <c r="AX382" s="14" t="s">
        <v>75</v>
      </c>
      <c r="AY382" s="208" t="s">
        <v>235</v>
      </c>
    </row>
    <row r="383" s="15" customFormat="1">
      <c r="A383" s="15"/>
      <c r="B383" s="215"/>
      <c r="C383" s="15"/>
      <c r="D383" s="195" t="s">
        <v>248</v>
      </c>
      <c r="E383" s="216" t="s">
        <v>1</v>
      </c>
      <c r="F383" s="217" t="s">
        <v>253</v>
      </c>
      <c r="G383" s="15"/>
      <c r="H383" s="218">
        <v>173.18299999999999</v>
      </c>
      <c r="I383" s="219"/>
      <c r="J383" s="15"/>
      <c r="K383" s="15"/>
      <c r="L383" s="215"/>
      <c r="M383" s="220"/>
      <c r="N383" s="221"/>
      <c r="O383" s="221"/>
      <c r="P383" s="221"/>
      <c r="Q383" s="221"/>
      <c r="R383" s="221"/>
      <c r="S383" s="221"/>
      <c r="T383" s="222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16" t="s">
        <v>248</v>
      </c>
      <c r="AU383" s="216" t="s">
        <v>84</v>
      </c>
      <c r="AV383" s="15" t="s">
        <v>96</v>
      </c>
      <c r="AW383" s="15" t="s">
        <v>32</v>
      </c>
      <c r="AX383" s="15" t="s">
        <v>82</v>
      </c>
      <c r="AY383" s="216" t="s">
        <v>235</v>
      </c>
    </row>
    <row r="384" s="14" customFormat="1">
      <c r="A384" s="14"/>
      <c r="B384" s="207"/>
      <c r="C384" s="14"/>
      <c r="D384" s="195" t="s">
        <v>248</v>
      </c>
      <c r="E384" s="14"/>
      <c r="F384" s="209" t="s">
        <v>1551</v>
      </c>
      <c r="G384" s="14"/>
      <c r="H384" s="210">
        <v>2424.5619999999999</v>
      </c>
      <c r="I384" s="211"/>
      <c r="J384" s="14"/>
      <c r="K384" s="14"/>
      <c r="L384" s="207"/>
      <c r="M384" s="212"/>
      <c r="N384" s="213"/>
      <c r="O384" s="213"/>
      <c r="P384" s="213"/>
      <c r="Q384" s="213"/>
      <c r="R384" s="213"/>
      <c r="S384" s="213"/>
      <c r="T384" s="2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8" t="s">
        <v>248</v>
      </c>
      <c r="AU384" s="208" t="s">
        <v>84</v>
      </c>
      <c r="AV384" s="14" t="s">
        <v>84</v>
      </c>
      <c r="AW384" s="14" t="s">
        <v>3</v>
      </c>
      <c r="AX384" s="14" t="s">
        <v>82</v>
      </c>
      <c r="AY384" s="208" t="s">
        <v>235</v>
      </c>
    </row>
    <row r="385" s="2" customFormat="1" ht="24.15" customHeight="1">
      <c r="A385" s="38"/>
      <c r="B385" s="181"/>
      <c r="C385" s="182" t="s">
        <v>647</v>
      </c>
      <c r="D385" s="182" t="s">
        <v>237</v>
      </c>
      <c r="E385" s="183" t="s">
        <v>855</v>
      </c>
      <c r="F385" s="184" t="s">
        <v>856</v>
      </c>
      <c r="G385" s="185" t="s">
        <v>438</v>
      </c>
      <c r="H385" s="186">
        <v>173.18299999999999</v>
      </c>
      <c r="I385" s="187"/>
      <c r="J385" s="188">
        <f>ROUND(I385*H385,2)</f>
        <v>0</v>
      </c>
      <c r="K385" s="184" t="s">
        <v>246</v>
      </c>
      <c r="L385" s="39"/>
      <c r="M385" s="189" t="s">
        <v>1</v>
      </c>
      <c r="N385" s="190" t="s">
        <v>40</v>
      </c>
      <c r="O385" s="77"/>
      <c r="P385" s="191">
        <f>O385*H385</f>
        <v>0</v>
      </c>
      <c r="Q385" s="191">
        <v>0</v>
      </c>
      <c r="R385" s="191">
        <f>Q385*H385</f>
        <v>0</v>
      </c>
      <c r="S385" s="191">
        <v>0</v>
      </c>
      <c r="T385" s="192">
        <f>S385*H385</f>
        <v>0</v>
      </c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R385" s="193" t="s">
        <v>96</v>
      </c>
      <c r="AT385" s="193" t="s">
        <v>237</v>
      </c>
      <c r="AU385" s="193" t="s">
        <v>84</v>
      </c>
      <c r="AY385" s="19" t="s">
        <v>235</v>
      </c>
      <c r="BE385" s="194">
        <f>IF(N385="základní",J385,0)</f>
        <v>0</v>
      </c>
      <c r="BF385" s="194">
        <f>IF(N385="snížená",J385,0)</f>
        <v>0</v>
      </c>
      <c r="BG385" s="194">
        <f>IF(N385="zákl. přenesená",J385,0)</f>
        <v>0</v>
      </c>
      <c r="BH385" s="194">
        <f>IF(N385="sníž. přenesená",J385,0)</f>
        <v>0</v>
      </c>
      <c r="BI385" s="194">
        <f>IF(N385="nulová",J385,0)</f>
        <v>0</v>
      </c>
      <c r="BJ385" s="19" t="s">
        <v>82</v>
      </c>
      <c r="BK385" s="194">
        <f>ROUND(I385*H385,2)</f>
        <v>0</v>
      </c>
      <c r="BL385" s="19" t="s">
        <v>96</v>
      </c>
      <c r="BM385" s="193" t="s">
        <v>857</v>
      </c>
    </row>
    <row r="386" s="2" customFormat="1">
      <c r="A386" s="38"/>
      <c r="B386" s="39"/>
      <c r="C386" s="38"/>
      <c r="D386" s="195" t="s">
        <v>242</v>
      </c>
      <c r="E386" s="38"/>
      <c r="F386" s="196" t="s">
        <v>858</v>
      </c>
      <c r="G386" s="38"/>
      <c r="H386" s="38"/>
      <c r="I386" s="197"/>
      <c r="J386" s="38"/>
      <c r="K386" s="38"/>
      <c r="L386" s="39"/>
      <c r="M386" s="198"/>
      <c r="N386" s="199"/>
      <c r="O386" s="77"/>
      <c r="P386" s="77"/>
      <c r="Q386" s="77"/>
      <c r="R386" s="77"/>
      <c r="S386" s="77"/>
      <c r="T386" s="7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T386" s="19" t="s">
        <v>242</v>
      </c>
      <c r="AU386" s="19" t="s">
        <v>84</v>
      </c>
    </row>
    <row r="387" s="2" customFormat="1" ht="44.25" customHeight="1">
      <c r="A387" s="38"/>
      <c r="B387" s="181"/>
      <c r="C387" s="182" t="s">
        <v>653</v>
      </c>
      <c r="D387" s="182" t="s">
        <v>237</v>
      </c>
      <c r="E387" s="183" t="s">
        <v>860</v>
      </c>
      <c r="F387" s="184" t="s">
        <v>440</v>
      </c>
      <c r="G387" s="185" t="s">
        <v>438</v>
      </c>
      <c r="H387" s="186">
        <v>125.176</v>
      </c>
      <c r="I387" s="187"/>
      <c r="J387" s="188">
        <f>ROUND(I387*H387,2)</f>
        <v>0</v>
      </c>
      <c r="K387" s="184" t="s">
        <v>246</v>
      </c>
      <c r="L387" s="39"/>
      <c r="M387" s="189" t="s">
        <v>1</v>
      </c>
      <c r="N387" s="190" t="s">
        <v>40</v>
      </c>
      <c r="O387" s="77"/>
      <c r="P387" s="191">
        <f>O387*H387</f>
        <v>0</v>
      </c>
      <c r="Q387" s="191">
        <v>0</v>
      </c>
      <c r="R387" s="191">
        <f>Q387*H387</f>
        <v>0</v>
      </c>
      <c r="S387" s="191">
        <v>0</v>
      </c>
      <c r="T387" s="192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93" t="s">
        <v>96</v>
      </c>
      <c r="AT387" s="193" t="s">
        <v>237</v>
      </c>
      <c r="AU387" s="193" t="s">
        <v>84</v>
      </c>
      <c r="AY387" s="19" t="s">
        <v>235</v>
      </c>
      <c r="BE387" s="194">
        <f>IF(N387="základní",J387,0)</f>
        <v>0</v>
      </c>
      <c r="BF387" s="194">
        <f>IF(N387="snížená",J387,0)</f>
        <v>0</v>
      </c>
      <c r="BG387" s="194">
        <f>IF(N387="zákl. přenesená",J387,0)</f>
        <v>0</v>
      </c>
      <c r="BH387" s="194">
        <f>IF(N387="sníž. přenesená",J387,0)</f>
        <v>0</v>
      </c>
      <c r="BI387" s="194">
        <f>IF(N387="nulová",J387,0)</f>
        <v>0</v>
      </c>
      <c r="BJ387" s="19" t="s">
        <v>82</v>
      </c>
      <c r="BK387" s="194">
        <f>ROUND(I387*H387,2)</f>
        <v>0</v>
      </c>
      <c r="BL387" s="19" t="s">
        <v>96</v>
      </c>
      <c r="BM387" s="193" t="s">
        <v>861</v>
      </c>
    </row>
    <row r="388" s="2" customFormat="1">
      <c r="A388" s="38"/>
      <c r="B388" s="39"/>
      <c r="C388" s="38"/>
      <c r="D388" s="195" t="s">
        <v>242</v>
      </c>
      <c r="E388" s="38"/>
      <c r="F388" s="196" t="s">
        <v>440</v>
      </c>
      <c r="G388" s="38"/>
      <c r="H388" s="38"/>
      <c r="I388" s="197"/>
      <c r="J388" s="38"/>
      <c r="K388" s="38"/>
      <c r="L388" s="39"/>
      <c r="M388" s="198"/>
      <c r="N388" s="199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242</v>
      </c>
      <c r="AU388" s="19" t="s">
        <v>84</v>
      </c>
    </row>
    <row r="389" s="14" customFormat="1">
      <c r="A389" s="14"/>
      <c r="B389" s="207"/>
      <c r="C389" s="14"/>
      <c r="D389" s="195" t="s">
        <v>248</v>
      </c>
      <c r="E389" s="208" t="s">
        <v>1</v>
      </c>
      <c r="F389" s="209" t="s">
        <v>1549</v>
      </c>
      <c r="G389" s="14"/>
      <c r="H389" s="210">
        <v>125.176</v>
      </c>
      <c r="I389" s="211"/>
      <c r="J389" s="14"/>
      <c r="K389" s="14"/>
      <c r="L389" s="207"/>
      <c r="M389" s="212"/>
      <c r="N389" s="213"/>
      <c r="O389" s="213"/>
      <c r="P389" s="213"/>
      <c r="Q389" s="213"/>
      <c r="R389" s="213"/>
      <c r="S389" s="213"/>
      <c r="T389" s="2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08" t="s">
        <v>248</v>
      </c>
      <c r="AU389" s="208" t="s">
        <v>84</v>
      </c>
      <c r="AV389" s="14" t="s">
        <v>84</v>
      </c>
      <c r="AW389" s="14" t="s">
        <v>32</v>
      </c>
      <c r="AX389" s="14" t="s">
        <v>82</v>
      </c>
      <c r="AY389" s="208" t="s">
        <v>235</v>
      </c>
    </row>
    <row r="390" s="2" customFormat="1" ht="44.25" customHeight="1">
      <c r="A390" s="38"/>
      <c r="B390" s="181"/>
      <c r="C390" s="182" t="s">
        <v>657</v>
      </c>
      <c r="D390" s="182" t="s">
        <v>237</v>
      </c>
      <c r="E390" s="183" t="s">
        <v>863</v>
      </c>
      <c r="F390" s="184" t="s">
        <v>864</v>
      </c>
      <c r="G390" s="185" t="s">
        <v>438</v>
      </c>
      <c r="H390" s="186">
        <v>48.006999999999998</v>
      </c>
      <c r="I390" s="187"/>
      <c r="J390" s="188">
        <f>ROUND(I390*H390,2)</f>
        <v>0</v>
      </c>
      <c r="K390" s="184" t="s">
        <v>246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</v>
      </c>
      <c r="R390" s="191">
        <f>Q390*H390</f>
        <v>0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96</v>
      </c>
      <c r="AT390" s="193" t="s">
        <v>237</v>
      </c>
      <c r="AU390" s="193" t="s">
        <v>84</v>
      </c>
      <c r="AY390" s="19" t="s">
        <v>235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96</v>
      </c>
      <c r="BM390" s="193" t="s">
        <v>865</v>
      </c>
    </row>
    <row r="391" s="2" customFormat="1">
      <c r="A391" s="38"/>
      <c r="B391" s="39"/>
      <c r="C391" s="38"/>
      <c r="D391" s="195" t="s">
        <v>242</v>
      </c>
      <c r="E391" s="38"/>
      <c r="F391" s="196" t="s">
        <v>864</v>
      </c>
      <c r="G391" s="38"/>
      <c r="H391" s="38"/>
      <c r="I391" s="197"/>
      <c r="J391" s="38"/>
      <c r="K391" s="38"/>
      <c r="L391" s="39"/>
      <c r="M391" s="198"/>
      <c r="N391" s="199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242</v>
      </c>
      <c r="AU391" s="19" t="s">
        <v>84</v>
      </c>
    </row>
    <row r="392" s="14" customFormat="1">
      <c r="A392" s="14"/>
      <c r="B392" s="207"/>
      <c r="C392" s="14"/>
      <c r="D392" s="195" t="s">
        <v>248</v>
      </c>
      <c r="E392" s="208" t="s">
        <v>1</v>
      </c>
      <c r="F392" s="209" t="s">
        <v>1550</v>
      </c>
      <c r="G392" s="14"/>
      <c r="H392" s="210">
        <v>48.006999999999998</v>
      </c>
      <c r="I392" s="211"/>
      <c r="J392" s="14"/>
      <c r="K392" s="14"/>
      <c r="L392" s="207"/>
      <c r="M392" s="212"/>
      <c r="N392" s="213"/>
      <c r="O392" s="213"/>
      <c r="P392" s="213"/>
      <c r="Q392" s="213"/>
      <c r="R392" s="213"/>
      <c r="S392" s="213"/>
      <c r="T392" s="2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8" t="s">
        <v>248</v>
      </c>
      <c r="AU392" s="208" t="s">
        <v>84</v>
      </c>
      <c r="AV392" s="14" t="s">
        <v>84</v>
      </c>
      <c r="AW392" s="14" t="s">
        <v>32</v>
      </c>
      <c r="AX392" s="14" t="s">
        <v>82</v>
      </c>
      <c r="AY392" s="208" t="s">
        <v>235</v>
      </c>
    </row>
    <row r="393" s="12" customFormat="1" ht="22.8" customHeight="1">
      <c r="A393" s="12"/>
      <c r="B393" s="168"/>
      <c r="C393" s="12"/>
      <c r="D393" s="169" t="s">
        <v>74</v>
      </c>
      <c r="E393" s="179" t="s">
        <v>866</v>
      </c>
      <c r="F393" s="179" t="s">
        <v>867</v>
      </c>
      <c r="G393" s="12"/>
      <c r="H393" s="12"/>
      <c r="I393" s="171"/>
      <c r="J393" s="180">
        <f>BK393</f>
        <v>0</v>
      </c>
      <c r="K393" s="12"/>
      <c r="L393" s="168"/>
      <c r="M393" s="173"/>
      <c r="N393" s="174"/>
      <c r="O393" s="174"/>
      <c r="P393" s="175">
        <f>SUM(P394:P397)</f>
        <v>0</v>
      </c>
      <c r="Q393" s="174"/>
      <c r="R393" s="175">
        <f>SUM(R394:R397)</f>
        <v>0</v>
      </c>
      <c r="S393" s="174"/>
      <c r="T393" s="176">
        <f>SUM(T394:T397)</f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R393" s="169" t="s">
        <v>82</v>
      </c>
      <c r="AT393" s="177" t="s">
        <v>74</v>
      </c>
      <c r="AU393" s="177" t="s">
        <v>82</v>
      </c>
      <c r="AY393" s="169" t="s">
        <v>235</v>
      </c>
      <c r="BK393" s="178">
        <f>SUM(BK394:BK397)</f>
        <v>0</v>
      </c>
    </row>
    <row r="394" s="2" customFormat="1" ht="24.15" customHeight="1">
      <c r="A394" s="38"/>
      <c r="B394" s="181"/>
      <c r="C394" s="182" t="s">
        <v>662</v>
      </c>
      <c r="D394" s="182" t="s">
        <v>237</v>
      </c>
      <c r="E394" s="183" t="s">
        <v>869</v>
      </c>
      <c r="F394" s="184" t="s">
        <v>870</v>
      </c>
      <c r="G394" s="185" t="s">
        <v>438</v>
      </c>
      <c r="H394" s="186">
        <v>29.16</v>
      </c>
      <c r="I394" s="187"/>
      <c r="J394" s="188">
        <f>ROUND(I394*H394,2)</f>
        <v>0</v>
      </c>
      <c r="K394" s="184" t="s">
        <v>246</v>
      </c>
      <c r="L394" s="39"/>
      <c r="M394" s="189" t="s">
        <v>1</v>
      </c>
      <c r="N394" s="190" t="s">
        <v>40</v>
      </c>
      <c r="O394" s="77"/>
      <c r="P394" s="191">
        <f>O394*H394</f>
        <v>0</v>
      </c>
      <c r="Q394" s="191">
        <v>0</v>
      </c>
      <c r="R394" s="191">
        <f>Q394*H394</f>
        <v>0</v>
      </c>
      <c r="S394" s="191">
        <v>0</v>
      </c>
      <c r="T394" s="192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3" t="s">
        <v>96</v>
      </c>
      <c r="AT394" s="193" t="s">
        <v>237</v>
      </c>
      <c r="AU394" s="193" t="s">
        <v>84</v>
      </c>
      <c r="AY394" s="19" t="s">
        <v>235</v>
      </c>
      <c r="BE394" s="194">
        <f>IF(N394="základní",J394,0)</f>
        <v>0</v>
      </c>
      <c r="BF394" s="194">
        <f>IF(N394="snížená",J394,0)</f>
        <v>0</v>
      </c>
      <c r="BG394" s="194">
        <f>IF(N394="zákl. přenesená",J394,0)</f>
        <v>0</v>
      </c>
      <c r="BH394" s="194">
        <f>IF(N394="sníž. přenesená",J394,0)</f>
        <v>0</v>
      </c>
      <c r="BI394" s="194">
        <f>IF(N394="nulová",J394,0)</f>
        <v>0</v>
      </c>
      <c r="BJ394" s="19" t="s">
        <v>82</v>
      </c>
      <c r="BK394" s="194">
        <f>ROUND(I394*H394,2)</f>
        <v>0</v>
      </c>
      <c r="BL394" s="19" t="s">
        <v>96</v>
      </c>
      <c r="BM394" s="193" t="s">
        <v>1033</v>
      </c>
    </row>
    <row r="395" s="2" customFormat="1">
      <c r="A395" s="38"/>
      <c r="B395" s="39"/>
      <c r="C395" s="38"/>
      <c r="D395" s="195" t="s">
        <v>242</v>
      </c>
      <c r="E395" s="38"/>
      <c r="F395" s="196" t="s">
        <v>872</v>
      </c>
      <c r="G395" s="38"/>
      <c r="H395" s="38"/>
      <c r="I395" s="197"/>
      <c r="J395" s="38"/>
      <c r="K395" s="38"/>
      <c r="L395" s="39"/>
      <c r="M395" s="198"/>
      <c r="N395" s="199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242</v>
      </c>
      <c r="AU395" s="19" t="s">
        <v>84</v>
      </c>
    </row>
    <row r="396" s="13" customFormat="1">
      <c r="A396" s="13"/>
      <c r="B396" s="200"/>
      <c r="C396" s="13"/>
      <c r="D396" s="195" t="s">
        <v>248</v>
      </c>
      <c r="E396" s="201" t="s">
        <v>1</v>
      </c>
      <c r="F396" s="202" t="s">
        <v>873</v>
      </c>
      <c r="G396" s="13"/>
      <c r="H396" s="201" t="s">
        <v>1</v>
      </c>
      <c r="I396" s="203"/>
      <c r="J396" s="13"/>
      <c r="K396" s="13"/>
      <c r="L396" s="200"/>
      <c r="M396" s="204"/>
      <c r="N396" s="205"/>
      <c r="O396" s="205"/>
      <c r="P396" s="205"/>
      <c r="Q396" s="205"/>
      <c r="R396" s="205"/>
      <c r="S396" s="205"/>
      <c r="T396" s="206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01" t="s">
        <v>248</v>
      </c>
      <c r="AU396" s="201" t="s">
        <v>84</v>
      </c>
      <c r="AV396" s="13" t="s">
        <v>82</v>
      </c>
      <c r="AW396" s="13" t="s">
        <v>32</v>
      </c>
      <c r="AX396" s="13" t="s">
        <v>75</v>
      </c>
      <c r="AY396" s="201" t="s">
        <v>235</v>
      </c>
    </row>
    <row r="397" s="14" customFormat="1">
      <c r="A397" s="14"/>
      <c r="B397" s="207"/>
      <c r="C397" s="14"/>
      <c r="D397" s="195" t="s">
        <v>248</v>
      </c>
      <c r="E397" s="208" t="s">
        <v>1</v>
      </c>
      <c r="F397" s="209" t="s">
        <v>1552</v>
      </c>
      <c r="G397" s="14"/>
      <c r="H397" s="210">
        <v>29.16</v>
      </c>
      <c r="I397" s="211"/>
      <c r="J397" s="14"/>
      <c r="K397" s="14"/>
      <c r="L397" s="207"/>
      <c r="M397" s="242"/>
      <c r="N397" s="243"/>
      <c r="O397" s="243"/>
      <c r="P397" s="243"/>
      <c r="Q397" s="243"/>
      <c r="R397" s="243"/>
      <c r="S397" s="243"/>
      <c r="T397" s="24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08" t="s">
        <v>248</v>
      </c>
      <c r="AU397" s="208" t="s">
        <v>84</v>
      </c>
      <c r="AV397" s="14" t="s">
        <v>84</v>
      </c>
      <c r="AW397" s="14" t="s">
        <v>32</v>
      </c>
      <c r="AX397" s="14" t="s">
        <v>82</v>
      </c>
      <c r="AY397" s="208" t="s">
        <v>235</v>
      </c>
    </row>
    <row r="398" s="2" customFormat="1" ht="6.96" customHeight="1">
      <c r="A398" s="38"/>
      <c r="B398" s="60"/>
      <c r="C398" s="61"/>
      <c r="D398" s="61"/>
      <c r="E398" s="61"/>
      <c r="F398" s="61"/>
      <c r="G398" s="61"/>
      <c r="H398" s="61"/>
      <c r="I398" s="61"/>
      <c r="J398" s="61"/>
      <c r="K398" s="61"/>
      <c r="L398" s="39"/>
      <c r="M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</row>
  </sheetData>
  <autoFilter ref="C131:K397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8:H118"/>
    <mergeCell ref="E122:H122"/>
    <mergeCell ref="E120:H120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84</v>
      </c>
    </row>
    <row r="4" s="1" customFormat="1" ht="24.96" customHeight="1">
      <c r="B4" s="22"/>
      <c r="D4" s="23" t="s">
        <v>196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Kanalizace Podlesí - II.Etapa</v>
      </c>
      <c r="F7" s="32"/>
      <c r="G7" s="32"/>
      <c r="H7" s="32"/>
      <c r="L7" s="22"/>
    </row>
    <row r="8">
      <c r="B8" s="22"/>
      <c r="D8" s="32" t="s">
        <v>197</v>
      </c>
      <c r="L8" s="22"/>
    </row>
    <row r="9" s="1" customFormat="1" ht="16.5" customHeight="1">
      <c r="B9" s="22"/>
      <c r="E9" s="130" t="s">
        <v>198</v>
      </c>
      <c r="F9" s="1"/>
      <c r="G9" s="1"/>
      <c r="H9" s="1"/>
      <c r="L9" s="22"/>
    </row>
    <row r="10" s="1" customFormat="1" ht="12" customHeight="1">
      <c r="B10" s="22"/>
      <c r="D10" s="32" t="s">
        <v>199</v>
      </c>
      <c r="L10" s="22"/>
    </row>
    <row r="11" s="2" customFormat="1" ht="16.5" customHeight="1">
      <c r="A11" s="38"/>
      <c r="B11" s="39"/>
      <c r="C11" s="38"/>
      <c r="D11" s="38"/>
      <c r="E11" s="131" t="s">
        <v>200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1553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203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13. 1. 2022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21.84" customHeight="1">
      <c r="A17" s="38"/>
      <c r="B17" s="39"/>
      <c r="C17" s="38"/>
      <c r="D17" s="26" t="s">
        <v>204</v>
      </c>
      <c r="E17" s="38"/>
      <c r="F17" s="132" t="s">
        <v>205</v>
      </c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39</v>
      </c>
      <c r="E37" s="32" t="s">
        <v>40</v>
      </c>
      <c r="F37" s="137">
        <f>ROUND((SUM(BE131:BE399)),  2)</f>
        <v>0</v>
      </c>
      <c r="G37" s="38"/>
      <c r="H37" s="38"/>
      <c r="I37" s="138">
        <v>0.20999999999999999</v>
      </c>
      <c r="J37" s="137">
        <f>ROUND(((SUM(BE131:BE399))*I37),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ROUND((SUM(BF131:BF399)),  2)</f>
        <v>0</v>
      </c>
      <c r="G38" s="38"/>
      <c r="H38" s="38"/>
      <c r="I38" s="138">
        <v>0.14999999999999999</v>
      </c>
      <c r="J38" s="137">
        <f>ROUND(((SUM(BF131:BF399))*I38),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ROUND((SUM(BG131:BG399)),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ROUND((SUM(BH131:BH399)),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ROUND((SUM(BI131:BI399)),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48</v>
      </c>
      <c r="E49" s="57"/>
      <c r="F49" s="57"/>
      <c r="G49" s="56" t="s">
        <v>49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50</v>
      </c>
      <c r="E60" s="41"/>
      <c r="F60" s="145" t="s">
        <v>51</v>
      </c>
      <c r="G60" s="58" t="s">
        <v>50</v>
      </c>
      <c r="H60" s="41"/>
      <c r="I60" s="41"/>
      <c r="J60" s="146" t="s">
        <v>51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52</v>
      </c>
      <c r="E64" s="59"/>
      <c r="F64" s="59"/>
      <c r="G64" s="56" t="s">
        <v>53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50</v>
      </c>
      <c r="E75" s="41"/>
      <c r="F75" s="145" t="s">
        <v>51</v>
      </c>
      <c r="G75" s="58" t="s">
        <v>50</v>
      </c>
      <c r="H75" s="41"/>
      <c r="I75" s="41"/>
      <c r="J75" s="146" t="s">
        <v>51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206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Kanalizace Podlesí - II.Etapa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1" customFormat="1" ht="12" customHeight="1">
      <c r="B85" s="22"/>
      <c r="C85" s="32" t="s">
        <v>197</v>
      </c>
      <c r="L85" s="22"/>
    </row>
    <row r="86" s="1" customFormat="1" ht="16.5" customHeight="1">
      <c r="B86" s="22"/>
      <c r="E86" s="130" t="s">
        <v>198</v>
      </c>
      <c r="F86" s="1"/>
      <c r="G86" s="1"/>
      <c r="H86" s="1"/>
      <c r="L86" s="22"/>
    </row>
    <row r="87" s="1" customFormat="1" ht="12" customHeight="1">
      <c r="B87" s="22"/>
      <c r="C87" s="32" t="s">
        <v>199</v>
      </c>
      <c r="L87" s="22"/>
    </row>
    <row r="88" s="2" customFormat="1" ht="16.5" customHeight="1">
      <c r="A88" s="38"/>
      <c r="B88" s="39"/>
      <c r="C88" s="38"/>
      <c r="D88" s="38"/>
      <c r="E88" s="131" t="s">
        <v>200</v>
      </c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201</v>
      </c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6.5" customHeight="1">
      <c r="A90" s="38"/>
      <c r="B90" s="39"/>
      <c r="C90" s="38"/>
      <c r="D90" s="38"/>
      <c r="E90" s="67" t="str">
        <f>E13</f>
        <v>00003 - DSO 01.4c Stoka E4</v>
      </c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6.96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2" customHeight="1">
      <c r="A92" s="38"/>
      <c r="B92" s="39"/>
      <c r="C92" s="32" t="s">
        <v>20</v>
      </c>
      <c r="D92" s="38"/>
      <c r="E92" s="38"/>
      <c r="F92" s="27" t="str">
        <f>F16</f>
        <v xml:space="preserve"> </v>
      </c>
      <c r="G92" s="38"/>
      <c r="H92" s="38"/>
      <c r="I92" s="32" t="s">
        <v>22</v>
      </c>
      <c r="J92" s="69" t="str">
        <f>IF(J16="","",J16)</f>
        <v>13. 1. 2022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6.96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5.65" customHeight="1">
      <c r="A94" s="38"/>
      <c r="B94" s="39"/>
      <c r="C94" s="32" t="s">
        <v>24</v>
      </c>
      <c r="D94" s="38"/>
      <c r="E94" s="38"/>
      <c r="F94" s="27" t="str">
        <f>E19</f>
        <v>Město Petřvald</v>
      </c>
      <c r="G94" s="38"/>
      <c r="H94" s="38"/>
      <c r="I94" s="32" t="s">
        <v>30</v>
      </c>
      <c r="J94" s="36" t="str">
        <f>E25</f>
        <v>Sweco Hydroprojekt a.s., divize Morava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28</v>
      </c>
      <c r="D95" s="38"/>
      <c r="E95" s="38"/>
      <c r="F95" s="27" t="str">
        <f>IF(E22="","",E22)</f>
        <v>Vyplň údaj</v>
      </c>
      <c r="G95" s="38"/>
      <c r="H95" s="38"/>
      <c r="I95" s="32" t="s">
        <v>33</v>
      </c>
      <c r="J95" s="36" t="str">
        <f>E28</f>
        <v xml:space="preserve"> 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0.32" customHeight="1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29.28" customHeight="1">
      <c r="A97" s="38"/>
      <c r="B97" s="39"/>
      <c r="C97" s="147" t="s">
        <v>207</v>
      </c>
      <c r="D97" s="139"/>
      <c r="E97" s="139"/>
      <c r="F97" s="139"/>
      <c r="G97" s="139"/>
      <c r="H97" s="139"/>
      <c r="I97" s="139"/>
      <c r="J97" s="148" t="s">
        <v>208</v>
      </c>
      <c r="K97" s="139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10.32" customHeight="1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22.8" customHeight="1">
      <c r="A99" s="38"/>
      <c r="B99" s="39"/>
      <c r="C99" s="149" t="s">
        <v>209</v>
      </c>
      <c r="D99" s="38"/>
      <c r="E99" s="38"/>
      <c r="F99" s="38"/>
      <c r="G99" s="38"/>
      <c r="H99" s="38"/>
      <c r="I99" s="38"/>
      <c r="J99" s="96">
        <f>J131</f>
        <v>0</v>
      </c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U99" s="19" t="s">
        <v>210</v>
      </c>
    </row>
    <row r="100" s="9" customFormat="1" ht="24.96" customHeight="1">
      <c r="A100" s="9"/>
      <c r="B100" s="150"/>
      <c r="C100" s="9"/>
      <c r="D100" s="151" t="s">
        <v>211</v>
      </c>
      <c r="E100" s="152"/>
      <c r="F100" s="152"/>
      <c r="G100" s="152"/>
      <c r="H100" s="152"/>
      <c r="I100" s="152"/>
      <c r="J100" s="153">
        <f>J132</f>
        <v>0</v>
      </c>
      <c r="K100" s="9"/>
      <c r="L100" s="15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54"/>
      <c r="C101" s="10"/>
      <c r="D101" s="155" t="s">
        <v>212</v>
      </c>
      <c r="E101" s="156"/>
      <c r="F101" s="156"/>
      <c r="G101" s="156"/>
      <c r="H101" s="156"/>
      <c r="I101" s="156"/>
      <c r="J101" s="157">
        <f>J133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4"/>
      <c r="C102" s="10"/>
      <c r="D102" s="155" t="s">
        <v>213</v>
      </c>
      <c r="E102" s="156"/>
      <c r="F102" s="156"/>
      <c r="G102" s="156"/>
      <c r="H102" s="156"/>
      <c r="I102" s="156"/>
      <c r="J102" s="157">
        <f>J241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214</v>
      </c>
      <c r="E103" s="156"/>
      <c r="F103" s="156"/>
      <c r="G103" s="156"/>
      <c r="H103" s="156"/>
      <c r="I103" s="156"/>
      <c r="J103" s="157">
        <f>J246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216</v>
      </c>
      <c r="E104" s="156"/>
      <c r="F104" s="156"/>
      <c r="G104" s="156"/>
      <c r="H104" s="156"/>
      <c r="I104" s="156"/>
      <c r="J104" s="157">
        <f>J279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217</v>
      </c>
      <c r="E105" s="156"/>
      <c r="F105" s="156"/>
      <c r="G105" s="156"/>
      <c r="H105" s="156"/>
      <c r="I105" s="156"/>
      <c r="J105" s="157">
        <f>J369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218</v>
      </c>
      <c r="E106" s="156"/>
      <c r="F106" s="156"/>
      <c r="G106" s="156"/>
      <c r="H106" s="156"/>
      <c r="I106" s="156"/>
      <c r="J106" s="157">
        <f>J375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219</v>
      </c>
      <c r="E107" s="156"/>
      <c r="F107" s="156"/>
      <c r="G107" s="156"/>
      <c r="H107" s="156"/>
      <c r="I107" s="156"/>
      <c r="J107" s="157">
        <f>J395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220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0" t="str">
        <f>E7</f>
        <v>Kanalizace Podlesí - II.Etapa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197</v>
      </c>
      <c r="L118" s="22"/>
    </row>
    <row r="119" s="1" customFormat="1" ht="16.5" customHeight="1">
      <c r="B119" s="22"/>
      <c r="E119" s="130" t="s">
        <v>198</v>
      </c>
      <c r="F119" s="1"/>
      <c r="G119" s="1"/>
      <c r="H119" s="1"/>
      <c r="L119" s="22"/>
    </row>
    <row r="120" s="1" customFormat="1" ht="12" customHeight="1">
      <c r="B120" s="22"/>
      <c r="C120" s="32" t="s">
        <v>199</v>
      </c>
      <c r="L120" s="22"/>
    </row>
    <row r="121" s="2" customFormat="1" ht="16.5" customHeight="1">
      <c r="A121" s="38"/>
      <c r="B121" s="39"/>
      <c r="C121" s="38"/>
      <c r="D121" s="38"/>
      <c r="E121" s="131" t="s">
        <v>200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201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00003 - DSO 01.4c Stoka E4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13. 1. 2022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25.65" customHeight="1">
      <c r="A127" s="38"/>
      <c r="B127" s="39"/>
      <c r="C127" s="32" t="s">
        <v>24</v>
      </c>
      <c r="D127" s="38"/>
      <c r="E127" s="38"/>
      <c r="F127" s="27" t="str">
        <f>E19</f>
        <v>Město Petřvald</v>
      </c>
      <c r="G127" s="38"/>
      <c r="H127" s="38"/>
      <c r="I127" s="32" t="s">
        <v>30</v>
      </c>
      <c r="J127" s="36" t="str">
        <f>E25</f>
        <v>Sweco Hydroprojekt a.s., divize Morava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221</v>
      </c>
      <c r="D130" s="161" t="s">
        <v>60</v>
      </c>
      <c r="E130" s="161" t="s">
        <v>56</v>
      </c>
      <c r="F130" s="161" t="s">
        <v>57</v>
      </c>
      <c r="G130" s="161" t="s">
        <v>222</v>
      </c>
      <c r="H130" s="161" t="s">
        <v>223</v>
      </c>
      <c r="I130" s="161" t="s">
        <v>224</v>
      </c>
      <c r="J130" s="161" t="s">
        <v>208</v>
      </c>
      <c r="K130" s="162" t="s">
        <v>225</v>
      </c>
      <c r="L130" s="163"/>
      <c r="M130" s="86" t="s">
        <v>1</v>
      </c>
      <c r="N130" s="87" t="s">
        <v>39</v>
      </c>
      <c r="O130" s="87" t="s">
        <v>226</v>
      </c>
      <c r="P130" s="87" t="s">
        <v>227</v>
      </c>
      <c r="Q130" s="87" t="s">
        <v>228</v>
      </c>
      <c r="R130" s="87" t="s">
        <v>229</v>
      </c>
      <c r="S130" s="87" t="s">
        <v>230</v>
      </c>
      <c r="T130" s="88" t="s">
        <v>231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232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</f>
        <v>0</v>
      </c>
      <c r="Q131" s="90"/>
      <c r="R131" s="165">
        <f>R132</f>
        <v>461.54644499999989</v>
      </c>
      <c r="S131" s="90"/>
      <c r="T131" s="166">
        <f>T132</f>
        <v>96.69722999999999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233</v>
      </c>
      <c r="F132" s="170" t="s">
        <v>234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P133+P241+P246+P279+P369+P375+P395</f>
        <v>0</v>
      </c>
      <c r="Q132" s="174"/>
      <c r="R132" s="175">
        <f>R133+R241+R246+R279+R369+R375+R395</f>
        <v>461.54644499999989</v>
      </c>
      <c r="S132" s="174"/>
      <c r="T132" s="176">
        <f>T133+T241+T246+T279+T369+T375+T395</f>
        <v>96.69722999999999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235</v>
      </c>
      <c r="BK132" s="178">
        <f>BK133+BK241+BK246+BK279+BK369+BK375+BK395</f>
        <v>0</v>
      </c>
    </row>
    <row r="133" s="12" customFormat="1" ht="22.8" customHeight="1">
      <c r="A133" s="12"/>
      <c r="B133" s="168"/>
      <c r="C133" s="12"/>
      <c r="D133" s="169" t="s">
        <v>74</v>
      </c>
      <c r="E133" s="179" t="s">
        <v>82</v>
      </c>
      <c r="F133" s="179" t="s">
        <v>236</v>
      </c>
      <c r="G133" s="12"/>
      <c r="H133" s="12"/>
      <c r="I133" s="171"/>
      <c r="J133" s="180">
        <f>BK133</f>
        <v>0</v>
      </c>
      <c r="K133" s="12"/>
      <c r="L133" s="168"/>
      <c r="M133" s="173"/>
      <c r="N133" s="174"/>
      <c r="O133" s="174"/>
      <c r="P133" s="175">
        <f>SUM(P134:P240)</f>
        <v>0</v>
      </c>
      <c r="Q133" s="174"/>
      <c r="R133" s="175">
        <f>SUM(R134:R240)</f>
        <v>434.99799499999995</v>
      </c>
      <c r="S133" s="174"/>
      <c r="T133" s="176">
        <f>SUM(T134:T240)</f>
        <v>96.69722999999999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82</v>
      </c>
      <c r="AY133" s="169" t="s">
        <v>235</v>
      </c>
      <c r="BK133" s="178">
        <f>SUM(BK134:BK240)</f>
        <v>0</v>
      </c>
    </row>
    <row r="134" s="2" customFormat="1" ht="24.15" customHeight="1">
      <c r="A134" s="38"/>
      <c r="B134" s="181"/>
      <c r="C134" s="182" t="s">
        <v>82</v>
      </c>
      <c r="D134" s="182" t="s">
        <v>237</v>
      </c>
      <c r="E134" s="183" t="s">
        <v>244</v>
      </c>
      <c r="F134" s="184" t="s">
        <v>245</v>
      </c>
      <c r="G134" s="185" t="s">
        <v>240</v>
      </c>
      <c r="H134" s="186">
        <v>94.534999999999997</v>
      </c>
      <c r="I134" s="187"/>
      <c r="J134" s="188">
        <f>ROUND(I134*H134,2)</f>
        <v>0</v>
      </c>
      <c r="K134" s="184" t="s">
        <v>246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0.57999999999999996</v>
      </c>
      <c r="T134" s="192">
        <f>S134*H134</f>
        <v>54.830299999999994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96</v>
      </c>
      <c r="AT134" s="193" t="s">
        <v>237</v>
      </c>
      <c r="AU134" s="193" t="s">
        <v>84</v>
      </c>
      <c r="AY134" s="19" t="s">
        <v>235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96</v>
      </c>
      <c r="BM134" s="193" t="s">
        <v>247</v>
      </c>
    </row>
    <row r="135" s="2" customFormat="1">
      <c r="A135" s="38"/>
      <c r="B135" s="39"/>
      <c r="C135" s="38"/>
      <c r="D135" s="195" t="s">
        <v>242</v>
      </c>
      <c r="E135" s="38"/>
      <c r="F135" s="196" t="s">
        <v>243</v>
      </c>
      <c r="G135" s="38"/>
      <c r="H135" s="38"/>
      <c r="I135" s="197"/>
      <c r="J135" s="38"/>
      <c r="K135" s="38"/>
      <c r="L135" s="39"/>
      <c r="M135" s="198"/>
      <c r="N135" s="199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242</v>
      </c>
      <c r="AU135" s="19" t="s">
        <v>84</v>
      </c>
    </row>
    <row r="136" s="2" customFormat="1" ht="24.15" customHeight="1">
      <c r="A136" s="38"/>
      <c r="B136" s="181"/>
      <c r="C136" s="182" t="s">
        <v>84</v>
      </c>
      <c r="D136" s="182" t="s">
        <v>237</v>
      </c>
      <c r="E136" s="183" t="s">
        <v>258</v>
      </c>
      <c r="F136" s="184" t="s">
        <v>1036</v>
      </c>
      <c r="G136" s="185" t="s">
        <v>240</v>
      </c>
      <c r="H136" s="186">
        <v>94.534999999999997</v>
      </c>
      <c r="I136" s="187"/>
      <c r="J136" s="188">
        <f>ROUND(I136*H136,2)</f>
        <v>0</v>
      </c>
      <c r="K136" s="184" t="s">
        <v>246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0.098000000000000004</v>
      </c>
      <c r="T136" s="192">
        <f>S136*H136</f>
        <v>9.2644300000000008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96</v>
      </c>
      <c r="AT136" s="193" t="s">
        <v>237</v>
      </c>
      <c r="AU136" s="193" t="s">
        <v>84</v>
      </c>
      <c r="AY136" s="19" t="s">
        <v>235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96</v>
      </c>
      <c r="BM136" s="193" t="s">
        <v>260</v>
      </c>
    </row>
    <row r="137" s="2" customFormat="1">
      <c r="A137" s="38"/>
      <c r="B137" s="39"/>
      <c r="C137" s="38"/>
      <c r="D137" s="195" t="s">
        <v>242</v>
      </c>
      <c r="E137" s="38"/>
      <c r="F137" s="196" t="s">
        <v>261</v>
      </c>
      <c r="G137" s="38"/>
      <c r="H137" s="38"/>
      <c r="I137" s="197"/>
      <c r="J137" s="38"/>
      <c r="K137" s="38"/>
      <c r="L137" s="39"/>
      <c r="M137" s="198"/>
      <c r="N137" s="199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242</v>
      </c>
      <c r="AU137" s="19" t="s">
        <v>84</v>
      </c>
    </row>
    <row r="138" s="2" customFormat="1">
      <c r="A138" s="38"/>
      <c r="B138" s="39"/>
      <c r="C138" s="38"/>
      <c r="D138" s="195" t="s">
        <v>262</v>
      </c>
      <c r="E138" s="38"/>
      <c r="F138" s="223" t="s">
        <v>1554</v>
      </c>
      <c r="G138" s="38"/>
      <c r="H138" s="38"/>
      <c r="I138" s="197"/>
      <c r="J138" s="38"/>
      <c r="K138" s="38"/>
      <c r="L138" s="39"/>
      <c r="M138" s="198"/>
      <c r="N138" s="199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262</v>
      </c>
      <c r="AU138" s="19" t="s">
        <v>84</v>
      </c>
    </row>
    <row r="139" s="13" customFormat="1">
      <c r="A139" s="13"/>
      <c r="B139" s="200"/>
      <c r="C139" s="13"/>
      <c r="D139" s="195" t="s">
        <v>248</v>
      </c>
      <c r="E139" s="201" t="s">
        <v>1</v>
      </c>
      <c r="F139" s="202" t="s">
        <v>264</v>
      </c>
      <c r="G139" s="13"/>
      <c r="H139" s="201" t="s">
        <v>1</v>
      </c>
      <c r="I139" s="203"/>
      <c r="J139" s="13"/>
      <c r="K139" s="13"/>
      <c r="L139" s="200"/>
      <c r="M139" s="204"/>
      <c r="N139" s="205"/>
      <c r="O139" s="205"/>
      <c r="P139" s="205"/>
      <c r="Q139" s="205"/>
      <c r="R139" s="205"/>
      <c r="S139" s="205"/>
      <c r="T139" s="206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1" t="s">
        <v>248</v>
      </c>
      <c r="AU139" s="201" t="s">
        <v>84</v>
      </c>
      <c r="AV139" s="13" t="s">
        <v>82</v>
      </c>
      <c r="AW139" s="13" t="s">
        <v>32</v>
      </c>
      <c r="AX139" s="13" t="s">
        <v>75</v>
      </c>
      <c r="AY139" s="201" t="s">
        <v>235</v>
      </c>
    </row>
    <row r="140" s="14" customFormat="1">
      <c r="A140" s="14"/>
      <c r="B140" s="207"/>
      <c r="C140" s="14"/>
      <c r="D140" s="195" t="s">
        <v>248</v>
      </c>
      <c r="E140" s="208" t="s">
        <v>1</v>
      </c>
      <c r="F140" s="209" t="s">
        <v>1434</v>
      </c>
      <c r="G140" s="14"/>
      <c r="H140" s="210">
        <v>2</v>
      </c>
      <c r="I140" s="211"/>
      <c r="J140" s="14"/>
      <c r="K140" s="14"/>
      <c r="L140" s="207"/>
      <c r="M140" s="212"/>
      <c r="N140" s="213"/>
      <c r="O140" s="213"/>
      <c r="P140" s="213"/>
      <c r="Q140" s="213"/>
      <c r="R140" s="213"/>
      <c r="S140" s="213"/>
      <c r="T140" s="2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08" t="s">
        <v>248</v>
      </c>
      <c r="AU140" s="208" t="s">
        <v>84</v>
      </c>
      <c r="AV140" s="14" t="s">
        <v>84</v>
      </c>
      <c r="AW140" s="14" t="s">
        <v>32</v>
      </c>
      <c r="AX140" s="14" t="s">
        <v>75</v>
      </c>
      <c r="AY140" s="208" t="s">
        <v>235</v>
      </c>
    </row>
    <row r="141" s="14" customFormat="1">
      <c r="A141" s="14"/>
      <c r="B141" s="207"/>
      <c r="C141" s="14"/>
      <c r="D141" s="195" t="s">
        <v>248</v>
      </c>
      <c r="E141" s="208" t="s">
        <v>1</v>
      </c>
      <c r="F141" s="209" t="s">
        <v>1555</v>
      </c>
      <c r="G141" s="14"/>
      <c r="H141" s="210">
        <v>82.950000000000003</v>
      </c>
      <c r="I141" s="211"/>
      <c r="J141" s="14"/>
      <c r="K141" s="14"/>
      <c r="L141" s="207"/>
      <c r="M141" s="212"/>
      <c r="N141" s="213"/>
      <c r="O141" s="213"/>
      <c r="P141" s="213"/>
      <c r="Q141" s="213"/>
      <c r="R141" s="213"/>
      <c r="S141" s="213"/>
      <c r="T141" s="2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08" t="s">
        <v>248</v>
      </c>
      <c r="AU141" s="208" t="s">
        <v>84</v>
      </c>
      <c r="AV141" s="14" t="s">
        <v>84</v>
      </c>
      <c r="AW141" s="14" t="s">
        <v>32</v>
      </c>
      <c r="AX141" s="14" t="s">
        <v>75</v>
      </c>
      <c r="AY141" s="208" t="s">
        <v>235</v>
      </c>
    </row>
    <row r="142" s="14" customFormat="1">
      <c r="A142" s="14"/>
      <c r="B142" s="207"/>
      <c r="C142" s="14"/>
      <c r="D142" s="195" t="s">
        <v>248</v>
      </c>
      <c r="E142" s="208" t="s">
        <v>1</v>
      </c>
      <c r="F142" s="209" t="s">
        <v>1505</v>
      </c>
      <c r="G142" s="14"/>
      <c r="H142" s="210">
        <v>8.9100000000000001</v>
      </c>
      <c r="I142" s="211"/>
      <c r="J142" s="14"/>
      <c r="K142" s="14"/>
      <c r="L142" s="207"/>
      <c r="M142" s="212"/>
      <c r="N142" s="213"/>
      <c r="O142" s="213"/>
      <c r="P142" s="213"/>
      <c r="Q142" s="213"/>
      <c r="R142" s="213"/>
      <c r="S142" s="213"/>
      <c r="T142" s="2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08" t="s">
        <v>248</v>
      </c>
      <c r="AU142" s="208" t="s">
        <v>84</v>
      </c>
      <c r="AV142" s="14" t="s">
        <v>84</v>
      </c>
      <c r="AW142" s="14" t="s">
        <v>32</v>
      </c>
      <c r="AX142" s="14" t="s">
        <v>75</v>
      </c>
      <c r="AY142" s="208" t="s">
        <v>235</v>
      </c>
    </row>
    <row r="143" s="14" customFormat="1">
      <c r="A143" s="14"/>
      <c r="B143" s="207"/>
      <c r="C143" s="14"/>
      <c r="D143" s="195" t="s">
        <v>248</v>
      </c>
      <c r="E143" s="208" t="s">
        <v>1</v>
      </c>
      <c r="F143" s="209" t="s">
        <v>1556</v>
      </c>
      <c r="G143" s="14"/>
      <c r="H143" s="210">
        <v>0.67500000000000004</v>
      </c>
      <c r="I143" s="211"/>
      <c r="J143" s="14"/>
      <c r="K143" s="14"/>
      <c r="L143" s="207"/>
      <c r="M143" s="212"/>
      <c r="N143" s="213"/>
      <c r="O143" s="213"/>
      <c r="P143" s="213"/>
      <c r="Q143" s="213"/>
      <c r="R143" s="213"/>
      <c r="S143" s="213"/>
      <c r="T143" s="2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08" t="s">
        <v>248</v>
      </c>
      <c r="AU143" s="208" t="s">
        <v>84</v>
      </c>
      <c r="AV143" s="14" t="s">
        <v>84</v>
      </c>
      <c r="AW143" s="14" t="s">
        <v>32</v>
      </c>
      <c r="AX143" s="14" t="s">
        <v>75</v>
      </c>
      <c r="AY143" s="208" t="s">
        <v>235</v>
      </c>
    </row>
    <row r="144" s="13" customFormat="1">
      <c r="A144" s="13"/>
      <c r="B144" s="200"/>
      <c r="C144" s="13"/>
      <c r="D144" s="195" t="s">
        <v>248</v>
      </c>
      <c r="E144" s="201" t="s">
        <v>1</v>
      </c>
      <c r="F144" s="202" t="s">
        <v>1557</v>
      </c>
      <c r="G144" s="13"/>
      <c r="H144" s="201" t="s">
        <v>1</v>
      </c>
      <c r="I144" s="203"/>
      <c r="J144" s="13"/>
      <c r="K144" s="13"/>
      <c r="L144" s="200"/>
      <c r="M144" s="204"/>
      <c r="N144" s="205"/>
      <c r="O144" s="205"/>
      <c r="P144" s="205"/>
      <c r="Q144" s="205"/>
      <c r="R144" s="205"/>
      <c r="S144" s="205"/>
      <c r="T144" s="206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1" t="s">
        <v>248</v>
      </c>
      <c r="AU144" s="201" t="s">
        <v>84</v>
      </c>
      <c r="AV144" s="13" t="s">
        <v>82</v>
      </c>
      <c r="AW144" s="13" t="s">
        <v>32</v>
      </c>
      <c r="AX144" s="13" t="s">
        <v>75</v>
      </c>
      <c r="AY144" s="201" t="s">
        <v>235</v>
      </c>
    </row>
    <row r="145" s="15" customFormat="1">
      <c r="A145" s="15"/>
      <c r="B145" s="215"/>
      <c r="C145" s="15"/>
      <c r="D145" s="195" t="s">
        <v>248</v>
      </c>
      <c r="E145" s="216" t="s">
        <v>1</v>
      </c>
      <c r="F145" s="217" t="s">
        <v>253</v>
      </c>
      <c r="G145" s="15"/>
      <c r="H145" s="218">
        <v>94.534999999999997</v>
      </c>
      <c r="I145" s="219"/>
      <c r="J145" s="15"/>
      <c r="K145" s="15"/>
      <c r="L145" s="215"/>
      <c r="M145" s="220"/>
      <c r="N145" s="221"/>
      <c r="O145" s="221"/>
      <c r="P145" s="221"/>
      <c r="Q145" s="221"/>
      <c r="R145" s="221"/>
      <c r="S145" s="221"/>
      <c r="T145" s="222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16" t="s">
        <v>248</v>
      </c>
      <c r="AU145" s="216" t="s">
        <v>84</v>
      </c>
      <c r="AV145" s="15" t="s">
        <v>96</v>
      </c>
      <c r="AW145" s="15" t="s">
        <v>32</v>
      </c>
      <c r="AX145" s="15" t="s">
        <v>82</v>
      </c>
      <c r="AY145" s="216" t="s">
        <v>235</v>
      </c>
    </row>
    <row r="146" s="2" customFormat="1" ht="24.15" customHeight="1">
      <c r="A146" s="38"/>
      <c r="B146" s="181"/>
      <c r="C146" s="182" t="s">
        <v>91</v>
      </c>
      <c r="D146" s="182" t="s">
        <v>237</v>
      </c>
      <c r="E146" s="183" t="s">
        <v>277</v>
      </c>
      <c r="F146" s="184" t="s">
        <v>882</v>
      </c>
      <c r="G146" s="185" t="s">
        <v>240</v>
      </c>
      <c r="H146" s="186">
        <v>283.5</v>
      </c>
      <c r="I146" s="187"/>
      <c r="J146" s="188">
        <f>ROUND(I146*H146,2)</f>
        <v>0</v>
      </c>
      <c r="K146" s="184" t="s">
        <v>246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6.9999999999999994E-05</v>
      </c>
      <c r="R146" s="191">
        <f>Q146*H146</f>
        <v>0.019844999999999998</v>
      </c>
      <c r="S146" s="191">
        <v>0.11500000000000001</v>
      </c>
      <c r="T146" s="192">
        <f>S146*H146</f>
        <v>32.602499999999999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96</v>
      </c>
      <c r="AT146" s="193" t="s">
        <v>237</v>
      </c>
      <c r="AU146" s="193" t="s">
        <v>84</v>
      </c>
      <c r="AY146" s="19" t="s">
        <v>235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96</v>
      </c>
      <c r="BM146" s="193" t="s">
        <v>279</v>
      </c>
    </row>
    <row r="147" s="2" customFormat="1">
      <c r="A147" s="38"/>
      <c r="B147" s="39"/>
      <c r="C147" s="38"/>
      <c r="D147" s="195" t="s">
        <v>242</v>
      </c>
      <c r="E147" s="38"/>
      <c r="F147" s="196" t="s">
        <v>280</v>
      </c>
      <c r="G147" s="38"/>
      <c r="H147" s="38"/>
      <c r="I147" s="197"/>
      <c r="J147" s="38"/>
      <c r="K147" s="38"/>
      <c r="L147" s="39"/>
      <c r="M147" s="198"/>
      <c r="N147" s="199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242</v>
      </c>
      <c r="AU147" s="19" t="s">
        <v>84</v>
      </c>
    </row>
    <row r="148" s="2" customFormat="1">
      <c r="A148" s="38"/>
      <c r="B148" s="39"/>
      <c r="C148" s="38"/>
      <c r="D148" s="195" t="s">
        <v>262</v>
      </c>
      <c r="E148" s="38"/>
      <c r="F148" s="223" t="s">
        <v>1554</v>
      </c>
      <c r="G148" s="38"/>
      <c r="H148" s="38"/>
      <c r="I148" s="197"/>
      <c r="J148" s="38"/>
      <c r="K148" s="38"/>
      <c r="L148" s="39"/>
      <c r="M148" s="198"/>
      <c r="N148" s="199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262</v>
      </c>
      <c r="AU148" s="19" t="s">
        <v>84</v>
      </c>
    </row>
    <row r="149" s="13" customFormat="1">
      <c r="A149" s="13"/>
      <c r="B149" s="200"/>
      <c r="C149" s="13"/>
      <c r="D149" s="195" t="s">
        <v>248</v>
      </c>
      <c r="E149" s="201" t="s">
        <v>1</v>
      </c>
      <c r="F149" s="202" t="s">
        <v>281</v>
      </c>
      <c r="G149" s="13"/>
      <c r="H149" s="201" t="s">
        <v>1</v>
      </c>
      <c r="I149" s="203"/>
      <c r="J149" s="13"/>
      <c r="K149" s="13"/>
      <c r="L149" s="200"/>
      <c r="M149" s="204"/>
      <c r="N149" s="205"/>
      <c r="O149" s="205"/>
      <c r="P149" s="205"/>
      <c r="Q149" s="205"/>
      <c r="R149" s="205"/>
      <c r="S149" s="205"/>
      <c r="T149" s="206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1" t="s">
        <v>248</v>
      </c>
      <c r="AU149" s="201" t="s">
        <v>84</v>
      </c>
      <c r="AV149" s="13" t="s">
        <v>82</v>
      </c>
      <c r="AW149" s="13" t="s">
        <v>32</v>
      </c>
      <c r="AX149" s="13" t="s">
        <v>75</v>
      </c>
      <c r="AY149" s="201" t="s">
        <v>235</v>
      </c>
    </row>
    <row r="150" s="14" customFormat="1">
      <c r="A150" s="14"/>
      <c r="B150" s="207"/>
      <c r="C150" s="14"/>
      <c r="D150" s="195" t="s">
        <v>248</v>
      </c>
      <c r="E150" s="208" t="s">
        <v>1</v>
      </c>
      <c r="F150" s="209" t="s">
        <v>1558</v>
      </c>
      <c r="G150" s="14"/>
      <c r="H150" s="210">
        <v>7</v>
      </c>
      <c r="I150" s="211"/>
      <c r="J150" s="14"/>
      <c r="K150" s="14"/>
      <c r="L150" s="207"/>
      <c r="M150" s="212"/>
      <c r="N150" s="213"/>
      <c r="O150" s="213"/>
      <c r="P150" s="213"/>
      <c r="Q150" s="213"/>
      <c r="R150" s="213"/>
      <c r="S150" s="213"/>
      <c r="T150" s="2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08" t="s">
        <v>248</v>
      </c>
      <c r="AU150" s="208" t="s">
        <v>84</v>
      </c>
      <c r="AV150" s="14" t="s">
        <v>84</v>
      </c>
      <c r="AW150" s="14" t="s">
        <v>32</v>
      </c>
      <c r="AX150" s="14" t="s">
        <v>75</v>
      </c>
      <c r="AY150" s="208" t="s">
        <v>235</v>
      </c>
    </row>
    <row r="151" s="14" customFormat="1">
      <c r="A151" s="14"/>
      <c r="B151" s="207"/>
      <c r="C151" s="14"/>
      <c r="D151" s="195" t="s">
        <v>248</v>
      </c>
      <c r="E151" s="208" t="s">
        <v>1</v>
      </c>
      <c r="F151" s="209" t="s">
        <v>1559</v>
      </c>
      <c r="G151" s="14"/>
      <c r="H151" s="210">
        <v>276.5</v>
      </c>
      <c r="I151" s="211"/>
      <c r="J151" s="14"/>
      <c r="K151" s="14"/>
      <c r="L151" s="207"/>
      <c r="M151" s="212"/>
      <c r="N151" s="213"/>
      <c r="O151" s="213"/>
      <c r="P151" s="213"/>
      <c r="Q151" s="213"/>
      <c r="R151" s="213"/>
      <c r="S151" s="213"/>
      <c r="T151" s="2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08" t="s">
        <v>248</v>
      </c>
      <c r="AU151" s="208" t="s">
        <v>84</v>
      </c>
      <c r="AV151" s="14" t="s">
        <v>84</v>
      </c>
      <c r="AW151" s="14" t="s">
        <v>32</v>
      </c>
      <c r="AX151" s="14" t="s">
        <v>75</v>
      </c>
      <c r="AY151" s="208" t="s">
        <v>235</v>
      </c>
    </row>
    <row r="152" s="13" customFormat="1">
      <c r="A152" s="13"/>
      <c r="B152" s="200"/>
      <c r="C152" s="13"/>
      <c r="D152" s="195" t="s">
        <v>248</v>
      </c>
      <c r="E152" s="201" t="s">
        <v>1</v>
      </c>
      <c r="F152" s="202" t="s">
        <v>1557</v>
      </c>
      <c r="G152" s="13"/>
      <c r="H152" s="201" t="s">
        <v>1</v>
      </c>
      <c r="I152" s="203"/>
      <c r="J152" s="13"/>
      <c r="K152" s="13"/>
      <c r="L152" s="200"/>
      <c r="M152" s="204"/>
      <c r="N152" s="205"/>
      <c r="O152" s="205"/>
      <c r="P152" s="205"/>
      <c r="Q152" s="205"/>
      <c r="R152" s="205"/>
      <c r="S152" s="205"/>
      <c r="T152" s="206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1" t="s">
        <v>248</v>
      </c>
      <c r="AU152" s="201" t="s">
        <v>84</v>
      </c>
      <c r="AV152" s="13" t="s">
        <v>82</v>
      </c>
      <c r="AW152" s="13" t="s">
        <v>32</v>
      </c>
      <c r="AX152" s="13" t="s">
        <v>75</v>
      </c>
      <c r="AY152" s="201" t="s">
        <v>235</v>
      </c>
    </row>
    <row r="153" s="15" customFormat="1">
      <c r="A153" s="15"/>
      <c r="B153" s="215"/>
      <c r="C153" s="15"/>
      <c r="D153" s="195" t="s">
        <v>248</v>
      </c>
      <c r="E153" s="216" t="s">
        <v>1</v>
      </c>
      <c r="F153" s="217" t="s">
        <v>253</v>
      </c>
      <c r="G153" s="15"/>
      <c r="H153" s="218">
        <v>283.5</v>
      </c>
      <c r="I153" s="219"/>
      <c r="J153" s="15"/>
      <c r="K153" s="15"/>
      <c r="L153" s="215"/>
      <c r="M153" s="220"/>
      <c r="N153" s="221"/>
      <c r="O153" s="221"/>
      <c r="P153" s="221"/>
      <c r="Q153" s="221"/>
      <c r="R153" s="221"/>
      <c r="S153" s="221"/>
      <c r="T153" s="222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16" t="s">
        <v>248</v>
      </c>
      <c r="AU153" s="216" t="s">
        <v>84</v>
      </c>
      <c r="AV153" s="15" t="s">
        <v>96</v>
      </c>
      <c r="AW153" s="15" t="s">
        <v>32</v>
      </c>
      <c r="AX153" s="15" t="s">
        <v>82</v>
      </c>
      <c r="AY153" s="216" t="s">
        <v>235</v>
      </c>
    </row>
    <row r="154" s="2" customFormat="1" ht="24.15" customHeight="1">
      <c r="A154" s="38"/>
      <c r="B154" s="181"/>
      <c r="C154" s="182" t="s">
        <v>96</v>
      </c>
      <c r="D154" s="182" t="s">
        <v>237</v>
      </c>
      <c r="E154" s="183" t="s">
        <v>292</v>
      </c>
      <c r="F154" s="184" t="s">
        <v>293</v>
      </c>
      <c r="G154" s="185" t="s">
        <v>294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96</v>
      </c>
      <c r="AT154" s="193" t="s">
        <v>237</v>
      </c>
      <c r="AU154" s="193" t="s">
        <v>84</v>
      </c>
      <c r="AY154" s="19" t="s">
        <v>235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96</v>
      </c>
      <c r="BM154" s="193" t="s">
        <v>295</v>
      </c>
    </row>
    <row r="155" s="2" customFormat="1">
      <c r="A155" s="38"/>
      <c r="B155" s="39"/>
      <c r="C155" s="38"/>
      <c r="D155" s="195" t="s">
        <v>242</v>
      </c>
      <c r="E155" s="38"/>
      <c r="F155" s="196" t="s">
        <v>293</v>
      </c>
      <c r="G155" s="38"/>
      <c r="H155" s="38"/>
      <c r="I155" s="197"/>
      <c r="J155" s="38"/>
      <c r="K155" s="38"/>
      <c r="L155" s="39"/>
      <c r="M155" s="198"/>
      <c r="N155" s="199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242</v>
      </c>
      <c r="AU155" s="19" t="s">
        <v>84</v>
      </c>
    </row>
    <row r="156" s="2" customFormat="1">
      <c r="A156" s="38"/>
      <c r="B156" s="39"/>
      <c r="C156" s="38"/>
      <c r="D156" s="195" t="s">
        <v>262</v>
      </c>
      <c r="E156" s="38"/>
      <c r="F156" s="223" t="s">
        <v>296</v>
      </c>
      <c r="G156" s="38"/>
      <c r="H156" s="38"/>
      <c r="I156" s="197"/>
      <c r="J156" s="38"/>
      <c r="K156" s="38"/>
      <c r="L156" s="39"/>
      <c r="M156" s="198"/>
      <c r="N156" s="199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262</v>
      </c>
      <c r="AU156" s="19" t="s">
        <v>84</v>
      </c>
    </row>
    <row r="157" s="14" customFormat="1">
      <c r="A157" s="14"/>
      <c r="B157" s="207"/>
      <c r="C157" s="14"/>
      <c r="D157" s="195" t="s">
        <v>248</v>
      </c>
      <c r="E157" s="208" t="s">
        <v>1</v>
      </c>
      <c r="F157" s="209" t="s">
        <v>82</v>
      </c>
      <c r="G157" s="14"/>
      <c r="H157" s="210">
        <v>1</v>
      </c>
      <c r="I157" s="211"/>
      <c r="J157" s="14"/>
      <c r="K157" s="14"/>
      <c r="L157" s="207"/>
      <c r="M157" s="212"/>
      <c r="N157" s="213"/>
      <c r="O157" s="213"/>
      <c r="P157" s="213"/>
      <c r="Q157" s="213"/>
      <c r="R157" s="213"/>
      <c r="S157" s="213"/>
      <c r="T157" s="2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08" t="s">
        <v>248</v>
      </c>
      <c r="AU157" s="208" t="s">
        <v>84</v>
      </c>
      <c r="AV157" s="14" t="s">
        <v>84</v>
      </c>
      <c r="AW157" s="14" t="s">
        <v>32</v>
      </c>
      <c r="AX157" s="14" t="s">
        <v>82</v>
      </c>
      <c r="AY157" s="208" t="s">
        <v>235</v>
      </c>
    </row>
    <row r="158" s="2" customFormat="1" ht="24.15" customHeight="1">
      <c r="A158" s="38"/>
      <c r="B158" s="181"/>
      <c r="C158" s="182" t="s">
        <v>269</v>
      </c>
      <c r="D158" s="182" t="s">
        <v>237</v>
      </c>
      <c r="E158" s="183" t="s">
        <v>303</v>
      </c>
      <c r="F158" s="184" t="s">
        <v>304</v>
      </c>
      <c r="G158" s="185" t="s">
        <v>294</v>
      </c>
      <c r="H158" s="186">
        <v>2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96</v>
      </c>
      <c r="AT158" s="193" t="s">
        <v>237</v>
      </c>
      <c r="AU158" s="193" t="s">
        <v>84</v>
      </c>
      <c r="AY158" s="19" t="s">
        <v>235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96</v>
      </c>
      <c r="BM158" s="193" t="s">
        <v>305</v>
      </c>
    </row>
    <row r="159" s="2" customFormat="1">
      <c r="A159" s="38"/>
      <c r="B159" s="39"/>
      <c r="C159" s="38"/>
      <c r="D159" s="195" t="s">
        <v>242</v>
      </c>
      <c r="E159" s="38"/>
      <c r="F159" s="196" t="s">
        <v>304</v>
      </c>
      <c r="G159" s="38"/>
      <c r="H159" s="38"/>
      <c r="I159" s="197"/>
      <c r="J159" s="38"/>
      <c r="K159" s="38"/>
      <c r="L159" s="39"/>
      <c r="M159" s="198"/>
      <c r="N159" s="199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242</v>
      </c>
      <c r="AU159" s="19" t="s">
        <v>84</v>
      </c>
    </row>
    <row r="160" s="2" customFormat="1">
      <c r="A160" s="38"/>
      <c r="B160" s="39"/>
      <c r="C160" s="38"/>
      <c r="D160" s="195" t="s">
        <v>262</v>
      </c>
      <c r="E160" s="38"/>
      <c r="F160" s="223" t="s">
        <v>296</v>
      </c>
      <c r="G160" s="38"/>
      <c r="H160" s="38"/>
      <c r="I160" s="197"/>
      <c r="J160" s="38"/>
      <c r="K160" s="38"/>
      <c r="L160" s="39"/>
      <c r="M160" s="198"/>
      <c r="N160" s="199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262</v>
      </c>
      <c r="AU160" s="19" t="s">
        <v>84</v>
      </c>
    </row>
    <row r="161" s="14" customFormat="1">
      <c r="A161" s="14"/>
      <c r="B161" s="207"/>
      <c r="C161" s="14"/>
      <c r="D161" s="195" t="s">
        <v>248</v>
      </c>
      <c r="E161" s="208" t="s">
        <v>1</v>
      </c>
      <c r="F161" s="209" t="s">
        <v>84</v>
      </c>
      <c r="G161" s="14"/>
      <c r="H161" s="210">
        <v>2</v>
      </c>
      <c r="I161" s="211"/>
      <c r="J161" s="14"/>
      <c r="K161" s="14"/>
      <c r="L161" s="207"/>
      <c r="M161" s="212"/>
      <c r="N161" s="213"/>
      <c r="O161" s="213"/>
      <c r="P161" s="213"/>
      <c r="Q161" s="213"/>
      <c r="R161" s="213"/>
      <c r="S161" s="213"/>
      <c r="T161" s="2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08" t="s">
        <v>248</v>
      </c>
      <c r="AU161" s="208" t="s">
        <v>84</v>
      </c>
      <c r="AV161" s="14" t="s">
        <v>84</v>
      </c>
      <c r="AW161" s="14" t="s">
        <v>32</v>
      </c>
      <c r="AX161" s="14" t="s">
        <v>82</v>
      </c>
      <c r="AY161" s="208" t="s">
        <v>235</v>
      </c>
    </row>
    <row r="162" s="2" customFormat="1" ht="24.15" customHeight="1">
      <c r="A162" s="38"/>
      <c r="B162" s="181"/>
      <c r="C162" s="182" t="s">
        <v>276</v>
      </c>
      <c r="D162" s="182" t="s">
        <v>237</v>
      </c>
      <c r="E162" s="183" t="s">
        <v>308</v>
      </c>
      <c r="F162" s="184" t="s">
        <v>309</v>
      </c>
      <c r="G162" s="185" t="s">
        <v>310</v>
      </c>
      <c r="H162" s="186">
        <v>240</v>
      </c>
      <c r="I162" s="187"/>
      <c r="J162" s="188">
        <f>ROUND(I162*H162,2)</f>
        <v>0</v>
      </c>
      <c r="K162" s="184" t="s">
        <v>246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3.0000000000000001E-05</v>
      </c>
      <c r="R162" s="191">
        <f>Q162*H162</f>
        <v>0.0071999999999999998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96</v>
      </c>
      <c r="AT162" s="193" t="s">
        <v>237</v>
      </c>
      <c r="AU162" s="193" t="s">
        <v>84</v>
      </c>
      <c r="AY162" s="19" t="s">
        <v>235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96</v>
      </c>
      <c r="BM162" s="193" t="s">
        <v>311</v>
      </c>
    </row>
    <row r="163" s="2" customFormat="1">
      <c r="A163" s="38"/>
      <c r="B163" s="39"/>
      <c r="C163" s="38"/>
      <c r="D163" s="195" t="s">
        <v>242</v>
      </c>
      <c r="E163" s="38"/>
      <c r="F163" s="196" t="s">
        <v>312</v>
      </c>
      <c r="G163" s="38"/>
      <c r="H163" s="38"/>
      <c r="I163" s="197"/>
      <c r="J163" s="38"/>
      <c r="K163" s="38"/>
      <c r="L163" s="39"/>
      <c r="M163" s="198"/>
      <c r="N163" s="199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242</v>
      </c>
      <c r="AU163" s="19" t="s">
        <v>84</v>
      </c>
    </row>
    <row r="164" s="14" customFormat="1">
      <c r="A164" s="14"/>
      <c r="B164" s="207"/>
      <c r="C164" s="14"/>
      <c r="D164" s="195" t="s">
        <v>248</v>
      </c>
      <c r="E164" s="208" t="s">
        <v>1</v>
      </c>
      <c r="F164" s="209" t="s">
        <v>1508</v>
      </c>
      <c r="G164" s="14"/>
      <c r="H164" s="210">
        <v>240</v>
      </c>
      <c r="I164" s="211"/>
      <c r="J164" s="14"/>
      <c r="K164" s="14"/>
      <c r="L164" s="207"/>
      <c r="M164" s="212"/>
      <c r="N164" s="213"/>
      <c r="O164" s="213"/>
      <c r="P164" s="213"/>
      <c r="Q164" s="213"/>
      <c r="R164" s="213"/>
      <c r="S164" s="213"/>
      <c r="T164" s="2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8" t="s">
        <v>248</v>
      </c>
      <c r="AU164" s="208" t="s">
        <v>84</v>
      </c>
      <c r="AV164" s="14" t="s">
        <v>84</v>
      </c>
      <c r="AW164" s="14" t="s">
        <v>32</v>
      </c>
      <c r="AX164" s="14" t="s">
        <v>82</v>
      </c>
      <c r="AY164" s="208" t="s">
        <v>235</v>
      </c>
    </row>
    <row r="165" s="2" customFormat="1" ht="24.15" customHeight="1">
      <c r="A165" s="38"/>
      <c r="B165" s="181"/>
      <c r="C165" s="182" t="s">
        <v>284</v>
      </c>
      <c r="D165" s="182" t="s">
        <v>237</v>
      </c>
      <c r="E165" s="183" t="s">
        <v>315</v>
      </c>
      <c r="F165" s="184" t="s">
        <v>316</v>
      </c>
      <c r="G165" s="185" t="s">
        <v>317</v>
      </c>
      <c r="H165" s="186">
        <v>30</v>
      </c>
      <c r="I165" s="187"/>
      <c r="J165" s="188">
        <f>ROUND(I165*H165,2)</f>
        <v>0</v>
      </c>
      <c r="K165" s="184" t="s">
        <v>246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96</v>
      </c>
      <c r="AT165" s="193" t="s">
        <v>237</v>
      </c>
      <c r="AU165" s="193" t="s">
        <v>84</v>
      </c>
      <c r="AY165" s="19" t="s">
        <v>235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96</v>
      </c>
      <c r="BM165" s="193" t="s">
        <v>318</v>
      </c>
    </row>
    <row r="166" s="2" customFormat="1">
      <c r="A166" s="38"/>
      <c r="B166" s="39"/>
      <c r="C166" s="38"/>
      <c r="D166" s="195" t="s">
        <v>242</v>
      </c>
      <c r="E166" s="38"/>
      <c r="F166" s="196" t="s">
        <v>319</v>
      </c>
      <c r="G166" s="38"/>
      <c r="H166" s="38"/>
      <c r="I166" s="197"/>
      <c r="J166" s="38"/>
      <c r="K166" s="38"/>
      <c r="L166" s="39"/>
      <c r="M166" s="198"/>
      <c r="N166" s="199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242</v>
      </c>
      <c r="AU166" s="19" t="s">
        <v>84</v>
      </c>
    </row>
    <row r="167" s="2" customFormat="1" ht="33" customHeight="1">
      <c r="A167" s="38"/>
      <c r="B167" s="181"/>
      <c r="C167" s="182" t="s">
        <v>291</v>
      </c>
      <c r="D167" s="182" t="s">
        <v>237</v>
      </c>
      <c r="E167" s="183" t="s">
        <v>356</v>
      </c>
      <c r="F167" s="184" t="s">
        <v>357</v>
      </c>
      <c r="G167" s="185" t="s">
        <v>358</v>
      </c>
      <c r="H167" s="186">
        <v>98.581999999999994</v>
      </c>
      <c r="I167" s="187"/>
      <c r="J167" s="188">
        <f>ROUND(I167*H167,2)</f>
        <v>0</v>
      </c>
      <c r="K167" s="184" t="s">
        <v>246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96</v>
      </c>
      <c r="AT167" s="193" t="s">
        <v>237</v>
      </c>
      <c r="AU167" s="193" t="s">
        <v>84</v>
      </c>
      <c r="AY167" s="19" t="s">
        <v>235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96</v>
      </c>
      <c r="BM167" s="193" t="s">
        <v>359</v>
      </c>
    </row>
    <row r="168" s="2" customFormat="1">
      <c r="A168" s="38"/>
      <c r="B168" s="39"/>
      <c r="C168" s="38"/>
      <c r="D168" s="195" t="s">
        <v>242</v>
      </c>
      <c r="E168" s="38"/>
      <c r="F168" s="196" t="s">
        <v>360</v>
      </c>
      <c r="G168" s="38"/>
      <c r="H168" s="38"/>
      <c r="I168" s="197"/>
      <c r="J168" s="38"/>
      <c r="K168" s="38"/>
      <c r="L168" s="39"/>
      <c r="M168" s="198"/>
      <c r="N168" s="199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242</v>
      </c>
      <c r="AU168" s="19" t="s">
        <v>84</v>
      </c>
    </row>
    <row r="169" s="2" customFormat="1">
      <c r="A169" s="38"/>
      <c r="B169" s="39"/>
      <c r="C169" s="38"/>
      <c r="D169" s="195" t="s">
        <v>262</v>
      </c>
      <c r="E169" s="38"/>
      <c r="F169" s="223" t="s">
        <v>1560</v>
      </c>
      <c r="G169" s="38"/>
      <c r="H169" s="38"/>
      <c r="I169" s="197"/>
      <c r="J169" s="38"/>
      <c r="K169" s="38"/>
      <c r="L169" s="39"/>
      <c r="M169" s="198"/>
      <c r="N169" s="199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262</v>
      </c>
      <c r="AU169" s="19" t="s">
        <v>84</v>
      </c>
    </row>
    <row r="170" s="13" customFormat="1">
      <c r="A170" s="13"/>
      <c r="B170" s="200"/>
      <c r="C170" s="13"/>
      <c r="D170" s="195" t="s">
        <v>248</v>
      </c>
      <c r="E170" s="201" t="s">
        <v>1</v>
      </c>
      <c r="F170" s="202" t="s">
        <v>362</v>
      </c>
      <c r="G170" s="13"/>
      <c r="H170" s="201" t="s">
        <v>1</v>
      </c>
      <c r="I170" s="203"/>
      <c r="J170" s="13"/>
      <c r="K170" s="13"/>
      <c r="L170" s="200"/>
      <c r="M170" s="204"/>
      <c r="N170" s="205"/>
      <c r="O170" s="205"/>
      <c r="P170" s="205"/>
      <c r="Q170" s="205"/>
      <c r="R170" s="205"/>
      <c r="S170" s="205"/>
      <c r="T170" s="206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1" t="s">
        <v>248</v>
      </c>
      <c r="AU170" s="201" t="s">
        <v>84</v>
      </c>
      <c r="AV170" s="13" t="s">
        <v>82</v>
      </c>
      <c r="AW170" s="13" t="s">
        <v>32</v>
      </c>
      <c r="AX170" s="13" t="s">
        <v>75</v>
      </c>
      <c r="AY170" s="201" t="s">
        <v>235</v>
      </c>
    </row>
    <row r="171" s="14" customFormat="1">
      <c r="A171" s="14"/>
      <c r="B171" s="207"/>
      <c r="C171" s="14"/>
      <c r="D171" s="195" t="s">
        <v>248</v>
      </c>
      <c r="E171" s="208" t="s">
        <v>1</v>
      </c>
      <c r="F171" s="209" t="s">
        <v>1561</v>
      </c>
      <c r="G171" s="14"/>
      <c r="H171" s="210">
        <v>4.0999999999999996</v>
      </c>
      <c r="I171" s="211"/>
      <c r="J171" s="14"/>
      <c r="K171" s="14"/>
      <c r="L171" s="207"/>
      <c r="M171" s="212"/>
      <c r="N171" s="213"/>
      <c r="O171" s="213"/>
      <c r="P171" s="213"/>
      <c r="Q171" s="213"/>
      <c r="R171" s="213"/>
      <c r="S171" s="213"/>
      <c r="T171" s="2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08" t="s">
        <v>248</v>
      </c>
      <c r="AU171" s="208" t="s">
        <v>84</v>
      </c>
      <c r="AV171" s="14" t="s">
        <v>84</v>
      </c>
      <c r="AW171" s="14" t="s">
        <v>32</v>
      </c>
      <c r="AX171" s="14" t="s">
        <v>75</v>
      </c>
      <c r="AY171" s="208" t="s">
        <v>235</v>
      </c>
    </row>
    <row r="172" s="14" customFormat="1">
      <c r="A172" s="14"/>
      <c r="B172" s="207"/>
      <c r="C172" s="14"/>
      <c r="D172" s="195" t="s">
        <v>248</v>
      </c>
      <c r="E172" s="208" t="s">
        <v>1</v>
      </c>
      <c r="F172" s="209" t="s">
        <v>1562</v>
      </c>
      <c r="G172" s="14"/>
      <c r="H172" s="210">
        <v>170.048</v>
      </c>
      <c r="I172" s="211"/>
      <c r="J172" s="14"/>
      <c r="K172" s="14"/>
      <c r="L172" s="207"/>
      <c r="M172" s="212"/>
      <c r="N172" s="213"/>
      <c r="O172" s="213"/>
      <c r="P172" s="213"/>
      <c r="Q172" s="213"/>
      <c r="R172" s="213"/>
      <c r="S172" s="213"/>
      <c r="T172" s="2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08" t="s">
        <v>248</v>
      </c>
      <c r="AU172" s="208" t="s">
        <v>84</v>
      </c>
      <c r="AV172" s="14" t="s">
        <v>84</v>
      </c>
      <c r="AW172" s="14" t="s">
        <v>32</v>
      </c>
      <c r="AX172" s="14" t="s">
        <v>75</v>
      </c>
      <c r="AY172" s="208" t="s">
        <v>235</v>
      </c>
    </row>
    <row r="173" s="14" customFormat="1">
      <c r="A173" s="14"/>
      <c r="B173" s="207"/>
      <c r="C173" s="14"/>
      <c r="D173" s="195" t="s">
        <v>248</v>
      </c>
      <c r="E173" s="208" t="s">
        <v>1</v>
      </c>
      <c r="F173" s="209" t="s">
        <v>1563</v>
      </c>
      <c r="G173" s="14"/>
      <c r="H173" s="210">
        <v>21.181999999999999</v>
      </c>
      <c r="I173" s="211"/>
      <c r="J173" s="14"/>
      <c r="K173" s="14"/>
      <c r="L173" s="207"/>
      <c r="M173" s="212"/>
      <c r="N173" s="213"/>
      <c r="O173" s="213"/>
      <c r="P173" s="213"/>
      <c r="Q173" s="213"/>
      <c r="R173" s="213"/>
      <c r="S173" s="213"/>
      <c r="T173" s="2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08" t="s">
        <v>248</v>
      </c>
      <c r="AU173" s="208" t="s">
        <v>84</v>
      </c>
      <c r="AV173" s="14" t="s">
        <v>84</v>
      </c>
      <c r="AW173" s="14" t="s">
        <v>32</v>
      </c>
      <c r="AX173" s="14" t="s">
        <v>75</v>
      </c>
      <c r="AY173" s="208" t="s">
        <v>235</v>
      </c>
    </row>
    <row r="174" s="14" customFormat="1">
      <c r="A174" s="14"/>
      <c r="B174" s="207"/>
      <c r="C174" s="14"/>
      <c r="D174" s="195" t="s">
        <v>248</v>
      </c>
      <c r="E174" s="208" t="s">
        <v>1</v>
      </c>
      <c r="F174" s="209" t="s">
        <v>1564</v>
      </c>
      <c r="G174" s="14"/>
      <c r="H174" s="210">
        <v>1.8340000000000001</v>
      </c>
      <c r="I174" s="211"/>
      <c r="J174" s="14"/>
      <c r="K174" s="14"/>
      <c r="L174" s="207"/>
      <c r="M174" s="212"/>
      <c r="N174" s="213"/>
      <c r="O174" s="213"/>
      <c r="P174" s="213"/>
      <c r="Q174" s="213"/>
      <c r="R174" s="213"/>
      <c r="S174" s="213"/>
      <c r="T174" s="2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8" t="s">
        <v>248</v>
      </c>
      <c r="AU174" s="208" t="s">
        <v>84</v>
      </c>
      <c r="AV174" s="14" t="s">
        <v>84</v>
      </c>
      <c r="AW174" s="14" t="s">
        <v>32</v>
      </c>
      <c r="AX174" s="14" t="s">
        <v>75</v>
      </c>
      <c r="AY174" s="208" t="s">
        <v>235</v>
      </c>
    </row>
    <row r="175" s="16" customFormat="1">
      <c r="A175" s="16"/>
      <c r="B175" s="224"/>
      <c r="C175" s="16"/>
      <c r="D175" s="195" t="s">
        <v>248</v>
      </c>
      <c r="E175" s="225" t="s">
        <v>1</v>
      </c>
      <c r="F175" s="226" t="s">
        <v>373</v>
      </c>
      <c r="G175" s="16"/>
      <c r="H175" s="227">
        <v>197.16399999999999</v>
      </c>
      <c r="I175" s="228"/>
      <c r="J175" s="16"/>
      <c r="K175" s="16"/>
      <c r="L175" s="224"/>
      <c r="M175" s="229"/>
      <c r="N175" s="230"/>
      <c r="O175" s="230"/>
      <c r="P175" s="230"/>
      <c r="Q175" s="230"/>
      <c r="R175" s="230"/>
      <c r="S175" s="230"/>
      <c r="T175" s="231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T175" s="225" t="s">
        <v>248</v>
      </c>
      <c r="AU175" s="225" t="s">
        <v>84</v>
      </c>
      <c r="AV175" s="16" t="s">
        <v>91</v>
      </c>
      <c r="AW175" s="16" t="s">
        <v>32</v>
      </c>
      <c r="AX175" s="16" t="s">
        <v>75</v>
      </c>
      <c r="AY175" s="225" t="s">
        <v>235</v>
      </c>
    </row>
    <row r="176" s="14" customFormat="1">
      <c r="A176" s="14"/>
      <c r="B176" s="207"/>
      <c r="C176" s="14"/>
      <c r="D176" s="195" t="s">
        <v>248</v>
      </c>
      <c r="E176" s="208" t="s">
        <v>1</v>
      </c>
      <c r="F176" s="209" t="s">
        <v>1565</v>
      </c>
      <c r="G176" s="14"/>
      <c r="H176" s="210">
        <v>98.581999999999994</v>
      </c>
      <c r="I176" s="211"/>
      <c r="J176" s="14"/>
      <c r="K176" s="14"/>
      <c r="L176" s="207"/>
      <c r="M176" s="212"/>
      <c r="N176" s="213"/>
      <c r="O176" s="213"/>
      <c r="P176" s="213"/>
      <c r="Q176" s="213"/>
      <c r="R176" s="213"/>
      <c r="S176" s="213"/>
      <c r="T176" s="2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8" t="s">
        <v>248</v>
      </c>
      <c r="AU176" s="208" t="s">
        <v>84</v>
      </c>
      <c r="AV176" s="14" t="s">
        <v>84</v>
      </c>
      <c r="AW176" s="14" t="s">
        <v>32</v>
      </c>
      <c r="AX176" s="14" t="s">
        <v>82</v>
      </c>
      <c r="AY176" s="208" t="s">
        <v>235</v>
      </c>
    </row>
    <row r="177" s="2" customFormat="1" ht="33" customHeight="1">
      <c r="A177" s="38"/>
      <c r="B177" s="181"/>
      <c r="C177" s="182" t="s">
        <v>297</v>
      </c>
      <c r="D177" s="182" t="s">
        <v>237</v>
      </c>
      <c r="E177" s="183" t="s">
        <v>375</v>
      </c>
      <c r="F177" s="184" t="s">
        <v>376</v>
      </c>
      <c r="G177" s="185" t="s">
        <v>358</v>
      </c>
      <c r="H177" s="186">
        <v>98.581999999999994</v>
      </c>
      <c r="I177" s="187"/>
      <c r="J177" s="188">
        <f>ROUND(I177*H177,2)</f>
        <v>0</v>
      </c>
      <c r="K177" s="184" t="s">
        <v>246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96</v>
      </c>
      <c r="AT177" s="193" t="s">
        <v>237</v>
      </c>
      <c r="AU177" s="193" t="s">
        <v>84</v>
      </c>
      <c r="AY177" s="19" t="s">
        <v>235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96</v>
      </c>
      <c r="BM177" s="193" t="s">
        <v>377</v>
      </c>
    </row>
    <row r="178" s="2" customFormat="1">
      <c r="A178" s="38"/>
      <c r="B178" s="39"/>
      <c r="C178" s="38"/>
      <c r="D178" s="195" t="s">
        <v>242</v>
      </c>
      <c r="E178" s="38"/>
      <c r="F178" s="196" t="s">
        <v>378</v>
      </c>
      <c r="G178" s="38"/>
      <c r="H178" s="38"/>
      <c r="I178" s="197"/>
      <c r="J178" s="38"/>
      <c r="K178" s="38"/>
      <c r="L178" s="39"/>
      <c r="M178" s="198"/>
      <c r="N178" s="199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242</v>
      </c>
      <c r="AU178" s="19" t="s">
        <v>84</v>
      </c>
    </row>
    <row r="179" s="2" customFormat="1">
      <c r="A179" s="38"/>
      <c r="B179" s="39"/>
      <c r="C179" s="38"/>
      <c r="D179" s="195" t="s">
        <v>262</v>
      </c>
      <c r="E179" s="38"/>
      <c r="F179" s="223" t="s">
        <v>1560</v>
      </c>
      <c r="G179" s="38"/>
      <c r="H179" s="38"/>
      <c r="I179" s="197"/>
      <c r="J179" s="38"/>
      <c r="K179" s="38"/>
      <c r="L179" s="39"/>
      <c r="M179" s="198"/>
      <c r="N179" s="199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262</v>
      </c>
      <c r="AU179" s="19" t="s">
        <v>84</v>
      </c>
    </row>
    <row r="180" s="2" customFormat="1" ht="24.15" customHeight="1">
      <c r="A180" s="38"/>
      <c r="B180" s="181"/>
      <c r="C180" s="182" t="s">
        <v>302</v>
      </c>
      <c r="D180" s="182" t="s">
        <v>237</v>
      </c>
      <c r="E180" s="183" t="s">
        <v>379</v>
      </c>
      <c r="F180" s="184" t="s">
        <v>380</v>
      </c>
      <c r="G180" s="185" t="s">
        <v>358</v>
      </c>
      <c r="H180" s="186">
        <v>19.716000000000001</v>
      </c>
      <c r="I180" s="187"/>
      <c r="J180" s="188">
        <f>ROUND(I180*H180,2)</f>
        <v>0</v>
      </c>
      <c r="K180" s="184" t="s">
        <v>246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96</v>
      </c>
      <c r="AT180" s="193" t="s">
        <v>237</v>
      </c>
      <c r="AU180" s="193" t="s">
        <v>84</v>
      </c>
      <c r="AY180" s="19" t="s">
        <v>235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96</v>
      </c>
      <c r="BM180" s="193" t="s">
        <v>381</v>
      </c>
    </row>
    <row r="181" s="2" customFormat="1">
      <c r="A181" s="38"/>
      <c r="B181" s="39"/>
      <c r="C181" s="38"/>
      <c r="D181" s="195" t="s">
        <v>242</v>
      </c>
      <c r="E181" s="38"/>
      <c r="F181" s="196" t="s">
        <v>382</v>
      </c>
      <c r="G181" s="38"/>
      <c r="H181" s="38"/>
      <c r="I181" s="197"/>
      <c r="J181" s="38"/>
      <c r="K181" s="38"/>
      <c r="L181" s="39"/>
      <c r="M181" s="198"/>
      <c r="N181" s="199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242</v>
      </c>
      <c r="AU181" s="19" t="s">
        <v>84</v>
      </c>
    </row>
    <row r="182" s="13" customFormat="1">
      <c r="A182" s="13"/>
      <c r="B182" s="200"/>
      <c r="C182" s="13"/>
      <c r="D182" s="195" t="s">
        <v>248</v>
      </c>
      <c r="E182" s="201" t="s">
        <v>1</v>
      </c>
      <c r="F182" s="202" t="s">
        <v>383</v>
      </c>
      <c r="G182" s="13"/>
      <c r="H182" s="201" t="s">
        <v>1</v>
      </c>
      <c r="I182" s="203"/>
      <c r="J182" s="13"/>
      <c r="K182" s="13"/>
      <c r="L182" s="200"/>
      <c r="M182" s="204"/>
      <c r="N182" s="205"/>
      <c r="O182" s="205"/>
      <c r="P182" s="205"/>
      <c r="Q182" s="205"/>
      <c r="R182" s="205"/>
      <c r="S182" s="205"/>
      <c r="T182" s="206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1" t="s">
        <v>248</v>
      </c>
      <c r="AU182" s="201" t="s">
        <v>84</v>
      </c>
      <c r="AV182" s="13" t="s">
        <v>82</v>
      </c>
      <c r="AW182" s="13" t="s">
        <v>32</v>
      </c>
      <c r="AX182" s="13" t="s">
        <v>75</v>
      </c>
      <c r="AY182" s="201" t="s">
        <v>235</v>
      </c>
    </row>
    <row r="183" s="14" customFormat="1">
      <c r="A183" s="14"/>
      <c r="B183" s="207"/>
      <c r="C183" s="14"/>
      <c r="D183" s="195" t="s">
        <v>248</v>
      </c>
      <c r="E183" s="208" t="s">
        <v>1</v>
      </c>
      <c r="F183" s="209" t="s">
        <v>1566</v>
      </c>
      <c r="G183" s="14"/>
      <c r="H183" s="210">
        <v>19.716000000000001</v>
      </c>
      <c r="I183" s="211"/>
      <c r="J183" s="14"/>
      <c r="K183" s="14"/>
      <c r="L183" s="207"/>
      <c r="M183" s="212"/>
      <c r="N183" s="213"/>
      <c r="O183" s="213"/>
      <c r="P183" s="213"/>
      <c r="Q183" s="213"/>
      <c r="R183" s="213"/>
      <c r="S183" s="213"/>
      <c r="T183" s="2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08" t="s">
        <v>248</v>
      </c>
      <c r="AU183" s="208" t="s">
        <v>84</v>
      </c>
      <c r="AV183" s="14" t="s">
        <v>84</v>
      </c>
      <c r="AW183" s="14" t="s">
        <v>32</v>
      </c>
      <c r="AX183" s="14" t="s">
        <v>82</v>
      </c>
      <c r="AY183" s="208" t="s">
        <v>235</v>
      </c>
    </row>
    <row r="184" s="2" customFormat="1" ht="21.75" customHeight="1">
      <c r="A184" s="38"/>
      <c r="B184" s="181"/>
      <c r="C184" s="182" t="s">
        <v>307</v>
      </c>
      <c r="D184" s="182" t="s">
        <v>237</v>
      </c>
      <c r="E184" s="183" t="s">
        <v>386</v>
      </c>
      <c r="F184" s="184" t="s">
        <v>387</v>
      </c>
      <c r="G184" s="185" t="s">
        <v>240</v>
      </c>
      <c r="H184" s="186">
        <v>405</v>
      </c>
      <c r="I184" s="187"/>
      <c r="J184" s="188">
        <f>ROUND(I184*H184,2)</f>
        <v>0</v>
      </c>
      <c r="K184" s="184" t="s">
        <v>246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0.00059000000000000003</v>
      </c>
      <c r="R184" s="191">
        <f>Q184*H184</f>
        <v>0.23895000000000002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96</v>
      </c>
      <c r="AT184" s="193" t="s">
        <v>237</v>
      </c>
      <c r="AU184" s="193" t="s">
        <v>84</v>
      </c>
      <c r="AY184" s="19" t="s">
        <v>235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96</v>
      </c>
      <c r="BM184" s="193" t="s">
        <v>388</v>
      </c>
    </row>
    <row r="185" s="2" customFormat="1">
      <c r="A185" s="38"/>
      <c r="B185" s="39"/>
      <c r="C185" s="38"/>
      <c r="D185" s="195" t="s">
        <v>242</v>
      </c>
      <c r="E185" s="38"/>
      <c r="F185" s="196" t="s">
        <v>389</v>
      </c>
      <c r="G185" s="38"/>
      <c r="H185" s="38"/>
      <c r="I185" s="197"/>
      <c r="J185" s="38"/>
      <c r="K185" s="38"/>
      <c r="L185" s="39"/>
      <c r="M185" s="198"/>
      <c r="N185" s="199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242</v>
      </c>
      <c r="AU185" s="19" t="s">
        <v>84</v>
      </c>
    </row>
    <row r="186" s="2" customFormat="1">
      <c r="A186" s="38"/>
      <c r="B186" s="39"/>
      <c r="C186" s="38"/>
      <c r="D186" s="195" t="s">
        <v>262</v>
      </c>
      <c r="E186" s="38"/>
      <c r="F186" s="223" t="s">
        <v>296</v>
      </c>
      <c r="G186" s="38"/>
      <c r="H186" s="38"/>
      <c r="I186" s="197"/>
      <c r="J186" s="38"/>
      <c r="K186" s="38"/>
      <c r="L186" s="39"/>
      <c r="M186" s="198"/>
      <c r="N186" s="199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262</v>
      </c>
      <c r="AU186" s="19" t="s">
        <v>84</v>
      </c>
    </row>
    <row r="187" s="14" customFormat="1">
      <c r="A187" s="14"/>
      <c r="B187" s="207"/>
      <c r="C187" s="14"/>
      <c r="D187" s="195" t="s">
        <v>248</v>
      </c>
      <c r="E187" s="208" t="s">
        <v>1</v>
      </c>
      <c r="F187" s="209" t="s">
        <v>1567</v>
      </c>
      <c r="G187" s="14"/>
      <c r="H187" s="210">
        <v>10</v>
      </c>
      <c r="I187" s="211"/>
      <c r="J187" s="14"/>
      <c r="K187" s="14"/>
      <c r="L187" s="207"/>
      <c r="M187" s="212"/>
      <c r="N187" s="213"/>
      <c r="O187" s="213"/>
      <c r="P187" s="213"/>
      <c r="Q187" s="213"/>
      <c r="R187" s="213"/>
      <c r="S187" s="213"/>
      <c r="T187" s="2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08" t="s">
        <v>248</v>
      </c>
      <c r="AU187" s="208" t="s">
        <v>84</v>
      </c>
      <c r="AV187" s="14" t="s">
        <v>84</v>
      </c>
      <c r="AW187" s="14" t="s">
        <v>32</v>
      </c>
      <c r="AX187" s="14" t="s">
        <v>75</v>
      </c>
      <c r="AY187" s="208" t="s">
        <v>235</v>
      </c>
    </row>
    <row r="188" s="14" customFormat="1">
      <c r="A188" s="14"/>
      <c r="B188" s="207"/>
      <c r="C188" s="14"/>
      <c r="D188" s="195" t="s">
        <v>248</v>
      </c>
      <c r="E188" s="208" t="s">
        <v>1</v>
      </c>
      <c r="F188" s="209" t="s">
        <v>1568</v>
      </c>
      <c r="G188" s="14"/>
      <c r="H188" s="210">
        <v>395</v>
      </c>
      <c r="I188" s="211"/>
      <c r="J188" s="14"/>
      <c r="K188" s="14"/>
      <c r="L188" s="207"/>
      <c r="M188" s="212"/>
      <c r="N188" s="213"/>
      <c r="O188" s="213"/>
      <c r="P188" s="213"/>
      <c r="Q188" s="213"/>
      <c r="R188" s="213"/>
      <c r="S188" s="213"/>
      <c r="T188" s="2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8" t="s">
        <v>248</v>
      </c>
      <c r="AU188" s="208" t="s">
        <v>84</v>
      </c>
      <c r="AV188" s="14" t="s">
        <v>84</v>
      </c>
      <c r="AW188" s="14" t="s">
        <v>32</v>
      </c>
      <c r="AX188" s="14" t="s">
        <v>75</v>
      </c>
      <c r="AY188" s="208" t="s">
        <v>235</v>
      </c>
    </row>
    <row r="189" s="15" customFormat="1">
      <c r="A189" s="15"/>
      <c r="B189" s="215"/>
      <c r="C189" s="15"/>
      <c r="D189" s="195" t="s">
        <v>248</v>
      </c>
      <c r="E189" s="216" t="s">
        <v>1</v>
      </c>
      <c r="F189" s="217" t="s">
        <v>253</v>
      </c>
      <c r="G189" s="15"/>
      <c r="H189" s="218">
        <v>405</v>
      </c>
      <c r="I189" s="219"/>
      <c r="J189" s="15"/>
      <c r="K189" s="15"/>
      <c r="L189" s="215"/>
      <c r="M189" s="220"/>
      <c r="N189" s="221"/>
      <c r="O189" s="221"/>
      <c r="P189" s="221"/>
      <c r="Q189" s="221"/>
      <c r="R189" s="221"/>
      <c r="S189" s="221"/>
      <c r="T189" s="222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16" t="s">
        <v>248</v>
      </c>
      <c r="AU189" s="216" t="s">
        <v>84</v>
      </c>
      <c r="AV189" s="15" t="s">
        <v>96</v>
      </c>
      <c r="AW189" s="15" t="s">
        <v>32</v>
      </c>
      <c r="AX189" s="15" t="s">
        <v>82</v>
      </c>
      <c r="AY189" s="216" t="s">
        <v>235</v>
      </c>
    </row>
    <row r="190" s="2" customFormat="1" ht="21.75" customHeight="1">
      <c r="A190" s="38"/>
      <c r="B190" s="181"/>
      <c r="C190" s="182" t="s">
        <v>314</v>
      </c>
      <c r="D190" s="182" t="s">
        <v>237</v>
      </c>
      <c r="E190" s="183" t="s">
        <v>392</v>
      </c>
      <c r="F190" s="184" t="s">
        <v>393</v>
      </c>
      <c r="G190" s="185" t="s">
        <v>240</v>
      </c>
      <c r="H190" s="186">
        <v>405</v>
      </c>
      <c r="I190" s="187"/>
      <c r="J190" s="188">
        <f>ROUND(I190*H190,2)</f>
        <v>0</v>
      </c>
      <c r="K190" s="184" t="s">
        <v>246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96</v>
      </c>
      <c r="AT190" s="193" t="s">
        <v>237</v>
      </c>
      <c r="AU190" s="193" t="s">
        <v>84</v>
      </c>
      <c r="AY190" s="19" t="s">
        <v>235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96</v>
      </c>
      <c r="BM190" s="193" t="s">
        <v>394</v>
      </c>
    </row>
    <row r="191" s="2" customFormat="1">
      <c r="A191" s="38"/>
      <c r="B191" s="39"/>
      <c r="C191" s="38"/>
      <c r="D191" s="195" t="s">
        <v>242</v>
      </c>
      <c r="E191" s="38"/>
      <c r="F191" s="196" t="s">
        <v>395</v>
      </c>
      <c r="G191" s="38"/>
      <c r="H191" s="38"/>
      <c r="I191" s="197"/>
      <c r="J191" s="38"/>
      <c r="K191" s="38"/>
      <c r="L191" s="39"/>
      <c r="M191" s="198"/>
      <c r="N191" s="199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242</v>
      </c>
      <c r="AU191" s="19" t="s">
        <v>84</v>
      </c>
    </row>
    <row r="192" s="2" customFormat="1" ht="44.25" customHeight="1">
      <c r="A192" s="38"/>
      <c r="B192" s="181"/>
      <c r="C192" s="182" t="s">
        <v>320</v>
      </c>
      <c r="D192" s="182" t="s">
        <v>237</v>
      </c>
      <c r="E192" s="183" t="s">
        <v>397</v>
      </c>
      <c r="F192" s="184" t="s">
        <v>398</v>
      </c>
      <c r="G192" s="185" t="s">
        <v>358</v>
      </c>
      <c r="H192" s="186">
        <v>197.16399999999999</v>
      </c>
      <c r="I192" s="187"/>
      <c r="J192" s="188">
        <f>ROUND(I192*H192,2)</f>
        <v>0</v>
      </c>
      <c r="K192" s="184" t="s">
        <v>246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96</v>
      </c>
      <c r="AT192" s="193" t="s">
        <v>237</v>
      </c>
      <c r="AU192" s="193" t="s">
        <v>84</v>
      </c>
      <c r="AY192" s="19" t="s">
        <v>235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96</v>
      </c>
      <c r="BM192" s="193" t="s">
        <v>399</v>
      </c>
    </row>
    <row r="193" s="2" customFormat="1">
      <c r="A193" s="38"/>
      <c r="B193" s="39"/>
      <c r="C193" s="38"/>
      <c r="D193" s="195" t="s">
        <v>242</v>
      </c>
      <c r="E193" s="38"/>
      <c r="F193" s="196" t="s">
        <v>400</v>
      </c>
      <c r="G193" s="38"/>
      <c r="H193" s="38"/>
      <c r="I193" s="197"/>
      <c r="J193" s="38"/>
      <c r="K193" s="38"/>
      <c r="L193" s="39"/>
      <c r="M193" s="198"/>
      <c r="N193" s="199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242</v>
      </c>
      <c r="AU193" s="19" t="s">
        <v>84</v>
      </c>
    </row>
    <row r="194" s="13" customFormat="1">
      <c r="A194" s="13"/>
      <c r="B194" s="200"/>
      <c r="C194" s="13"/>
      <c r="D194" s="195" t="s">
        <v>248</v>
      </c>
      <c r="E194" s="201" t="s">
        <v>1</v>
      </c>
      <c r="F194" s="202" t="s">
        <v>928</v>
      </c>
      <c r="G194" s="13"/>
      <c r="H194" s="201" t="s">
        <v>1</v>
      </c>
      <c r="I194" s="203"/>
      <c r="J194" s="13"/>
      <c r="K194" s="13"/>
      <c r="L194" s="200"/>
      <c r="M194" s="204"/>
      <c r="N194" s="205"/>
      <c r="O194" s="205"/>
      <c r="P194" s="205"/>
      <c r="Q194" s="205"/>
      <c r="R194" s="205"/>
      <c r="S194" s="205"/>
      <c r="T194" s="206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1" t="s">
        <v>248</v>
      </c>
      <c r="AU194" s="201" t="s">
        <v>84</v>
      </c>
      <c r="AV194" s="13" t="s">
        <v>82</v>
      </c>
      <c r="AW194" s="13" t="s">
        <v>32</v>
      </c>
      <c r="AX194" s="13" t="s">
        <v>75</v>
      </c>
      <c r="AY194" s="201" t="s">
        <v>235</v>
      </c>
    </row>
    <row r="195" s="14" customFormat="1">
      <c r="A195" s="14"/>
      <c r="B195" s="207"/>
      <c r="C195" s="14"/>
      <c r="D195" s="195" t="s">
        <v>248</v>
      </c>
      <c r="E195" s="208" t="s">
        <v>1</v>
      </c>
      <c r="F195" s="209" t="s">
        <v>1569</v>
      </c>
      <c r="G195" s="14"/>
      <c r="H195" s="210">
        <v>197.16399999999999</v>
      </c>
      <c r="I195" s="211"/>
      <c r="J195" s="14"/>
      <c r="K195" s="14"/>
      <c r="L195" s="207"/>
      <c r="M195" s="212"/>
      <c r="N195" s="213"/>
      <c r="O195" s="213"/>
      <c r="P195" s="213"/>
      <c r="Q195" s="213"/>
      <c r="R195" s="213"/>
      <c r="S195" s="213"/>
      <c r="T195" s="2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08" t="s">
        <v>248</v>
      </c>
      <c r="AU195" s="208" t="s">
        <v>84</v>
      </c>
      <c r="AV195" s="14" t="s">
        <v>84</v>
      </c>
      <c r="AW195" s="14" t="s">
        <v>32</v>
      </c>
      <c r="AX195" s="14" t="s">
        <v>82</v>
      </c>
      <c r="AY195" s="208" t="s">
        <v>235</v>
      </c>
    </row>
    <row r="196" s="2" customFormat="1" ht="44.25" customHeight="1">
      <c r="A196" s="38"/>
      <c r="B196" s="181"/>
      <c r="C196" s="182" t="s">
        <v>327</v>
      </c>
      <c r="D196" s="182" t="s">
        <v>237</v>
      </c>
      <c r="E196" s="183" t="s">
        <v>410</v>
      </c>
      <c r="F196" s="184" t="s">
        <v>411</v>
      </c>
      <c r="G196" s="185" t="s">
        <v>358</v>
      </c>
      <c r="H196" s="186">
        <v>985.82000000000005</v>
      </c>
      <c r="I196" s="187"/>
      <c r="J196" s="188">
        <f>ROUND(I196*H196,2)</f>
        <v>0</v>
      </c>
      <c r="K196" s="184" t="s">
        <v>246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96</v>
      </c>
      <c r="AT196" s="193" t="s">
        <v>237</v>
      </c>
      <c r="AU196" s="193" t="s">
        <v>84</v>
      </c>
      <c r="AY196" s="19" t="s">
        <v>235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96</v>
      </c>
      <c r="BM196" s="193" t="s">
        <v>412</v>
      </c>
    </row>
    <row r="197" s="2" customFormat="1">
      <c r="A197" s="38"/>
      <c r="B197" s="39"/>
      <c r="C197" s="38"/>
      <c r="D197" s="195" t="s">
        <v>242</v>
      </c>
      <c r="E197" s="38"/>
      <c r="F197" s="196" t="s">
        <v>413</v>
      </c>
      <c r="G197" s="38"/>
      <c r="H197" s="38"/>
      <c r="I197" s="197"/>
      <c r="J197" s="38"/>
      <c r="K197" s="38"/>
      <c r="L197" s="39"/>
      <c r="M197" s="198"/>
      <c r="N197" s="199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242</v>
      </c>
      <c r="AU197" s="19" t="s">
        <v>84</v>
      </c>
    </row>
    <row r="198" s="14" customFormat="1">
      <c r="A198" s="14"/>
      <c r="B198" s="207"/>
      <c r="C198" s="14"/>
      <c r="D198" s="195" t="s">
        <v>248</v>
      </c>
      <c r="E198" s="14"/>
      <c r="F198" s="209" t="s">
        <v>1570</v>
      </c>
      <c r="G198" s="14"/>
      <c r="H198" s="210">
        <v>985.82000000000005</v>
      </c>
      <c r="I198" s="211"/>
      <c r="J198" s="14"/>
      <c r="K198" s="14"/>
      <c r="L198" s="207"/>
      <c r="M198" s="212"/>
      <c r="N198" s="213"/>
      <c r="O198" s="213"/>
      <c r="P198" s="213"/>
      <c r="Q198" s="213"/>
      <c r="R198" s="213"/>
      <c r="S198" s="213"/>
      <c r="T198" s="2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8" t="s">
        <v>248</v>
      </c>
      <c r="AU198" s="208" t="s">
        <v>84</v>
      </c>
      <c r="AV198" s="14" t="s">
        <v>84</v>
      </c>
      <c r="AW198" s="14" t="s">
        <v>3</v>
      </c>
      <c r="AX198" s="14" t="s">
        <v>82</v>
      </c>
      <c r="AY198" s="208" t="s">
        <v>235</v>
      </c>
    </row>
    <row r="199" s="2" customFormat="1" ht="24.15" customHeight="1">
      <c r="A199" s="38"/>
      <c r="B199" s="181"/>
      <c r="C199" s="182" t="s">
        <v>8</v>
      </c>
      <c r="D199" s="182" t="s">
        <v>237</v>
      </c>
      <c r="E199" s="183" t="s">
        <v>429</v>
      </c>
      <c r="F199" s="184" t="s">
        <v>430</v>
      </c>
      <c r="G199" s="185" t="s">
        <v>240</v>
      </c>
      <c r="H199" s="186">
        <v>94.534999999999997</v>
      </c>
      <c r="I199" s="187"/>
      <c r="J199" s="188">
        <f>ROUND(I199*H199,2)</f>
        <v>0</v>
      </c>
      <c r="K199" s="184" t="s">
        <v>246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96</v>
      </c>
      <c r="AT199" s="193" t="s">
        <v>237</v>
      </c>
      <c r="AU199" s="193" t="s">
        <v>84</v>
      </c>
      <c r="AY199" s="19" t="s">
        <v>235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96</v>
      </c>
      <c r="BM199" s="193" t="s">
        <v>431</v>
      </c>
    </row>
    <row r="200" s="2" customFormat="1">
      <c r="A200" s="38"/>
      <c r="B200" s="39"/>
      <c r="C200" s="38"/>
      <c r="D200" s="195" t="s">
        <v>242</v>
      </c>
      <c r="E200" s="38"/>
      <c r="F200" s="196" t="s">
        <v>432</v>
      </c>
      <c r="G200" s="38"/>
      <c r="H200" s="38"/>
      <c r="I200" s="197"/>
      <c r="J200" s="38"/>
      <c r="K200" s="38"/>
      <c r="L200" s="39"/>
      <c r="M200" s="198"/>
      <c r="N200" s="199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242</v>
      </c>
      <c r="AU200" s="19" t="s">
        <v>84</v>
      </c>
    </row>
    <row r="201" s="2" customFormat="1">
      <c r="A201" s="38"/>
      <c r="B201" s="39"/>
      <c r="C201" s="38"/>
      <c r="D201" s="195" t="s">
        <v>262</v>
      </c>
      <c r="E201" s="38"/>
      <c r="F201" s="223" t="s">
        <v>296</v>
      </c>
      <c r="G201" s="38"/>
      <c r="H201" s="38"/>
      <c r="I201" s="197"/>
      <c r="J201" s="38"/>
      <c r="K201" s="38"/>
      <c r="L201" s="39"/>
      <c r="M201" s="198"/>
      <c r="N201" s="199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262</v>
      </c>
      <c r="AU201" s="19" t="s">
        <v>84</v>
      </c>
    </row>
    <row r="202" s="14" customFormat="1">
      <c r="A202" s="14"/>
      <c r="B202" s="207"/>
      <c r="C202" s="14"/>
      <c r="D202" s="195" t="s">
        <v>248</v>
      </c>
      <c r="E202" s="208" t="s">
        <v>1</v>
      </c>
      <c r="F202" s="209" t="s">
        <v>1434</v>
      </c>
      <c r="G202" s="14"/>
      <c r="H202" s="210">
        <v>2</v>
      </c>
      <c r="I202" s="211"/>
      <c r="J202" s="14"/>
      <c r="K202" s="14"/>
      <c r="L202" s="207"/>
      <c r="M202" s="212"/>
      <c r="N202" s="213"/>
      <c r="O202" s="213"/>
      <c r="P202" s="213"/>
      <c r="Q202" s="213"/>
      <c r="R202" s="213"/>
      <c r="S202" s="213"/>
      <c r="T202" s="2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8" t="s">
        <v>248</v>
      </c>
      <c r="AU202" s="208" t="s">
        <v>84</v>
      </c>
      <c r="AV202" s="14" t="s">
        <v>84</v>
      </c>
      <c r="AW202" s="14" t="s">
        <v>32</v>
      </c>
      <c r="AX202" s="14" t="s">
        <v>75</v>
      </c>
      <c r="AY202" s="208" t="s">
        <v>235</v>
      </c>
    </row>
    <row r="203" s="14" customFormat="1">
      <c r="A203" s="14"/>
      <c r="B203" s="207"/>
      <c r="C203" s="14"/>
      <c r="D203" s="195" t="s">
        <v>248</v>
      </c>
      <c r="E203" s="208" t="s">
        <v>1</v>
      </c>
      <c r="F203" s="209" t="s">
        <v>1555</v>
      </c>
      <c r="G203" s="14"/>
      <c r="H203" s="210">
        <v>82.950000000000003</v>
      </c>
      <c r="I203" s="211"/>
      <c r="J203" s="14"/>
      <c r="K203" s="14"/>
      <c r="L203" s="207"/>
      <c r="M203" s="212"/>
      <c r="N203" s="213"/>
      <c r="O203" s="213"/>
      <c r="P203" s="213"/>
      <c r="Q203" s="213"/>
      <c r="R203" s="213"/>
      <c r="S203" s="213"/>
      <c r="T203" s="2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8" t="s">
        <v>248</v>
      </c>
      <c r="AU203" s="208" t="s">
        <v>84</v>
      </c>
      <c r="AV203" s="14" t="s">
        <v>84</v>
      </c>
      <c r="AW203" s="14" t="s">
        <v>32</v>
      </c>
      <c r="AX203" s="14" t="s">
        <v>75</v>
      </c>
      <c r="AY203" s="208" t="s">
        <v>235</v>
      </c>
    </row>
    <row r="204" s="14" customFormat="1">
      <c r="A204" s="14"/>
      <c r="B204" s="207"/>
      <c r="C204" s="14"/>
      <c r="D204" s="195" t="s">
        <v>248</v>
      </c>
      <c r="E204" s="208" t="s">
        <v>1</v>
      </c>
      <c r="F204" s="209" t="s">
        <v>1505</v>
      </c>
      <c r="G204" s="14"/>
      <c r="H204" s="210">
        <v>8.9100000000000001</v>
      </c>
      <c r="I204" s="211"/>
      <c r="J204" s="14"/>
      <c r="K204" s="14"/>
      <c r="L204" s="207"/>
      <c r="M204" s="212"/>
      <c r="N204" s="213"/>
      <c r="O204" s="213"/>
      <c r="P204" s="213"/>
      <c r="Q204" s="213"/>
      <c r="R204" s="213"/>
      <c r="S204" s="213"/>
      <c r="T204" s="2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8" t="s">
        <v>248</v>
      </c>
      <c r="AU204" s="208" t="s">
        <v>84</v>
      </c>
      <c r="AV204" s="14" t="s">
        <v>84</v>
      </c>
      <c r="AW204" s="14" t="s">
        <v>32</v>
      </c>
      <c r="AX204" s="14" t="s">
        <v>75</v>
      </c>
      <c r="AY204" s="208" t="s">
        <v>235</v>
      </c>
    </row>
    <row r="205" s="14" customFormat="1">
      <c r="A205" s="14"/>
      <c r="B205" s="207"/>
      <c r="C205" s="14"/>
      <c r="D205" s="195" t="s">
        <v>248</v>
      </c>
      <c r="E205" s="208" t="s">
        <v>1</v>
      </c>
      <c r="F205" s="209" t="s">
        <v>1556</v>
      </c>
      <c r="G205" s="14"/>
      <c r="H205" s="210">
        <v>0.67500000000000004</v>
      </c>
      <c r="I205" s="211"/>
      <c r="J205" s="14"/>
      <c r="K205" s="14"/>
      <c r="L205" s="207"/>
      <c r="M205" s="212"/>
      <c r="N205" s="213"/>
      <c r="O205" s="213"/>
      <c r="P205" s="213"/>
      <c r="Q205" s="213"/>
      <c r="R205" s="213"/>
      <c r="S205" s="213"/>
      <c r="T205" s="2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08" t="s">
        <v>248</v>
      </c>
      <c r="AU205" s="208" t="s">
        <v>84</v>
      </c>
      <c r="AV205" s="14" t="s">
        <v>84</v>
      </c>
      <c r="AW205" s="14" t="s">
        <v>32</v>
      </c>
      <c r="AX205" s="14" t="s">
        <v>75</v>
      </c>
      <c r="AY205" s="208" t="s">
        <v>235</v>
      </c>
    </row>
    <row r="206" s="15" customFormat="1">
      <c r="A206" s="15"/>
      <c r="B206" s="215"/>
      <c r="C206" s="15"/>
      <c r="D206" s="195" t="s">
        <v>248</v>
      </c>
      <c r="E206" s="216" t="s">
        <v>1</v>
      </c>
      <c r="F206" s="217" t="s">
        <v>253</v>
      </c>
      <c r="G206" s="15"/>
      <c r="H206" s="218">
        <v>94.534999999999997</v>
      </c>
      <c r="I206" s="219"/>
      <c r="J206" s="15"/>
      <c r="K206" s="15"/>
      <c r="L206" s="215"/>
      <c r="M206" s="220"/>
      <c r="N206" s="221"/>
      <c r="O206" s="221"/>
      <c r="P206" s="221"/>
      <c r="Q206" s="221"/>
      <c r="R206" s="221"/>
      <c r="S206" s="221"/>
      <c r="T206" s="222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16" t="s">
        <v>248</v>
      </c>
      <c r="AU206" s="216" t="s">
        <v>84</v>
      </c>
      <c r="AV206" s="15" t="s">
        <v>96</v>
      </c>
      <c r="AW206" s="15" t="s">
        <v>32</v>
      </c>
      <c r="AX206" s="15" t="s">
        <v>82</v>
      </c>
      <c r="AY206" s="216" t="s">
        <v>235</v>
      </c>
    </row>
    <row r="207" s="2" customFormat="1" ht="33" customHeight="1">
      <c r="A207" s="38"/>
      <c r="B207" s="181"/>
      <c r="C207" s="182" t="s">
        <v>338</v>
      </c>
      <c r="D207" s="182" t="s">
        <v>237</v>
      </c>
      <c r="E207" s="183" t="s">
        <v>436</v>
      </c>
      <c r="F207" s="184" t="s">
        <v>437</v>
      </c>
      <c r="G207" s="185" t="s">
        <v>438</v>
      </c>
      <c r="H207" s="186">
        <v>354.89499999999998</v>
      </c>
      <c r="I207" s="187"/>
      <c r="J207" s="188">
        <f>ROUND(I207*H207,2)</f>
        <v>0</v>
      </c>
      <c r="K207" s="184" t="s">
        <v>246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96</v>
      </c>
      <c r="AT207" s="193" t="s">
        <v>237</v>
      </c>
      <c r="AU207" s="193" t="s">
        <v>84</v>
      </c>
      <c r="AY207" s="19" t="s">
        <v>235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96</v>
      </c>
      <c r="BM207" s="193" t="s">
        <v>439</v>
      </c>
    </row>
    <row r="208" s="2" customFormat="1">
      <c r="A208" s="38"/>
      <c r="B208" s="39"/>
      <c r="C208" s="38"/>
      <c r="D208" s="195" t="s">
        <v>242</v>
      </c>
      <c r="E208" s="38"/>
      <c r="F208" s="196" t="s">
        <v>440</v>
      </c>
      <c r="G208" s="38"/>
      <c r="H208" s="38"/>
      <c r="I208" s="197"/>
      <c r="J208" s="38"/>
      <c r="K208" s="38"/>
      <c r="L208" s="39"/>
      <c r="M208" s="198"/>
      <c r="N208" s="199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242</v>
      </c>
      <c r="AU208" s="19" t="s">
        <v>84</v>
      </c>
    </row>
    <row r="209" s="14" customFormat="1">
      <c r="A209" s="14"/>
      <c r="B209" s="207"/>
      <c r="C209" s="14"/>
      <c r="D209" s="195" t="s">
        <v>248</v>
      </c>
      <c r="E209" s="14"/>
      <c r="F209" s="209" t="s">
        <v>1571</v>
      </c>
      <c r="G209" s="14"/>
      <c r="H209" s="210">
        <v>354.89499999999998</v>
      </c>
      <c r="I209" s="211"/>
      <c r="J209" s="14"/>
      <c r="K209" s="14"/>
      <c r="L209" s="207"/>
      <c r="M209" s="212"/>
      <c r="N209" s="213"/>
      <c r="O209" s="213"/>
      <c r="P209" s="213"/>
      <c r="Q209" s="213"/>
      <c r="R209" s="213"/>
      <c r="S209" s="213"/>
      <c r="T209" s="2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08" t="s">
        <v>248</v>
      </c>
      <c r="AU209" s="208" t="s">
        <v>84</v>
      </c>
      <c r="AV209" s="14" t="s">
        <v>84</v>
      </c>
      <c r="AW209" s="14" t="s">
        <v>3</v>
      </c>
      <c r="AX209" s="14" t="s">
        <v>82</v>
      </c>
      <c r="AY209" s="208" t="s">
        <v>235</v>
      </c>
    </row>
    <row r="210" s="2" customFormat="1" ht="24.15" customHeight="1">
      <c r="A210" s="38"/>
      <c r="B210" s="181"/>
      <c r="C210" s="182" t="s">
        <v>344</v>
      </c>
      <c r="D210" s="182" t="s">
        <v>237</v>
      </c>
      <c r="E210" s="183" t="s">
        <v>447</v>
      </c>
      <c r="F210" s="184" t="s">
        <v>448</v>
      </c>
      <c r="G210" s="185" t="s">
        <v>358</v>
      </c>
      <c r="H210" s="186">
        <v>170.743</v>
      </c>
      <c r="I210" s="187"/>
      <c r="J210" s="188">
        <f>ROUND(I210*H210,2)</f>
        <v>0</v>
      </c>
      <c r="K210" s="184" t="s">
        <v>246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96</v>
      </c>
      <c r="AT210" s="193" t="s">
        <v>237</v>
      </c>
      <c r="AU210" s="193" t="s">
        <v>84</v>
      </c>
      <c r="AY210" s="19" t="s">
        <v>235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96</v>
      </c>
      <c r="BM210" s="193" t="s">
        <v>449</v>
      </c>
    </row>
    <row r="211" s="2" customFormat="1">
      <c r="A211" s="38"/>
      <c r="B211" s="39"/>
      <c r="C211" s="38"/>
      <c r="D211" s="195" t="s">
        <v>242</v>
      </c>
      <c r="E211" s="38"/>
      <c r="F211" s="196" t="s">
        <v>450</v>
      </c>
      <c r="G211" s="38"/>
      <c r="H211" s="38"/>
      <c r="I211" s="197"/>
      <c r="J211" s="38"/>
      <c r="K211" s="38"/>
      <c r="L211" s="39"/>
      <c r="M211" s="198"/>
      <c r="N211" s="199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242</v>
      </c>
      <c r="AU211" s="19" t="s">
        <v>84</v>
      </c>
    </row>
    <row r="212" s="13" customFormat="1">
      <c r="A212" s="13"/>
      <c r="B212" s="200"/>
      <c r="C212" s="13"/>
      <c r="D212" s="195" t="s">
        <v>248</v>
      </c>
      <c r="E212" s="201" t="s">
        <v>1</v>
      </c>
      <c r="F212" s="202" t="s">
        <v>928</v>
      </c>
      <c r="G212" s="13"/>
      <c r="H212" s="201" t="s">
        <v>1</v>
      </c>
      <c r="I212" s="203"/>
      <c r="J212" s="13"/>
      <c r="K212" s="13"/>
      <c r="L212" s="200"/>
      <c r="M212" s="204"/>
      <c r="N212" s="205"/>
      <c r="O212" s="205"/>
      <c r="P212" s="205"/>
      <c r="Q212" s="205"/>
      <c r="R212" s="205"/>
      <c r="S212" s="205"/>
      <c r="T212" s="206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1" t="s">
        <v>248</v>
      </c>
      <c r="AU212" s="201" t="s">
        <v>84</v>
      </c>
      <c r="AV212" s="13" t="s">
        <v>82</v>
      </c>
      <c r="AW212" s="13" t="s">
        <v>32</v>
      </c>
      <c r="AX212" s="13" t="s">
        <v>75</v>
      </c>
      <c r="AY212" s="201" t="s">
        <v>235</v>
      </c>
    </row>
    <row r="213" s="14" customFormat="1">
      <c r="A213" s="14"/>
      <c r="B213" s="207"/>
      <c r="C213" s="14"/>
      <c r="D213" s="195" t="s">
        <v>248</v>
      </c>
      <c r="E213" s="208" t="s">
        <v>1</v>
      </c>
      <c r="F213" s="209" t="s">
        <v>1569</v>
      </c>
      <c r="G213" s="14"/>
      <c r="H213" s="210">
        <v>197.16399999999999</v>
      </c>
      <c r="I213" s="211"/>
      <c r="J213" s="14"/>
      <c r="K213" s="14"/>
      <c r="L213" s="207"/>
      <c r="M213" s="212"/>
      <c r="N213" s="213"/>
      <c r="O213" s="213"/>
      <c r="P213" s="213"/>
      <c r="Q213" s="213"/>
      <c r="R213" s="213"/>
      <c r="S213" s="213"/>
      <c r="T213" s="2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08" t="s">
        <v>248</v>
      </c>
      <c r="AU213" s="208" t="s">
        <v>84</v>
      </c>
      <c r="AV213" s="14" t="s">
        <v>84</v>
      </c>
      <c r="AW213" s="14" t="s">
        <v>32</v>
      </c>
      <c r="AX213" s="14" t="s">
        <v>75</v>
      </c>
      <c r="AY213" s="208" t="s">
        <v>235</v>
      </c>
    </row>
    <row r="214" s="13" customFormat="1">
      <c r="A214" s="13"/>
      <c r="B214" s="200"/>
      <c r="C214" s="13"/>
      <c r="D214" s="195" t="s">
        <v>248</v>
      </c>
      <c r="E214" s="201" t="s">
        <v>1</v>
      </c>
      <c r="F214" s="202" t="s">
        <v>452</v>
      </c>
      <c r="G214" s="13"/>
      <c r="H214" s="201" t="s">
        <v>1</v>
      </c>
      <c r="I214" s="203"/>
      <c r="J214" s="13"/>
      <c r="K214" s="13"/>
      <c r="L214" s="200"/>
      <c r="M214" s="204"/>
      <c r="N214" s="205"/>
      <c r="O214" s="205"/>
      <c r="P214" s="205"/>
      <c r="Q214" s="205"/>
      <c r="R214" s="205"/>
      <c r="S214" s="205"/>
      <c r="T214" s="206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1" t="s">
        <v>248</v>
      </c>
      <c r="AU214" s="201" t="s">
        <v>84</v>
      </c>
      <c r="AV214" s="13" t="s">
        <v>82</v>
      </c>
      <c r="AW214" s="13" t="s">
        <v>32</v>
      </c>
      <c r="AX214" s="13" t="s">
        <v>75</v>
      </c>
      <c r="AY214" s="201" t="s">
        <v>235</v>
      </c>
    </row>
    <row r="215" s="14" customFormat="1">
      <c r="A215" s="14"/>
      <c r="B215" s="207"/>
      <c r="C215" s="14"/>
      <c r="D215" s="195" t="s">
        <v>248</v>
      </c>
      <c r="E215" s="208" t="s">
        <v>1</v>
      </c>
      <c r="F215" s="209" t="s">
        <v>1572</v>
      </c>
      <c r="G215" s="14"/>
      <c r="H215" s="210">
        <v>-46.622999999999998</v>
      </c>
      <c r="I215" s="211"/>
      <c r="J215" s="14"/>
      <c r="K215" s="14"/>
      <c r="L215" s="207"/>
      <c r="M215" s="212"/>
      <c r="N215" s="213"/>
      <c r="O215" s="213"/>
      <c r="P215" s="213"/>
      <c r="Q215" s="213"/>
      <c r="R215" s="213"/>
      <c r="S215" s="213"/>
      <c r="T215" s="2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8" t="s">
        <v>248</v>
      </c>
      <c r="AU215" s="208" t="s">
        <v>84</v>
      </c>
      <c r="AV215" s="14" t="s">
        <v>84</v>
      </c>
      <c r="AW215" s="14" t="s">
        <v>32</v>
      </c>
      <c r="AX215" s="14" t="s">
        <v>75</v>
      </c>
      <c r="AY215" s="208" t="s">
        <v>235</v>
      </c>
    </row>
    <row r="216" s="13" customFormat="1">
      <c r="A216" s="13"/>
      <c r="B216" s="200"/>
      <c r="C216" s="13"/>
      <c r="D216" s="195" t="s">
        <v>248</v>
      </c>
      <c r="E216" s="201" t="s">
        <v>1</v>
      </c>
      <c r="F216" s="202" t="s">
        <v>454</v>
      </c>
      <c r="G216" s="13"/>
      <c r="H216" s="201" t="s">
        <v>1</v>
      </c>
      <c r="I216" s="203"/>
      <c r="J216" s="13"/>
      <c r="K216" s="13"/>
      <c r="L216" s="200"/>
      <c r="M216" s="204"/>
      <c r="N216" s="205"/>
      <c r="O216" s="205"/>
      <c r="P216" s="205"/>
      <c r="Q216" s="205"/>
      <c r="R216" s="205"/>
      <c r="S216" s="205"/>
      <c r="T216" s="206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1" t="s">
        <v>248</v>
      </c>
      <c r="AU216" s="201" t="s">
        <v>84</v>
      </c>
      <c r="AV216" s="13" t="s">
        <v>82</v>
      </c>
      <c r="AW216" s="13" t="s">
        <v>32</v>
      </c>
      <c r="AX216" s="13" t="s">
        <v>75</v>
      </c>
      <c r="AY216" s="201" t="s">
        <v>235</v>
      </c>
    </row>
    <row r="217" s="14" customFormat="1">
      <c r="A217" s="14"/>
      <c r="B217" s="207"/>
      <c r="C217" s="14"/>
      <c r="D217" s="195" t="s">
        <v>248</v>
      </c>
      <c r="E217" s="208" t="s">
        <v>1</v>
      </c>
      <c r="F217" s="209" t="s">
        <v>1573</v>
      </c>
      <c r="G217" s="14"/>
      <c r="H217" s="210">
        <v>-9.9700000000000006</v>
      </c>
      <c r="I217" s="211"/>
      <c r="J217" s="14"/>
      <c r="K217" s="14"/>
      <c r="L217" s="207"/>
      <c r="M217" s="212"/>
      <c r="N217" s="213"/>
      <c r="O217" s="213"/>
      <c r="P217" s="213"/>
      <c r="Q217" s="213"/>
      <c r="R217" s="213"/>
      <c r="S217" s="213"/>
      <c r="T217" s="2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8" t="s">
        <v>248</v>
      </c>
      <c r="AU217" s="208" t="s">
        <v>84</v>
      </c>
      <c r="AV217" s="14" t="s">
        <v>84</v>
      </c>
      <c r="AW217" s="14" t="s">
        <v>32</v>
      </c>
      <c r="AX217" s="14" t="s">
        <v>75</v>
      </c>
      <c r="AY217" s="208" t="s">
        <v>235</v>
      </c>
    </row>
    <row r="218" s="13" customFormat="1">
      <c r="A218" s="13"/>
      <c r="B218" s="200"/>
      <c r="C218" s="13"/>
      <c r="D218" s="195" t="s">
        <v>248</v>
      </c>
      <c r="E218" s="201" t="s">
        <v>1</v>
      </c>
      <c r="F218" s="202" t="s">
        <v>456</v>
      </c>
      <c r="G218" s="13"/>
      <c r="H218" s="201" t="s">
        <v>1</v>
      </c>
      <c r="I218" s="203"/>
      <c r="J218" s="13"/>
      <c r="K218" s="13"/>
      <c r="L218" s="200"/>
      <c r="M218" s="204"/>
      <c r="N218" s="205"/>
      <c r="O218" s="205"/>
      <c r="P218" s="205"/>
      <c r="Q218" s="205"/>
      <c r="R218" s="205"/>
      <c r="S218" s="205"/>
      <c r="T218" s="206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1" t="s">
        <v>248</v>
      </c>
      <c r="AU218" s="201" t="s">
        <v>84</v>
      </c>
      <c r="AV218" s="13" t="s">
        <v>82</v>
      </c>
      <c r="AW218" s="13" t="s">
        <v>32</v>
      </c>
      <c r="AX218" s="13" t="s">
        <v>75</v>
      </c>
      <c r="AY218" s="201" t="s">
        <v>235</v>
      </c>
    </row>
    <row r="219" s="14" customFormat="1">
      <c r="A219" s="14"/>
      <c r="B219" s="207"/>
      <c r="C219" s="14"/>
      <c r="D219" s="195" t="s">
        <v>248</v>
      </c>
      <c r="E219" s="208" t="s">
        <v>1</v>
      </c>
      <c r="F219" s="209" t="s">
        <v>1574</v>
      </c>
      <c r="G219" s="14"/>
      <c r="H219" s="210">
        <v>-0.90000000000000002</v>
      </c>
      <c r="I219" s="211"/>
      <c r="J219" s="14"/>
      <c r="K219" s="14"/>
      <c r="L219" s="207"/>
      <c r="M219" s="212"/>
      <c r="N219" s="213"/>
      <c r="O219" s="213"/>
      <c r="P219" s="213"/>
      <c r="Q219" s="213"/>
      <c r="R219" s="213"/>
      <c r="S219" s="213"/>
      <c r="T219" s="2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08" t="s">
        <v>248</v>
      </c>
      <c r="AU219" s="208" t="s">
        <v>84</v>
      </c>
      <c r="AV219" s="14" t="s">
        <v>84</v>
      </c>
      <c r="AW219" s="14" t="s">
        <v>32</v>
      </c>
      <c r="AX219" s="14" t="s">
        <v>75</v>
      </c>
      <c r="AY219" s="208" t="s">
        <v>235</v>
      </c>
    </row>
    <row r="220" s="14" customFormat="1">
      <c r="A220" s="14"/>
      <c r="B220" s="207"/>
      <c r="C220" s="14"/>
      <c r="D220" s="195" t="s">
        <v>248</v>
      </c>
      <c r="E220" s="208" t="s">
        <v>1</v>
      </c>
      <c r="F220" s="209" t="s">
        <v>1575</v>
      </c>
      <c r="G220" s="14"/>
      <c r="H220" s="210">
        <v>-6.0350000000000001</v>
      </c>
      <c r="I220" s="211"/>
      <c r="J220" s="14"/>
      <c r="K220" s="14"/>
      <c r="L220" s="207"/>
      <c r="M220" s="212"/>
      <c r="N220" s="213"/>
      <c r="O220" s="213"/>
      <c r="P220" s="213"/>
      <c r="Q220" s="213"/>
      <c r="R220" s="213"/>
      <c r="S220" s="213"/>
      <c r="T220" s="2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8" t="s">
        <v>248</v>
      </c>
      <c r="AU220" s="208" t="s">
        <v>84</v>
      </c>
      <c r="AV220" s="14" t="s">
        <v>84</v>
      </c>
      <c r="AW220" s="14" t="s">
        <v>32</v>
      </c>
      <c r="AX220" s="14" t="s">
        <v>75</v>
      </c>
      <c r="AY220" s="208" t="s">
        <v>235</v>
      </c>
    </row>
    <row r="221" s="14" customFormat="1">
      <c r="A221" s="14"/>
      <c r="B221" s="207"/>
      <c r="C221" s="14"/>
      <c r="D221" s="195" t="s">
        <v>248</v>
      </c>
      <c r="E221" s="208" t="s">
        <v>1</v>
      </c>
      <c r="F221" s="209" t="s">
        <v>1576</v>
      </c>
      <c r="G221" s="14"/>
      <c r="H221" s="210">
        <v>-0.70699999999999996</v>
      </c>
      <c r="I221" s="211"/>
      <c r="J221" s="14"/>
      <c r="K221" s="14"/>
      <c r="L221" s="207"/>
      <c r="M221" s="212"/>
      <c r="N221" s="213"/>
      <c r="O221" s="213"/>
      <c r="P221" s="213"/>
      <c r="Q221" s="213"/>
      <c r="R221" s="213"/>
      <c r="S221" s="213"/>
      <c r="T221" s="2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08" t="s">
        <v>248</v>
      </c>
      <c r="AU221" s="208" t="s">
        <v>84</v>
      </c>
      <c r="AV221" s="14" t="s">
        <v>84</v>
      </c>
      <c r="AW221" s="14" t="s">
        <v>32</v>
      </c>
      <c r="AX221" s="14" t="s">
        <v>75</v>
      </c>
      <c r="AY221" s="208" t="s">
        <v>235</v>
      </c>
    </row>
    <row r="222" s="13" customFormat="1">
      <c r="A222" s="13"/>
      <c r="B222" s="200"/>
      <c r="C222" s="13"/>
      <c r="D222" s="195" t="s">
        <v>248</v>
      </c>
      <c r="E222" s="201" t="s">
        <v>1</v>
      </c>
      <c r="F222" s="202" t="s">
        <v>939</v>
      </c>
      <c r="G222" s="13"/>
      <c r="H222" s="201" t="s">
        <v>1</v>
      </c>
      <c r="I222" s="203"/>
      <c r="J222" s="13"/>
      <c r="K222" s="13"/>
      <c r="L222" s="200"/>
      <c r="M222" s="204"/>
      <c r="N222" s="205"/>
      <c r="O222" s="205"/>
      <c r="P222" s="205"/>
      <c r="Q222" s="205"/>
      <c r="R222" s="205"/>
      <c r="S222" s="205"/>
      <c r="T222" s="206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1" t="s">
        <v>248</v>
      </c>
      <c r="AU222" s="201" t="s">
        <v>84</v>
      </c>
      <c r="AV222" s="13" t="s">
        <v>82</v>
      </c>
      <c r="AW222" s="13" t="s">
        <v>32</v>
      </c>
      <c r="AX222" s="13" t="s">
        <v>75</v>
      </c>
      <c r="AY222" s="201" t="s">
        <v>235</v>
      </c>
    </row>
    <row r="223" s="14" customFormat="1">
      <c r="A223" s="14"/>
      <c r="B223" s="207"/>
      <c r="C223" s="14"/>
      <c r="D223" s="195" t="s">
        <v>248</v>
      </c>
      <c r="E223" s="208" t="s">
        <v>1</v>
      </c>
      <c r="F223" s="209" t="s">
        <v>1577</v>
      </c>
      <c r="G223" s="14"/>
      <c r="H223" s="210">
        <v>37.814</v>
      </c>
      <c r="I223" s="211"/>
      <c r="J223" s="14"/>
      <c r="K223" s="14"/>
      <c r="L223" s="207"/>
      <c r="M223" s="212"/>
      <c r="N223" s="213"/>
      <c r="O223" s="213"/>
      <c r="P223" s="213"/>
      <c r="Q223" s="213"/>
      <c r="R223" s="213"/>
      <c r="S223" s="213"/>
      <c r="T223" s="2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8" t="s">
        <v>248</v>
      </c>
      <c r="AU223" s="208" t="s">
        <v>84</v>
      </c>
      <c r="AV223" s="14" t="s">
        <v>84</v>
      </c>
      <c r="AW223" s="14" t="s">
        <v>32</v>
      </c>
      <c r="AX223" s="14" t="s">
        <v>75</v>
      </c>
      <c r="AY223" s="208" t="s">
        <v>235</v>
      </c>
    </row>
    <row r="224" s="15" customFormat="1">
      <c r="A224" s="15"/>
      <c r="B224" s="215"/>
      <c r="C224" s="15"/>
      <c r="D224" s="195" t="s">
        <v>248</v>
      </c>
      <c r="E224" s="216" t="s">
        <v>1</v>
      </c>
      <c r="F224" s="217" t="s">
        <v>253</v>
      </c>
      <c r="G224" s="15"/>
      <c r="H224" s="218">
        <v>170.743</v>
      </c>
      <c r="I224" s="219"/>
      <c r="J224" s="15"/>
      <c r="K224" s="15"/>
      <c r="L224" s="215"/>
      <c r="M224" s="220"/>
      <c r="N224" s="221"/>
      <c r="O224" s="221"/>
      <c r="P224" s="221"/>
      <c r="Q224" s="221"/>
      <c r="R224" s="221"/>
      <c r="S224" s="221"/>
      <c r="T224" s="222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16" t="s">
        <v>248</v>
      </c>
      <c r="AU224" s="216" t="s">
        <v>84</v>
      </c>
      <c r="AV224" s="15" t="s">
        <v>96</v>
      </c>
      <c r="AW224" s="15" t="s">
        <v>32</v>
      </c>
      <c r="AX224" s="15" t="s">
        <v>82</v>
      </c>
      <c r="AY224" s="216" t="s">
        <v>235</v>
      </c>
    </row>
    <row r="225" s="2" customFormat="1" ht="21.75" customHeight="1">
      <c r="A225" s="38"/>
      <c r="B225" s="181"/>
      <c r="C225" s="232" t="s">
        <v>348</v>
      </c>
      <c r="D225" s="232" t="s">
        <v>465</v>
      </c>
      <c r="E225" s="233" t="s">
        <v>466</v>
      </c>
      <c r="F225" s="234" t="s">
        <v>467</v>
      </c>
      <c r="G225" s="235" t="s">
        <v>438</v>
      </c>
      <c r="H225" s="236">
        <v>341.48599999999999</v>
      </c>
      <c r="I225" s="237"/>
      <c r="J225" s="238">
        <f>ROUND(I225*H225,2)</f>
        <v>0</v>
      </c>
      <c r="K225" s="234" t="s">
        <v>246</v>
      </c>
      <c r="L225" s="239"/>
      <c r="M225" s="240" t="s">
        <v>1</v>
      </c>
      <c r="N225" s="241" t="s">
        <v>40</v>
      </c>
      <c r="O225" s="77"/>
      <c r="P225" s="191">
        <f>O225*H225</f>
        <v>0</v>
      </c>
      <c r="Q225" s="191">
        <v>1</v>
      </c>
      <c r="R225" s="191">
        <f>Q225*H225</f>
        <v>341.48599999999999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291</v>
      </c>
      <c r="AT225" s="193" t="s">
        <v>465</v>
      </c>
      <c r="AU225" s="193" t="s">
        <v>84</v>
      </c>
      <c r="AY225" s="19" t="s">
        <v>235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96</v>
      </c>
      <c r="BM225" s="193" t="s">
        <v>468</v>
      </c>
    </row>
    <row r="226" s="2" customFormat="1">
      <c r="A226" s="38"/>
      <c r="B226" s="39"/>
      <c r="C226" s="38"/>
      <c r="D226" s="195" t="s">
        <v>242</v>
      </c>
      <c r="E226" s="38"/>
      <c r="F226" s="196" t="s">
        <v>467</v>
      </c>
      <c r="G226" s="38"/>
      <c r="H226" s="38"/>
      <c r="I226" s="197"/>
      <c r="J226" s="38"/>
      <c r="K226" s="38"/>
      <c r="L226" s="39"/>
      <c r="M226" s="198"/>
      <c r="N226" s="199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242</v>
      </c>
      <c r="AU226" s="19" t="s">
        <v>84</v>
      </c>
    </row>
    <row r="227" s="2" customFormat="1">
      <c r="A227" s="38"/>
      <c r="B227" s="39"/>
      <c r="C227" s="38"/>
      <c r="D227" s="195" t="s">
        <v>262</v>
      </c>
      <c r="E227" s="38"/>
      <c r="F227" s="223" t="s">
        <v>469</v>
      </c>
      <c r="G227" s="38"/>
      <c r="H227" s="38"/>
      <c r="I227" s="197"/>
      <c r="J227" s="38"/>
      <c r="K227" s="38"/>
      <c r="L227" s="39"/>
      <c r="M227" s="198"/>
      <c r="N227" s="199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262</v>
      </c>
      <c r="AU227" s="19" t="s">
        <v>84</v>
      </c>
    </row>
    <row r="228" s="14" customFormat="1">
      <c r="A228" s="14"/>
      <c r="B228" s="207"/>
      <c r="C228" s="14"/>
      <c r="D228" s="195" t="s">
        <v>248</v>
      </c>
      <c r="E228" s="14"/>
      <c r="F228" s="209" t="s">
        <v>1578</v>
      </c>
      <c r="G228" s="14"/>
      <c r="H228" s="210">
        <v>341.48599999999999</v>
      </c>
      <c r="I228" s="211"/>
      <c r="J228" s="14"/>
      <c r="K228" s="14"/>
      <c r="L228" s="207"/>
      <c r="M228" s="212"/>
      <c r="N228" s="213"/>
      <c r="O228" s="213"/>
      <c r="P228" s="213"/>
      <c r="Q228" s="213"/>
      <c r="R228" s="213"/>
      <c r="S228" s="213"/>
      <c r="T228" s="2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8" t="s">
        <v>248</v>
      </c>
      <c r="AU228" s="208" t="s">
        <v>84</v>
      </c>
      <c r="AV228" s="14" t="s">
        <v>84</v>
      </c>
      <c r="AW228" s="14" t="s">
        <v>3</v>
      </c>
      <c r="AX228" s="14" t="s">
        <v>82</v>
      </c>
      <c r="AY228" s="208" t="s">
        <v>235</v>
      </c>
    </row>
    <row r="229" s="2" customFormat="1" ht="24.15" customHeight="1">
      <c r="A229" s="38"/>
      <c r="B229" s="181"/>
      <c r="C229" s="182" t="s">
        <v>355</v>
      </c>
      <c r="D229" s="182" t="s">
        <v>237</v>
      </c>
      <c r="E229" s="183" t="s">
        <v>475</v>
      </c>
      <c r="F229" s="184" t="s">
        <v>476</v>
      </c>
      <c r="G229" s="185" t="s">
        <v>358</v>
      </c>
      <c r="H229" s="186">
        <v>46.622999999999998</v>
      </c>
      <c r="I229" s="187"/>
      <c r="J229" s="188">
        <f>ROUND(I229*H229,2)</f>
        <v>0</v>
      </c>
      <c r="K229" s="184" t="s">
        <v>246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96</v>
      </c>
      <c r="AT229" s="193" t="s">
        <v>237</v>
      </c>
      <c r="AU229" s="193" t="s">
        <v>84</v>
      </c>
      <c r="AY229" s="19" t="s">
        <v>235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96</v>
      </c>
      <c r="BM229" s="193" t="s">
        <v>477</v>
      </c>
    </row>
    <row r="230" s="2" customFormat="1">
      <c r="A230" s="38"/>
      <c r="B230" s="39"/>
      <c r="C230" s="38"/>
      <c r="D230" s="195" t="s">
        <v>242</v>
      </c>
      <c r="E230" s="38"/>
      <c r="F230" s="196" t="s">
        <v>478</v>
      </c>
      <c r="G230" s="38"/>
      <c r="H230" s="38"/>
      <c r="I230" s="197"/>
      <c r="J230" s="38"/>
      <c r="K230" s="38"/>
      <c r="L230" s="39"/>
      <c r="M230" s="198"/>
      <c r="N230" s="199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242</v>
      </c>
      <c r="AU230" s="19" t="s">
        <v>84</v>
      </c>
    </row>
    <row r="231" s="2" customFormat="1">
      <c r="A231" s="38"/>
      <c r="B231" s="39"/>
      <c r="C231" s="38"/>
      <c r="D231" s="195" t="s">
        <v>262</v>
      </c>
      <c r="E231" s="38"/>
      <c r="F231" s="223" t="s">
        <v>296</v>
      </c>
      <c r="G231" s="38"/>
      <c r="H231" s="38"/>
      <c r="I231" s="197"/>
      <c r="J231" s="38"/>
      <c r="K231" s="38"/>
      <c r="L231" s="39"/>
      <c r="M231" s="198"/>
      <c r="N231" s="199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262</v>
      </c>
      <c r="AU231" s="19" t="s">
        <v>84</v>
      </c>
    </row>
    <row r="232" s="14" customFormat="1">
      <c r="A232" s="14"/>
      <c r="B232" s="207"/>
      <c r="C232" s="14"/>
      <c r="D232" s="195" t="s">
        <v>248</v>
      </c>
      <c r="E232" s="208" t="s">
        <v>1</v>
      </c>
      <c r="F232" s="209" t="s">
        <v>1468</v>
      </c>
      <c r="G232" s="14"/>
      <c r="H232" s="210">
        <v>1</v>
      </c>
      <c r="I232" s="211"/>
      <c r="J232" s="14"/>
      <c r="K232" s="14"/>
      <c r="L232" s="207"/>
      <c r="M232" s="212"/>
      <c r="N232" s="213"/>
      <c r="O232" s="213"/>
      <c r="P232" s="213"/>
      <c r="Q232" s="213"/>
      <c r="R232" s="213"/>
      <c r="S232" s="213"/>
      <c r="T232" s="2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8" t="s">
        <v>248</v>
      </c>
      <c r="AU232" s="208" t="s">
        <v>84</v>
      </c>
      <c r="AV232" s="14" t="s">
        <v>84</v>
      </c>
      <c r="AW232" s="14" t="s">
        <v>32</v>
      </c>
      <c r="AX232" s="14" t="s">
        <v>75</v>
      </c>
      <c r="AY232" s="208" t="s">
        <v>235</v>
      </c>
    </row>
    <row r="233" s="14" customFormat="1">
      <c r="A233" s="14"/>
      <c r="B233" s="207"/>
      <c r="C233" s="14"/>
      <c r="D233" s="195" t="s">
        <v>248</v>
      </c>
      <c r="E233" s="208" t="s">
        <v>1</v>
      </c>
      <c r="F233" s="209" t="s">
        <v>1579</v>
      </c>
      <c r="G233" s="14"/>
      <c r="H233" s="210">
        <v>45.622999999999998</v>
      </c>
      <c r="I233" s="211"/>
      <c r="J233" s="14"/>
      <c r="K233" s="14"/>
      <c r="L233" s="207"/>
      <c r="M233" s="212"/>
      <c r="N233" s="213"/>
      <c r="O233" s="213"/>
      <c r="P233" s="213"/>
      <c r="Q233" s="213"/>
      <c r="R233" s="213"/>
      <c r="S233" s="213"/>
      <c r="T233" s="2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8" t="s">
        <v>248</v>
      </c>
      <c r="AU233" s="208" t="s">
        <v>84</v>
      </c>
      <c r="AV233" s="14" t="s">
        <v>84</v>
      </c>
      <c r="AW233" s="14" t="s">
        <v>32</v>
      </c>
      <c r="AX233" s="14" t="s">
        <v>75</v>
      </c>
      <c r="AY233" s="208" t="s">
        <v>235</v>
      </c>
    </row>
    <row r="234" s="15" customFormat="1">
      <c r="A234" s="15"/>
      <c r="B234" s="215"/>
      <c r="C234" s="15"/>
      <c r="D234" s="195" t="s">
        <v>248</v>
      </c>
      <c r="E234" s="216" t="s">
        <v>1</v>
      </c>
      <c r="F234" s="217" t="s">
        <v>253</v>
      </c>
      <c r="G234" s="15"/>
      <c r="H234" s="218">
        <v>46.622999999999998</v>
      </c>
      <c r="I234" s="219"/>
      <c r="J234" s="15"/>
      <c r="K234" s="15"/>
      <c r="L234" s="215"/>
      <c r="M234" s="220"/>
      <c r="N234" s="221"/>
      <c r="O234" s="221"/>
      <c r="P234" s="221"/>
      <c r="Q234" s="221"/>
      <c r="R234" s="221"/>
      <c r="S234" s="221"/>
      <c r="T234" s="222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16" t="s">
        <v>248</v>
      </c>
      <c r="AU234" s="216" t="s">
        <v>84</v>
      </c>
      <c r="AV234" s="15" t="s">
        <v>96</v>
      </c>
      <c r="AW234" s="15" t="s">
        <v>32</v>
      </c>
      <c r="AX234" s="15" t="s">
        <v>82</v>
      </c>
      <c r="AY234" s="216" t="s">
        <v>235</v>
      </c>
    </row>
    <row r="235" s="2" customFormat="1" ht="16.5" customHeight="1">
      <c r="A235" s="38"/>
      <c r="B235" s="181"/>
      <c r="C235" s="232" t="s">
        <v>306</v>
      </c>
      <c r="D235" s="232" t="s">
        <v>465</v>
      </c>
      <c r="E235" s="233" t="s">
        <v>482</v>
      </c>
      <c r="F235" s="234" t="s">
        <v>483</v>
      </c>
      <c r="G235" s="235" t="s">
        <v>438</v>
      </c>
      <c r="H235" s="236">
        <v>93.245999999999995</v>
      </c>
      <c r="I235" s="237"/>
      <c r="J235" s="238">
        <f>ROUND(I235*H235,2)</f>
        <v>0</v>
      </c>
      <c r="K235" s="234" t="s">
        <v>246</v>
      </c>
      <c r="L235" s="239"/>
      <c r="M235" s="240" t="s">
        <v>1</v>
      </c>
      <c r="N235" s="241" t="s">
        <v>40</v>
      </c>
      <c r="O235" s="77"/>
      <c r="P235" s="191">
        <f>O235*H235</f>
        <v>0</v>
      </c>
      <c r="Q235" s="191">
        <v>1</v>
      </c>
      <c r="R235" s="191">
        <f>Q235*H235</f>
        <v>93.245999999999995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291</v>
      </c>
      <c r="AT235" s="193" t="s">
        <v>465</v>
      </c>
      <c r="AU235" s="193" t="s">
        <v>84</v>
      </c>
      <c r="AY235" s="19" t="s">
        <v>235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96</v>
      </c>
      <c r="BM235" s="193" t="s">
        <v>484</v>
      </c>
    </row>
    <row r="236" s="2" customFormat="1">
      <c r="A236" s="38"/>
      <c r="B236" s="39"/>
      <c r="C236" s="38"/>
      <c r="D236" s="195" t="s">
        <v>242</v>
      </c>
      <c r="E236" s="38"/>
      <c r="F236" s="196" t="s">
        <v>483</v>
      </c>
      <c r="G236" s="38"/>
      <c r="H236" s="38"/>
      <c r="I236" s="197"/>
      <c r="J236" s="38"/>
      <c r="K236" s="38"/>
      <c r="L236" s="39"/>
      <c r="M236" s="198"/>
      <c r="N236" s="199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242</v>
      </c>
      <c r="AU236" s="19" t="s">
        <v>84</v>
      </c>
    </row>
    <row r="237" s="14" customFormat="1">
      <c r="A237" s="14"/>
      <c r="B237" s="207"/>
      <c r="C237" s="14"/>
      <c r="D237" s="195" t="s">
        <v>248</v>
      </c>
      <c r="E237" s="14"/>
      <c r="F237" s="209" t="s">
        <v>1580</v>
      </c>
      <c r="G237" s="14"/>
      <c r="H237" s="210">
        <v>93.245999999999995</v>
      </c>
      <c r="I237" s="211"/>
      <c r="J237" s="14"/>
      <c r="K237" s="14"/>
      <c r="L237" s="207"/>
      <c r="M237" s="212"/>
      <c r="N237" s="213"/>
      <c r="O237" s="213"/>
      <c r="P237" s="213"/>
      <c r="Q237" s="213"/>
      <c r="R237" s="213"/>
      <c r="S237" s="213"/>
      <c r="T237" s="2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08" t="s">
        <v>248</v>
      </c>
      <c r="AU237" s="208" t="s">
        <v>84</v>
      </c>
      <c r="AV237" s="14" t="s">
        <v>84</v>
      </c>
      <c r="AW237" s="14" t="s">
        <v>3</v>
      </c>
      <c r="AX237" s="14" t="s">
        <v>82</v>
      </c>
      <c r="AY237" s="208" t="s">
        <v>235</v>
      </c>
    </row>
    <row r="238" s="2" customFormat="1" ht="33" customHeight="1">
      <c r="A238" s="38"/>
      <c r="B238" s="181"/>
      <c r="C238" s="182" t="s">
        <v>7</v>
      </c>
      <c r="D238" s="182" t="s">
        <v>237</v>
      </c>
      <c r="E238" s="183" t="s">
        <v>496</v>
      </c>
      <c r="F238" s="184" t="s">
        <v>497</v>
      </c>
      <c r="G238" s="185" t="s">
        <v>438</v>
      </c>
      <c r="H238" s="186">
        <v>434.73200000000003</v>
      </c>
      <c r="I238" s="187"/>
      <c r="J238" s="188">
        <f>ROUND(I238*H238,2)</f>
        <v>0</v>
      </c>
      <c r="K238" s="184" t="s">
        <v>246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96</v>
      </c>
      <c r="AT238" s="193" t="s">
        <v>237</v>
      </c>
      <c r="AU238" s="193" t="s">
        <v>84</v>
      </c>
      <c r="AY238" s="19" t="s">
        <v>235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96</v>
      </c>
      <c r="BM238" s="193" t="s">
        <v>498</v>
      </c>
    </row>
    <row r="239" s="2" customFormat="1">
      <c r="A239" s="38"/>
      <c r="B239" s="39"/>
      <c r="C239" s="38"/>
      <c r="D239" s="195" t="s">
        <v>242</v>
      </c>
      <c r="E239" s="38"/>
      <c r="F239" s="196" t="s">
        <v>499</v>
      </c>
      <c r="G239" s="38"/>
      <c r="H239" s="38"/>
      <c r="I239" s="197"/>
      <c r="J239" s="38"/>
      <c r="K239" s="38"/>
      <c r="L239" s="39"/>
      <c r="M239" s="198"/>
      <c r="N239" s="199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242</v>
      </c>
      <c r="AU239" s="19" t="s">
        <v>84</v>
      </c>
    </row>
    <row r="240" s="14" customFormat="1">
      <c r="A240" s="14"/>
      <c r="B240" s="207"/>
      <c r="C240" s="14"/>
      <c r="D240" s="195" t="s">
        <v>248</v>
      </c>
      <c r="E240" s="208" t="s">
        <v>1</v>
      </c>
      <c r="F240" s="209" t="s">
        <v>1581</v>
      </c>
      <c r="G240" s="14"/>
      <c r="H240" s="210">
        <v>434.73200000000003</v>
      </c>
      <c r="I240" s="211"/>
      <c r="J240" s="14"/>
      <c r="K240" s="14"/>
      <c r="L240" s="207"/>
      <c r="M240" s="212"/>
      <c r="N240" s="213"/>
      <c r="O240" s="213"/>
      <c r="P240" s="213"/>
      <c r="Q240" s="213"/>
      <c r="R240" s="213"/>
      <c r="S240" s="213"/>
      <c r="T240" s="2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08" t="s">
        <v>248</v>
      </c>
      <c r="AU240" s="208" t="s">
        <v>84</v>
      </c>
      <c r="AV240" s="14" t="s">
        <v>84</v>
      </c>
      <c r="AW240" s="14" t="s">
        <v>32</v>
      </c>
      <c r="AX240" s="14" t="s">
        <v>82</v>
      </c>
      <c r="AY240" s="208" t="s">
        <v>235</v>
      </c>
    </row>
    <row r="241" s="12" customFormat="1" ht="22.8" customHeight="1">
      <c r="A241" s="12"/>
      <c r="B241" s="168"/>
      <c r="C241" s="12"/>
      <c r="D241" s="169" t="s">
        <v>74</v>
      </c>
      <c r="E241" s="179" t="s">
        <v>84</v>
      </c>
      <c r="F241" s="179" t="s">
        <v>501</v>
      </c>
      <c r="G241" s="12"/>
      <c r="H241" s="12"/>
      <c r="I241" s="171"/>
      <c r="J241" s="180">
        <f>BK241</f>
        <v>0</v>
      </c>
      <c r="K241" s="12"/>
      <c r="L241" s="168"/>
      <c r="M241" s="173"/>
      <c r="N241" s="174"/>
      <c r="O241" s="174"/>
      <c r="P241" s="175">
        <f>SUM(P242:P245)</f>
        <v>0</v>
      </c>
      <c r="Q241" s="174"/>
      <c r="R241" s="175">
        <f>SUM(R242:R245)</f>
        <v>16.579890000000002</v>
      </c>
      <c r="S241" s="174"/>
      <c r="T241" s="176">
        <f>SUM(T242:T245)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169" t="s">
        <v>82</v>
      </c>
      <c r="AT241" s="177" t="s">
        <v>74</v>
      </c>
      <c r="AU241" s="177" t="s">
        <v>82</v>
      </c>
      <c r="AY241" s="169" t="s">
        <v>235</v>
      </c>
      <c r="BK241" s="178">
        <f>SUM(BK242:BK245)</f>
        <v>0</v>
      </c>
    </row>
    <row r="242" s="2" customFormat="1" ht="44.25" customHeight="1">
      <c r="A242" s="38"/>
      <c r="B242" s="181"/>
      <c r="C242" s="182" t="s">
        <v>385</v>
      </c>
      <c r="D242" s="182" t="s">
        <v>237</v>
      </c>
      <c r="E242" s="183" t="s">
        <v>503</v>
      </c>
      <c r="F242" s="184" t="s">
        <v>504</v>
      </c>
      <c r="G242" s="185" t="s">
        <v>323</v>
      </c>
      <c r="H242" s="186">
        <v>81</v>
      </c>
      <c r="I242" s="187"/>
      <c r="J242" s="188">
        <f>ROUND(I242*H242,2)</f>
        <v>0</v>
      </c>
      <c r="K242" s="184" t="s">
        <v>246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0.20469000000000001</v>
      </c>
      <c r="R242" s="191">
        <f>Q242*H242</f>
        <v>16.579890000000002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96</v>
      </c>
      <c r="AT242" s="193" t="s">
        <v>237</v>
      </c>
      <c r="AU242" s="193" t="s">
        <v>84</v>
      </c>
      <c r="AY242" s="19" t="s">
        <v>235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96</v>
      </c>
      <c r="BM242" s="193" t="s">
        <v>505</v>
      </c>
    </row>
    <row r="243" s="2" customFormat="1">
      <c r="A243" s="38"/>
      <c r="B243" s="39"/>
      <c r="C243" s="38"/>
      <c r="D243" s="195" t="s">
        <v>242</v>
      </c>
      <c r="E243" s="38"/>
      <c r="F243" s="196" t="s">
        <v>506</v>
      </c>
      <c r="G243" s="38"/>
      <c r="H243" s="38"/>
      <c r="I243" s="197"/>
      <c r="J243" s="38"/>
      <c r="K243" s="38"/>
      <c r="L243" s="39"/>
      <c r="M243" s="198"/>
      <c r="N243" s="199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242</v>
      </c>
      <c r="AU243" s="19" t="s">
        <v>84</v>
      </c>
    </row>
    <row r="244" s="2" customFormat="1">
      <c r="A244" s="38"/>
      <c r="B244" s="39"/>
      <c r="C244" s="38"/>
      <c r="D244" s="195" t="s">
        <v>262</v>
      </c>
      <c r="E244" s="38"/>
      <c r="F244" s="223" t="s">
        <v>296</v>
      </c>
      <c r="G244" s="38"/>
      <c r="H244" s="38"/>
      <c r="I244" s="197"/>
      <c r="J244" s="38"/>
      <c r="K244" s="38"/>
      <c r="L244" s="39"/>
      <c r="M244" s="198"/>
      <c r="N244" s="199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262</v>
      </c>
      <c r="AU244" s="19" t="s">
        <v>84</v>
      </c>
    </row>
    <row r="245" s="14" customFormat="1">
      <c r="A245" s="14"/>
      <c r="B245" s="207"/>
      <c r="C245" s="14"/>
      <c r="D245" s="195" t="s">
        <v>248</v>
      </c>
      <c r="E245" s="208" t="s">
        <v>1</v>
      </c>
      <c r="F245" s="209" t="s">
        <v>1582</v>
      </c>
      <c r="G245" s="14"/>
      <c r="H245" s="210">
        <v>81</v>
      </c>
      <c r="I245" s="211"/>
      <c r="J245" s="14"/>
      <c r="K245" s="14"/>
      <c r="L245" s="207"/>
      <c r="M245" s="212"/>
      <c r="N245" s="213"/>
      <c r="O245" s="213"/>
      <c r="P245" s="213"/>
      <c r="Q245" s="213"/>
      <c r="R245" s="213"/>
      <c r="S245" s="213"/>
      <c r="T245" s="2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8" t="s">
        <v>248</v>
      </c>
      <c r="AU245" s="208" t="s">
        <v>84</v>
      </c>
      <c r="AV245" s="14" t="s">
        <v>84</v>
      </c>
      <c r="AW245" s="14" t="s">
        <v>32</v>
      </c>
      <c r="AX245" s="14" t="s">
        <v>82</v>
      </c>
      <c r="AY245" s="208" t="s">
        <v>235</v>
      </c>
    </row>
    <row r="246" s="12" customFormat="1" ht="22.8" customHeight="1">
      <c r="A246" s="12"/>
      <c r="B246" s="168"/>
      <c r="C246" s="12"/>
      <c r="D246" s="169" t="s">
        <v>74</v>
      </c>
      <c r="E246" s="179" t="s">
        <v>96</v>
      </c>
      <c r="F246" s="179" t="s">
        <v>508</v>
      </c>
      <c r="G246" s="12"/>
      <c r="H246" s="12"/>
      <c r="I246" s="171"/>
      <c r="J246" s="180">
        <f>BK246</f>
        <v>0</v>
      </c>
      <c r="K246" s="12"/>
      <c r="L246" s="168"/>
      <c r="M246" s="173"/>
      <c r="N246" s="174"/>
      <c r="O246" s="174"/>
      <c r="P246" s="175">
        <f>SUM(P247:P278)</f>
        <v>0</v>
      </c>
      <c r="Q246" s="174"/>
      <c r="R246" s="175">
        <f>SUM(R247:R278)</f>
        <v>0.31100000000000005</v>
      </c>
      <c r="S246" s="174"/>
      <c r="T246" s="176">
        <f>SUM(T247:T278)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169" t="s">
        <v>82</v>
      </c>
      <c r="AT246" s="177" t="s">
        <v>74</v>
      </c>
      <c r="AU246" s="177" t="s">
        <v>82</v>
      </c>
      <c r="AY246" s="169" t="s">
        <v>235</v>
      </c>
      <c r="BK246" s="178">
        <f>SUM(BK247:BK278)</f>
        <v>0</v>
      </c>
    </row>
    <row r="247" s="2" customFormat="1" ht="21.75" customHeight="1">
      <c r="A247" s="38"/>
      <c r="B247" s="181"/>
      <c r="C247" s="182" t="s">
        <v>391</v>
      </c>
      <c r="D247" s="182" t="s">
        <v>237</v>
      </c>
      <c r="E247" s="183" t="s">
        <v>510</v>
      </c>
      <c r="F247" s="184" t="s">
        <v>511</v>
      </c>
      <c r="G247" s="185" t="s">
        <v>358</v>
      </c>
      <c r="H247" s="186">
        <v>8.4949999999999992</v>
      </c>
      <c r="I247" s="187"/>
      <c r="J247" s="188">
        <f>ROUND(I247*H247,2)</f>
        <v>0</v>
      </c>
      <c r="K247" s="184" t="s">
        <v>246</v>
      </c>
      <c r="L247" s="39"/>
      <c r="M247" s="189" t="s">
        <v>1</v>
      </c>
      <c r="N247" s="190" t="s">
        <v>40</v>
      </c>
      <c r="O247" s="77"/>
      <c r="P247" s="191">
        <f>O247*H247</f>
        <v>0</v>
      </c>
      <c r="Q247" s="191">
        <v>0</v>
      </c>
      <c r="R247" s="191">
        <f>Q247*H247</f>
        <v>0</v>
      </c>
      <c r="S247" s="191">
        <v>0</v>
      </c>
      <c r="T247" s="19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96</v>
      </c>
      <c r="AT247" s="193" t="s">
        <v>237</v>
      </c>
      <c r="AU247" s="193" t="s">
        <v>84</v>
      </c>
      <c r="AY247" s="19" t="s">
        <v>235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96</v>
      </c>
      <c r="BM247" s="193" t="s">
        <v>512</v>
      </c>
    </row>
    <row r="248" s="2" customFormat="1">
      <c r="A248" s="38"/>
      <c r="B248" s="39"/>
      <c r="C248" s="38"/>
      <c r="D248" s="195" t="s">
        <v>242</v>
      </c>
      <c r="E248" s="38"/>
      <c r="F248" s="196" t="s">
        <v>513</v>
      </c>
      <c r="G248" s="38"/>
      <c r="H248" s="38"/>
      <c r="I248" s="197"/>
      <c r="J248" s="38"/>
      <c r="K248" s="38"/>
      <c r="L248" s="39"/>
      <c r="M248" s="198"/>
      <c r="N248" s="199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242</v>
      </c>
      <c r="AU248" s="19" t="s">
        <v>84</v>
      </c>
    </row>
    <row r="249" s="2" customFormat="1">
      <c r="A249" s="38"/>
      <c r="B249" s="39"/>
      <c r="C249" s="38"/>
      <c r="D249" s="195" t="s">
        <v>262</v>
      </c>
      <c r="E249" s="38"/>
      <c r="F249" s="223" t="s">
        <v>296</v>
      </c>
      <c r="G249" s="38"/>
      <c r="H249" s="38"/>
      <c r="I249" s="197"/>
      <c r="J249" s="38"/>
      <c r="K249" s="38"/>
      <c r="L249" s="39"/>
      <c r="M249" s="198"/>
      <c r="N249" s="199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262</v>
      </c>
      <c r="AU249" s="19" t="s">
        <v>84</v>
      </c>
    </row>
    <row r="250" s="14" customFormat="1">
      <c r="A250" s="14"/>
      <c r="B250" s="207"/>
      <c r="C250" s="14"/>
      <c r="D250" s="195" t="s">
        <v>248</v>
      </c>
      <c r="E250" s="208" t="s">
        <v>1</v>
      </c>
      <c r="F250" s="209" t="s">
        <v>1474</v>
      </c>
      <c r="G250" s="14"/>
      <c r="H250" s="210">
        <v>0.20000000000000001</v>
      </c>
      <c r="I250" s="211"/>
      <c r="J250" s="14"/>
      <c r="K250" s="14"/>
      <c r="L250" s="207"/>
      <c r="M250" s="212"/>
      <c r="N250" s="213"/>
      <c r="O250" s="213"/>
      <c r="P250" s="213"/>
      <c r="Q250" s="213"/>
      <c r="R250" s="213"/>
      <c r="S250" s="213"/>
      <c r="T250" s="2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8" t="s">
        <v>248</v>
      </c>
      <c r="AU250" s="208" t="s">
        <v>84</v>
      </c>
      <c r="AV250" s="14" t="s">
        <v>84</v>
      </c>
      <c r="AW250" s="14" t="s">
        <v>32</v>
      </c>
      <c r="AX250" s="14" t="s">
        <v>75</v>
      </c>
      <c r="AY250" s="208" t="s">
        <v>235</v>
      </c>
    </row>
    <row r="251" s="14" customFormat="1">
      <c r="A251" s="14"/>
      <c r="B251" s="207"/>
      <c r="C251" s="14"/>
      <c r="D251" s="195" t="s">
        <v>248</v>
      </c>
      <c r="E251" s="208" t="s">
        <v>1</v>
      </c>
      <c r="F251" s="209" t="s">
        <v>1583</v>
      </c>
      <c r="G251" s="14"/>
      <c r="H251" s="210">
        <v>8.2949999999999999</v>
      </c>
      <c r="I251" s="211"/>
      <c r="J251" s="14"/>
      <c r="K251" s="14"/>
      <c r="L251" s="207"/>
      <c r="M251" s="212"/>
      <c r="N251" s="213"/>
      <c r="O251" s="213"/>
      <c r="P251" s="213"/>
      <c r="Q251" s="213"/>
      <c r="R251" s="213"/>
      <c r="S251" s="213"/>
      <c r="T251" s="2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08" t="s">
        <v>248</v>
      </c>
      <c r="AU251" s="208" t="s">
        <v>84</v>
      </c>
      <c r="AV251" s="14" t="s">
        <v>84</v>
      </c>
      <c r="AW251" s="14" t="s">
        <v>32</v>
      </c>
      <c r="AX251" s="14" t="s">
        <v>75</v>
      </c>
      <c r="AY251" s="208" t="s">
        <v>235</v>
      </c>
    </row>
    <row r="252" s="15" customFormat="1">
      <c r="A252" s="15"/>
      <c r="B252" s="215"/>
      <c r="C252" s="15"/>
      <c r="D252" s="195" t="s">
        <v>248</v>
      </c>
      <c r="E252" s="216" t="s">
        <v>1</v>
      </c>
      <c r="F252" s="217" t="s">
        <v>253</v>
      </c>
      <c r="G252" s="15"/>
      <c r="H252" s="218">
        <v>8.4949999999999992</v>
      </c>
      <c r="I252" s="219"/>
      <c r="J252" s="15"/>
      <c r="K252" s="15"/>
      <c r="L252" s="215"/>
      <c r="M252" s="220"/>
      <c r="N252" s="221"/>
      <c r="O252" s="221"/>
      <c r="P252" s="221"/>
      <c r="Q252" s="221"/>
      <c r="R252" s="221"/>
      <c r="S252" s="221"/>
      <c r="T252" s="222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16" t="s">
        <v>248</v>
      </c>
      <c r="AU252" s="216" t="s">
        <v>84</v>
      </c>
      <c r="AV252" s="15" t="s">
        <v>96</v>
      </c>
      <c r="AW252" s="15" t="s">
        <v>32</v>
      </c>
      <c r="AX252" s="15" t="s">
        <v>82</v>
      </c>
      <c r="AY252" s="216" t="s">
        <v>235</v>
      </c>
    </row>
    <row r="253" s="2" customFormat="1" ht="16.5" customHeight="1">
      <c r="A253" s="38"/>
      <c r="B253" s="181"/>
      <c r="C253" s="182" t="s">
        <v>396</v>
      </c>
      <c r="D253" s="182" t="s">
        <v>237</v>
      </c>
      <c r="E253" s="183" t="s">
        <v>517</v>
      </c>
      <c r="F253" s="184" t="s">
        <v>518</v>
      </c>
      <c r="G253" s="185" t="s">
        <v>358</v>
      </c>
      <c r="H253" s="186">
        <v>1.4750000000000001</v>
      </c>
      <c r="I253" s="187"/>
      <c r="J253" s="188">
        <f>ROUND(I253*H253,2)</f>
        <v>0</v>
      </c>
      <c r="K253" s="184" t="s">
        <v>1</v>
      </c>
      <c r="L253" s="39"/>
      <c r="M253" s="189" t="s">
        <v>1</v>
      </c>
      <c r="N253" s="190" t="s">
        <v>40</v>
      </c>
      <c r="O253" s="77"/>
      <c r="P253" s="191">
        <f>O253*H253</f>
        <v>0</v>
      </c>
      <c r="Q253" s="191">
        <v>0</v>
      </c>
      <c r="R253" s="191">
        <f>Q253*H253</f>
        <v>0</v>
      </c>
      <c r="S253" s="191">
        <v>0</v>
      </c>
      <c r="T253" s="192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93" t="s">
        <v>96</v>
      </c>
      <c r="AT253" s="193" t="s">
        <v>237</v>
      </c>
      <c r="AU253" s="193" t="s">
        <v>84</v>
      </c>
      <c r="AY253" s="19" t="s">
        <v>235</v>
      </c>
      <c r="BE253" s="194">
        <f>IF(N253="základní",J253,0)</f>
        <v>0</v>
      </c>
      <c r="BF253" s="194">
        <f>IF(N253="snížená",J253,0)</f>
        <v>0</v>
      </c>
      <c r="BG253" s="194">
        <f>IF(N253="zákl. přenesená",J253,0)</f>
        <v>0</v>
      </c>
      <c r="BH253" s="194">
        <f>IF(N253="sníž. přenesená",J253,0)</f>
        <v>0</v>
      </c>
      <c r="BI253" s="194">
        <f>IF(N253="nulová",J253,0)</f>
        <v>0</v>
      </c>
      <c r="BJ253" s="19" t="s">
        <v>82</v>
      </c>
      <c r="BK253" s="194">
        <f>ROUND(I253*H253,2)</f>
        <v>0</v>
      </c>
      <c r="BL253" s="19" t="s">
        <v>96</v>
      </c>
      <c r="BM253" s="193" t="s">
        <v>519</v>
      </c>
    </row>
    <row r="254" s="2" customFormat="1">
      <c r="A254" s="38"/>
      <c r="B254" s="39"/>
      <c r="C254" s="38"/>
      <c r="D254" s="195" t="s">
        <v>242</v>
      </c>
      <c r="E254" s="38"/>
      <c r="F254" s="196" t="s">
        <v>513</v>
      </c>
      <c r="G254" s="38"/>
      <c r="H254" s="38"/>
      <c r="I254" s="197"/>
      <c r="J254" s="38"/>
      <c r="K254" s="38"/>
      <c r="L254" s="39"/>
      <c r="M254" s="198"/>
      <c r="N254" s="199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242</v>
      </c>
      <c r="AU254" s="19" t="s">
        <v>84</v>
      </c>
    </row>
    <row r="255" s="2" customFormat="1">
      <c r="A255" s="38"/>
      <c r="B255" s="39"/>
      <c r="C255" s="38"/>
      <c r="D255" s="195" t="s">
        <v>262</v>
      </c>
      <c r="E255" s="38"/>
      <c r="F255" s="223" t="s">
        <v>296</v>
      </c>
      <c r="G255" s="38"/>
      <c r="H255" s="38"/>
      <c r="I255" s="197"/>
      <c r="J255" s="38"/>
      <c r="K255" s="38"/>
      <c r="L255" s="39"/>
      <c r="M255" s="198"/>
      <c r="N255" s="199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262</v>
      </c>
      <c r="AU255" s="19" t="s">
        <v>84</v>
      </c>
    </row>
    <row r="256" s="13" customFormat="1">
      <c r="A256" s="13"/>
      <c r="B256" s="200"/>
      <c r="C256" s="13"/>
      <c r="D256" s="195" t="s">
        <v>248</v>
      </c>
      <c r="E256" s="201" t="s">
        <v>1</v>
      </c>
      <c r="F256" s="202" t="s">
        <v>992</v>
      </c>
      <c r="G256" s="13"/>
      <c r="H256" s="201" t="s">
        <v>1</v>
      </c>
      <c r="I256" s="203"/>
      <c r="J256" s="13"/>
      <c r="K256" s="13"/>
      <c r="L256" s="200"/>
      <c r="M256" s="204"/>
      <c r="N256" s="205"/>
      <c r="O256" s="205"/>
      <c r="P256" s="205"/>
      <c r="Q256" s="205"/>
      <c r="R256" s="205"/>
      <c r="S256" s="205"/>
      <c r="T256" s="206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1" t="s">
        <v>248</v>
      </c>
      <c r="AU256" s="201" t="s">
        <v>84</v>
      </c>
      <c r="AV256" s="13" t="s">
        <v>82</v>
      </c>
      <c r="AW256" s="13" t="s">
        <v>32</v>
      </c>
      <c r="AX256" s="13" t="s">
        <v>75</v>
      </c>
      <c r="AY256" s="201" t="s">
        <v>235</v>
      </c>
    </row>
    <row r="257" s="14" customFormat="1">
      <c r="A257" s="14"/>
      <c r="B257" s="207"/>
      <c r="C257" s="14"/>
      <c r="D257" s="195" t="s">
        <v>248</v>
      </c>
      <c r="E257" s="208" t="s">
        <v>1</v>
      </c>
      <c r="F257" s="209" t="s">
        <v>1584</v>
      </c>
      <c r="G257" s="14"/>
      <c r="H257" s="210">
        <v>1.25</v>
      </c>
      <c r="I257" s="211"/>
      <c r="J257" s="14"/>
      <c r="K257" s="14"/>
      <c r="L257" s="207"/>
      <c r="M257" s="212"/>
      <c r="N257" s="213"/>
      <c r="O257" s="213"/>
      <c r="P257" s="213"/>
      <c r="Q257" s="213"/>
      <c r="R257" s="213"/>
      <c r="S257" s="213"/>
      <c r="T257" s="2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08" t="s">
        <v>248</v>
      </c>
      <c r="AU257" s="208" t="s">
        <v>84</v>
      </c>
      <c r="AV257" s="14" t="s">
        <v>84</v>
      </c>
      <c r="AW257" s="14" t="s">
        <v>32</v>
      </c>
      <c r="AX257" s="14" t="s">
        <v>75</v>
      </c>
      <c r="AY257" s="208" t="s">
        <v>235</v>
      </c>
    </row>
    <row r="258" s="13" customFormat="1">
      <c r="A258" s="13"/>
      <c r="B258" s="200"/>
      <c r="C258" s="13"/>
      <c r="D258" s="195" t="s">
        <v>248</v>
      </c>
      <c r="E258" s="201" t="s">
        <v>1</v>
      </c>
      <c r="F258" s="202" t="s">
        <v>522</v>
      </c>
      <c r="G258" s="13"/>
      <c r="H258" s="201" t="s">
        <v>1</v>
      </c>
      <c r="I258" s="203"/>
      <c r="J258" s="13"/>
      <c r="K258" s="13"/>
      <c r="L258" s="200"/>
      <c r="M258" s="204"/>
      <c r="N258" s="205"/>
      <c r="O258" s="205"/>
      <c r="P258" s="205"/>
      <c r="Q258" s="205"/>
      <c r="R258" s="205"/>
      <c r="S258" s="205"/>
      <c r="T258" s="206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01" t="s">
        <v>248</v>
      </c>
      <c r="AU258" s="201" t="s">
        <v>84</v>
      </c>
      <c r="AV258" s="13" t="s">
        <v>82</v>
      </c>
      <c r="AW258" s="13" t="s">
        <v>32</v>
      </c>
      <c r="AX258" s="13" t="s">
        <v>75</v>
      </c>
      <c r="AY258" s="201" t="s">
        <v>235</v>
      </c>
    </row>
    <row r="259" s="14" customFormat="1">
      <c r="A259" s="14"/>
      <c r="B259" s="207"/>
      <c r="C259" s="14"/>
      <c r="D259" s="195" t="s">
        <v>248</v>
      </c>
      <c r="E259" s="208" t="s">
        <v>1</v>
      </c>
      <c r="F259" s="209" t="s">
        <v>1585</v>
      </c>
      <c r="G259" s="14"/>
      <c r="H259" s="210">
        <v>0.22500000000000001</v>
      </c>
      <c r="I259" s="211"/>
      <c r="J259" s="14"/>
      <c r="K259" s="14"/>
      <c r="L259" s="207"/>
      <c r="M259" s="212"/>
      <c r="N259" s="213"/>
      <c r="O259" s="213"/>
      <c r="P259" s="213"/>
      <c r="Q259" s="213"/>
      <c r="R259" s="213"/>
      <c r="S259" s="213"/>
      <c r="T259" s="2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08" t="s">
        <v>248</v>
      </c>
      <c r="AU259" s="208" t="s">
        <v>84</v>
      </c>
      <c r="AV259" s="14" t="s">
        <v>84</v>
      </c>
      <c r="AW259" s="14" t="s">
        <v>32</v>
      </c>
      <c r="AX259" s="14" t="s">
        <v>75</v>
      </c>
      <c r="AY259" s="208" t="s">
        <v>235</v>
      </c>
    </row>
    <row r="260" s="15" customFormat="1">
      <c r="A260" s="15"/>
      <c r="B260" s="215"/>
      <c r="C260" s="15"/>
      <c r="D260" s="195" t="s">
        <v>248</v>
      </c>
      <c r="E260" s="216" t="s">
        <v>1</v>
      </c>
      <c r="F260" s="217" t="s">
        <v>253</v>
      </c>
      <c r="G260" s="15"/>
      <c r="H260" s="218">
        <v>1.4750000000000001</v>
      </c>
      <c r="I260" s="219"/>
      <c r="J260" s="15"/>
      <c r="K260" s="15"/>
      <c r="L260" s="215"/>
      <c r="M260" s="220"/>
      <c r="N260" s="221"/>
      <c r="O260" s="221"/>
      <c r="P260" s="221"/>
      <c r="Q260" s="221"/>
      <c r="R260" s="221"/>
      <c r="S260" s="221"/>
      <c r="T260" s="222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16" t="s">
        <v>248</v>
      </c>
      <c r="AU260" s="216" t="s">
        <v>84</v>
      </c>
      <c r="AV260" s="15" t="s">
        <v>96</v>
      </c>
      <c r="AW260" s="15" t="s">
        <v>32</v>
      </c>
      <c r="AX260" s="15" t="s">
        <v>82</v>
      </c>
      <c r="AY260" s="216" t="s">
        <v>235</v>
      </c>
    </row>
    <row r="261" s="2" customFormat="1" ht="21.75" customHeight="1">
      <c r="A261" s="38"/>
      <c r="B261" s="181"/>
      <c r="C261" s="182" t="s">
        <v>405</v>
      </c>
      <c r="D261" s="182" t="s">
        <v>237</v>
      </c>
      <c r="E261" s="183" t="s">
        <v>525</v>
      </c>
      <c r="F261" s="184" t="s">
        <v>526</v>
      </c>
      <c r="G261" s="185" t="s">
        <v>527</v>
      </c>
      <c r="H261" s="186">
        <v>5</v>
      </c>
      <c r="I261" s="187"/>
      <c r="J261" s="188">
        <f>ROUND(I261*H261,2)</f>
        <v>0</v>
      </c>
      <c r="K261" s="184" t="s">
        <v>246</v>
      </c>
      <c r="L261" s="39"/>
      <c r="M261" s="189" t="s">
        <v>1</v>
      </c>
      <c r="N261" s="190" t="s">
        <v>40</v>
      </c>
      <c r="O261" s="77"/>
      <c r="P261" s="191">
        <f>O261*H261</f>
        <v>0</v>
      </c>
      <c r="Q261" s="191">
        <v>0.0066</v>
      </c>
      <c r="R261" s="191">
        <f>Q261*H261</f>
        <v>0.033000000000000002</v>
      </c>
      <c r="S261" s="191">
        <v>0</v>
      </c>
      <c r="T261" s="192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93" t="s">
        <v>96</v>
      </c>
      <c r="AT261" s="193" t="s">
        <v>237</v>
      </c>
      <c r="AU261" s="193" t="s">
        <v>84</v>
      </c>
      <c r="AY261" s="19" t="s">
        <v>235</v>
      </c>
      <c r="BE261" s="194">
        <f>IF(N261="základní",J261,0)</f>
        <v>0</v>
      </c>
      <c r="BF261" s="194">
        <f>IF(N261="snížená",J261,0)</f>
        <v>0</v>
      </c>
      <c r="BG261" s="194">
        <f>IF(N261="zákl. přenesená",J261,0)</f>
        <v>0</v>
      </c>
      <c r="BH261" s="194">
        <f>IF(N261="sníž. přenesená",J261,0)</f>
        <v>0</v>
      </c>
      <c r="BI261" s="194">
        <f>IF(N261="nulová",J261,0)</f>
        <v>0</v>
      </c>
      <c r="BJ261" s="19" t="s">
        <v>82</v>
      </c>
      <c r="BK261" s="194">
        <f>ROUND(I261*H261,2)</f>
        <v>0</v>
      </c>
      <c r="BL261" s="19" t="s">
        <v>96</v>
      </c>
      <c r="BM261" s="193" t="s">
        <v>528</v>
      </c>
    </row>
    <row r="262" s="2" customFormat="1">
      <c r="A262" s="38"/>
      <c r="B262" s="39"/>
      <c r="C262" s="38"/>
      <c r="D262" s="195" t="s">
        <v>242</v>
      </c>
      <c r="E262" s="38"/>
      <c r="F262" s="196" t="s">
        <v>529</v>
      </c>
      <c r="G262" s="38"/>
      <c r="H262" s="38"/>
      <c r="I262" s="197"/>
      <c r="J262" s="38"/>
      <c r="K262" s="38"/>
      <c r="L262" s="39"/>
      <c r="M262" s="198"/>
      <c r="N262" s="199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242</v>
      </c>
      <c r="AU262" s="19" t="s">
        <v>84</v>
      </c>
    </row>
    <row r="263" s="2" customFormat="1">
      <c r="A263" s="38"/>
      <c r="B263" s="39"/>
      <c r="C263" s="38"/>
      <c r="D263" s="195" t="s">
        <v>262</v>
      </c>
      <c r="E263" s="38"/>
      <c r="F263" s="223" t="s">
        <v>296</v>
      </c>
      <c r="G263" s="38"/>
      <c r="H263" s="38"/>
      <c r="I263" s="197"/>
      <c r="J263" s="38"/>
      <c r="K263" s="38"/>
      <c r="L263" s="39"/>
      <c r="M263" s="198"/>
      <c r="N263" s="199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262</v>
      </c>
      <c r="AU263" s="19" t="s">
        <v>84</v>
      </c>
    </row>
    <row r="264" s="14" customFormat="1">
      <c r="A264" s="14"/>
      <c r="B264" s="207"/>
      <c r="C264" s="14"/>
      <c r="D264" s="195" t="s">
        <v>248</v>
      </c>
      <c r="E264" s="208" t="s">
        <v>1</v>
      </c>
      <c r="F264" s="209" t="s">
        <v>1586</v>
      </c>
      <c r="G264" s="14"/>
      <c r="H264" s="210">
        <v>5</v>
      </c>
      <c r="I264" s="211"/>
      <c r="J264" s="14"/>
      <c r="K264" s="14"/>
      <c r="L264" s="207"/>
      <c r="M264" s="212"/>
      <c r="N264" s="213"/>
      <c r="O264" s="213"/>
      <c r="P264" s="213"/>
      <c r="Q264" s="213"/>
      <c r="R264" s="213"/>
      <c r="S264" s="213"/>
      <c r="T264" s="2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8" t="s">
        <v>248</v>
      </c>
      <c r="AU264" s="208" t="s">
        <v>84</v>
      </c>
      <c r="AV264" s="14" t="s">
        <v>84</v>
      </c>
      <c r="AW264" s="14" t="s">
        <v>32</v>
      </c>
      <c r="AX264" s="14" t="s">
        <v>82</v>
      </c>
      <c r="AY264" s="208" t="s">
        <v>235</v>
      </c>
    </row>
    <row r="265" s="2" customFormat="1" ht="24.15" customHeight="1">
      <c r="A265" s="38"/>
      <c r="B265" s="181"/>
      <c r="C265" s="232" t="s">
        <v>409</v>
      </c>
      <c r="D265" s="232" t="s">
        <v>465</v>
      </c>
      <c r="E265" s="233" t="s">
        <v>536</v>
      </c>
      <c r="F265" s="234" t="s">
        <v>537</v>
      </c>
      <c r="G265" s="235" t="s">
        <v>527</v>
      </c>
      <c r="H265" s="236">
        <v>1</v>
      </c>
      <c r="I265" s="237"/>
      <c r="J265" s="238">
        <f>ROUND(I265*H265,2)</f>
        <v>0</v>
      </c>
      <c r="K265" s="234" t="s">
        <v>246</v>
      </c>
      <c r="L265" s="239"/>
      <c r="M265" s="240" t="s">
        <v>1</v>
      </c>
      <c r="N265" s="241" t="s">
        <v>40</v>
      </c>
      <c r="O265" s="77"/>
      <c r="P265" s="191">
        <f>O265*H265</f>
        <v>0</v>
      </c>
      <c r="Q265" s="191">
        <v>0.040000000000000001</v>
      </c>
      <c r="R265" s="191">
        <f>Q265*H265</f>
        <v>0.040000000000000001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291</v>
      </c>
      <c r="AT265" s="193" t="s">
        <v>465</v>
      </c>
      <c r="AU265" s="193" t="s">
        <v>84</v>
      </c>
      <c r="AY265" s="19" t="s">
        <v>235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96</v>
      </c>
      <c r="BM265" s="193" t="s">
        <v>1093</v>
      </c>
    </row>
    <row r="266" s="2" customFormat="1">
      <c r="A266" s="38"/>
      <c r="B266" s="39"/>
      <c r="C266" s="38"/>
      <c r="D266" s="195" t="s">
        <v>242</v>
      </c>
      <c r="E266" s="38"/>
      <c r="F266" s="196" t="s">
        <v>537</v>
      </c>
      <c r="G266" s="38"/>
      <c r="H266" s="38"/>
      <c r="I266" s="197"/>
      <c r="J266" s="38"/>
      <c r="K266" s="38"/>
      <c r="L266" s="39"/>
      <c r="M266" s="198"/>
      <c r="N266" s="199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242</v>
      </c>
      <c r="AU266" s="19" t="s">
        <v>84</v>
      </c>
    </row>
    <row r="267" s="2" customFormat="1" ht="24.15" customHeight="1">
      <c r="A267" s="38"/>
      <c r="B267" s="181"/>
      <c r="C267" s="232" t="s">
        <v>415</v>
      </c>
      <c r="D267" s="232" t="s">
        <v>465</v>
      </c>
      <c r="E267" s="233" t="s">
        <v>540</v>
      </c>
      <c r="F267" s="234" t="s">
        <v>541</v>
      </c>
      <c r="G267" s="235" t="s">
        <v>527</v>
      </c>
      <c r="H267" s="236">
        <v>2</v>
      </c>
      <c r="I267" s="237"/>
      <c r="J267" s="238">
        <f>ROUND(I267*H267,2)</f>
        <v>0</v>
      </c>
      <c r="K267" s="234" t="s">
        <v>246</v>
      </c>
      <c r="L267" s="239"/>
      <c r="M267" s="240" t="s">
        <v>1</v>
      </c>
      <c r="N267" s="241" t="s">
        <v>40</v>
      </c>
      <c r="O267" s="77"/>
      <c r="P267" s="191">
        <f>O267*H267</f>
        <v>0</v>
      </c>
      <c r="Q267" s="191">
        <v>0.050999999999999997</v>
      </c>
      <c r="R267" s="191">
        <f>Q267*H267</f>
        <v>0.10199999999999999</v>
      </c>
      <c r="S267" s="191">
        <v>0</v>
      </c>
      <c r="T267" s="192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3" t="s">
        <v>291</v>
      </c>
      <c r="AT267" s="193" t="s">
        <v>465</v>
      </c>
      <c r="AU267" s="193" t="s">
        <v>84</v>
      </c>
      <c r="AY267" s="19" t="s">
        <v>235</v>
      </c>
      <c r="BE267" s="194">
        <f>IF(N267="základní",J267,0)</f>
        <v>0</v>
      </c>
      <c r="BF267" s="194">
        <f>IF(N267="snížená",J267,0)</f>
        <v>0</v>
      </c>
      <c r="BG267" s="194">
        <f>IF(N267="zákl. přenesená",J267,0)</f>
        <v>0</v>
      </c>
      <c r="BH267" s="194">
        <f>IF(N267="sníž. přenesená",J267,0)</f>
        <v>0</v>
      </c>
      <c r="BI267" s="194">
        <f>IF(N267="nulová",J267,0)</f>
        <v>0</v>
      </c>
      <c r="BJ267" s="19" t="s">
        <v>82</v>
      </c>
      <c r="BK267" s="194">
        <f>ROUND(I267*H267,2)</f>
        <v>0</v>
      </c>
      <c r="BL267" s="19" t="s">
        <v>96</v>
      </c>
      <c r="BM267" s="193" t="s">
        <v>1094</v>
      </c>
    </row>
    <row r="268" s="2" customFormat="1">
      <c r="A268" s="38"/>
      <c r="B268" s="39"/>
      <c r="C268" s="38"/>
      <c r="D268" s="195" t="s">
        <v>242</v>
      </c>
      <c r="E268" s="38"/>
      <c r="F268" s="196" t="s">
        <v>541</v>
      </c>
      <c r="G268" s="38"/>
      <c r="H268" s="38"/>
      <c r="I268" s="197"/>
      <c r="J268" s="38"/>
      <c r="K268" s="38"/>
      <c r="L268" s="39"/>
      <c r="M268" s="198"/>
      <c r="N268" s="199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242</v>
      </c>
      <c r="AU268" s="19" t="s">
        <v>84</v>
      </c>
    </row>
    <row r="269" s="2" customFormat="1" ht="24.15" customHeight="1">
      <c r="A269" s="38"/>
      <c r="B269" s="181"/>
      <c r="C269" s="232" t="s">
        <v>420</v>
      </c>
      <c r="D269" s="232" t="s">
        <v>465</v>
      </c>
      <c r="E269" s="233" t="s">
        <v>544</v>
      </c>
      <c r="F269" s="234" t="s">
        <v>545</v>
      </c>
      <c r="G269" s="235" t="s">
        <v>527</v>
      </c>
      <c r="H269" s="236">
        <v>2</v>
      </c>
      <c r="I269" s="237"/>
      <c r="J269" s="238">
        <f>ROUND(I269*H269,2)</f>
        <v>0</v>
      </c>
      <c r="K269" s="234" t="s">
        <v>246</v>
      </c>
      <c r="L269" s="239"/>
      <c r="M269" s="240" t="s">
        <v>1</v>
      </c>
      <c r="N269" s="241" t="s">
        <v>40</v>
      </c>
      <c r="O269" s="77"/>
      <c r="P269" s="191">
        <f>O269*H269</f>
        <v>0</v>
      </c>
      <c r="Q269" s="191">
        <v>0.068000000000000005</v>
      </c>
      <c r="R269" s="191">
        <f>Q269*H269</f>
        <v>0.13600000000000001</v>
      </c>
      <c r="S269" s="191">
        <v>0</v>
      </c>
      <c r="T269" s="192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291</v>
      </c>
      <c r="AT269" s="193" t="s">
        <v>465</v>
      </c>
      <c r="AU269" s="193" t="s">
        <v>84</v>
      </c>
      <c r="AY269" s="19" t="s">
        <v>235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96</v>
      </c>
      <c r="BM269" s="193" t="s">
        <v>546</v>
      </c>
    </row>
    <row r="270" s="2" customFormat="1">
      <c r="A270" s="38"/>
      <c r="B270" s="39"/>
      <c r="C270" s="38"/>
      <c r="D270" s="195" t="s">
        <v>242</v>
      </c>
      <c r="E270" s="38"/>
      <c r="F270" s="196" t="s">
        <v>545</v>
      </c>
      <c r="G270" s="38"/>
      <c r="H270" s="38"/>
      <c r="I270" s="197"/>
      <c r="J270" s="38"/>
      <c r="K270" s="38"/>
      <c r="L270" s="39"/>
      <c r="M270" s="198"/>
      <c r="N270" s="199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242</v>
      </c>
      <c r="AU270" s="19" t="s">
        <v>84</v>
      </c>
    </row>
    <row r="271" s="2" customFormat="1" ht="24.15" customHeight="1">
      <c r="A271" s="38"/>
      <c r="B271" s="181"/>
      <c r="C271" s="182" t="s">
        <v>428</v>
      </c>
      <c r="D271" s="182" t="s">
        <v>237</v>
      </c>
      <c r="E271" s="183" t="s">
        <v>557</v>
      </c>
      <c r="F271" s="184" t="s">
        <v>558</v>
      </c>
      <c r="G271" s="185" t="s">
        <v>358</v>
      </c>
      <c r="H271" s="186">
        <v>0.90000000000000002</v>
      </c>
      <c r="I271" s="187"/>
      <c r="J271" s="188">
        <f>ROUND(I271*H271,2)</f>
        <v>0</v>
      </c>
      <c r="K271" s="184" t="s">
        <v>246</v>
      </c>
      <c r="L271" s="39"/>
      <c r="M271" s="189" t="s">
        <v>1</v>
      </c>
      <c r="N271" s="190" t="s">
        <v>40</v>
      </c>
      <c r="O271" s="77"/>
      <c r="P271" s="191">
        <f>O271*H271</f>
        <v>0</v>
      </c>
      <c r="Q271" s="191">
        <v>0</v>
      </c>
      <c r="R271" s="191">
        <f>Q271*H271</f>
        <v>0</v>
      </c>
      <c r="S271" s="191">
        <v>0</v>
      </c>
      <c r="T271" s="19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3" t="s">
        <v>96</v>
      </c>
      <c r="AT271" s="193" t="s">
        <v>237</v>
      </c>
      <c r="AU271" s="193" t="s">
        <v>84</v>
      </c>
      <c r="AY271" s="19" t="s">
        <v>235</v>
      </c>
      <c r="BE271" s="194">
        <f>IF(N271="základní",J271,0)</f>
        <v>0</v>
      </c>
      <c r="BF271" s="194">
        <f>IF(N271="snížená",J271,0)</f>
        <v>0</v>
      </c>
      <c r="BG271" s="194">
        <f>IF(N271="zákl. přenesená",J271,0)</f>
        <v>0</v>
      </c>
      <c r="BH271" s="194">
        <f>IF(N271="sníž. přenesená",J271,0)</f>
        <v>0</v>
      </c>
      <c r="BI271" s="194">
        <f>IF(N271="nulová",J271,0)</f>
        <v>0</v>
      </c>
      <c r="BJ271" s="19" t="s">
        <v>82</v>
      </c>
      <c r="BK271" s="194">
        <f>ROUND(I271*H271,2)</f>
        <v>0</v>
      </c>
      <c r="BL271" s="19" t="s">
        <v>96</v>
      </c>
      <c r="BM271" s="193" t="s">
        <v>559</v>
      </c>
    </row>
    <row r="272" s="2" customFormat="1">
      <c r="A272" s="38"/>
      <c r="B272" s="39"/>
      <c r="C272" s="38"/>
      <c r="D272" s="195" t="s">
        <v>242</v>
      </c>
      <c r="E272" s="38"/>
      <c r="F272" s="196" t="s">
        <v>560</v>
      </c>
      <c r="G272" s="38"/>
      <c r="H272" s="38"/>
      <c r="I272" s="197"/>
      <c r="J272" s="38"/>
      <c r="K272" s="38"/>
      <c r="L272" s="39"/>
      <c r="M272" s="198"/>
      <c r="N272" s="199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242</v>
      </c>
      <c r="AU272" s="19" t="s">
        <v>84</v>
      </c>
    </row>
    <row r="273" s="2" customFormat="1">
      <c r="A273" s="38"/>
      <c r="B273" s="39"/>
      <c r="C273" s="38"/>
      <c r="D273" s="195" t="s">
        <v>262</v>
      </c>
      <c r="E273" s="38"/>
      <c r="F273" s="223" t="s">
        <v>296</v>
      </c>
      <c r="G273" s="38"/>
      <c r="H273" s="38"/>
      <c r="I273" s="197"/>
      <c r="J273" s="38"/>
      <c r="K273" s="38"/>
      <c r="L273" s="39"/>
      <c r="M273" s="198"/>
      <c r="N273" s="199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262</v>
      </c>
      <c r="AU273" s="19" t="s">
        <v>84</v>
      </c>
    </row>
    <row r="274" s="13" customFormat="1">
      <c r="A274" s="13"/>
      <c r="B274" s="200"/>
      <c r="C274" s="13"/>
      <c r="D274" s="195" t="s">
        <v>248</v>
      </c>
      <c r="E274" s="201" t="s">
        <v>1</v>
      </c>
      <c r="F274" s="202" t="s">
        <v>992</v>
      </c>
      <c r="G274" s="13"/>
      <c r="H274" s="201" t="s">
        <v>1</v>
      </c>
      <c r="I274" s="203"/>
      <c r="J274" s="13"/>
      <c r="K274" s="13"/>
      <c r="L274" s="200"/>
      <c r="M274" s="204"/>
      <c r="N274" s="205"/>
      <c r="O274" s="205"/>
      <c r="P274" s="205"/>
      <c r="Q274" s="205"/>
      <c r="R274" s="205"/>
      <c r="S274" s="205"/>
      <c r="T274" s="206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1" t="s">
        <v>248</v>
      </c>
      <c r="AU274" s="201" t="s">
        <v>84</v>
      </c>
      <c r="AV274" s="13" t="s">
        <v>82</v>
      </c>
      <c r="AW274" s="13" t="s">
        <v>32</v>
      </c>
      <c r="AX274" s="13" t="s">
        <v>75</v>
      </c>
      <c r="AY274" s="201" t="s">
        <v>235</v>
      </c>
    </row>
    <row r="275" s="14" customFormat="1">
      <c r="A275" s="14"/>
      <c r="B275" s="207"/>
      <c r="C275" s="14"/>
      <c r="D275" s="195" t="s">
        <v>248</v>
      </c>
      <c r="E275" s="208" t="s">
        <v>1</v>
      </c>
      <c r="F275" s="209" t="s">
        <v>1534</v>
      </c>
      <c r="G275" s="14"/>
      <c r="H275" s="210">
        <v>0.67500000000000004</v>
      </c>
      <c r="I275" s="211"/>
      <c r="J275" s="14"/>
      <c r="K275" s="14"/>
      <c r="L275" s="207"/>
      <c r="M275" s="212"/>
      <c r="N275" s="213"/>
      <c r="O275" s="213"/>
      <c r="P275" s="213"/>
      <c r="Q275" s="213"/>
      <c r="R275" s="213"/>
      <c r="S275" s="213"/>
      <c r="T275" s="2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08" t="s">
        <v>248</v>
      </c>
      <c r="AU275" s="208" t="s">
        <v>84</v>
      </c>
      <c r="AV275" s="14" t="s">
        <v>84</v>
      </c>
      <c r="AW275" s="14" t="s">
        <v>32</v>
      </c>
      <c r="AX275" s="14" t="s">
        <v>75</v>
      </c>
      <c r="AY275" s="208" t="s">
        <v>235</v>
      </c>
    </row>
    <row r="276" s="13" customFormat="1">
      <c r="A276" s="13"/>
      <c r="B276" s="200"/>
      <c r="C276" s="13"/>
      <c r="D276" s="195" t="s">
        <v>248</v>
      </c>
      <c r="E276" s="201" t="s">
        <v>1</v>
      </c>
      <c r="F276" s="202" t="s">
        <v>522</v>
      </c>
      <c r="G276" s="13"/>
      <c r="H276" s="201" t="s">
        <v>1</v>
      </c>
      <c r="I276" s="203"/>
      <c r="J276" s="13"/>
      <c r="K276" s="13"/>
      <c r="L276" s="200"/>
      <c r="M276" s="204"/>
      <c r="N276" s="205"/>
      <c r="O276" s="205"/>
      <c r="P276" s="205"/>
      <c r="Q276" s="205"/>
      <c r="R276" s="205"/>
      <c r="S276" s="205"/>
      <c r="T276" s="206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1" t="s">
        <v>248</v>
      </c>
      <c r="AU276" s="201" t="s">
        <v>84</v>
      </c>
      <c r="AV276" s="13" t="s">
        <v>82</v>
      </c>
      <c r="AW276" s="13" t="s">
        <v>32</v>
      </c>
      <c r="AX276" s="13" t="s">
        <v>75</v>
      </c>
      <c r="AY276" s="201" t="s">
        <v>235</v>
      </c>
    </row>
    <row r="277" s="14" customFormat="1">
      <c r="A277" s="14"/>
      <c r="B277" s="207"/>
      <c r="C277" s="14"/>
      <c r="D277" s="195" t="s">
        <v>248</v>
      </c>
      <c r="E277" s="208" t="s">
        <v>1</v>
      </c>
      <c r="F277" s="209" t="s">
        <v>1585</v>
      </c>
      <c r="G277" s="14"/>
      <c r="H277" s="210">
        <v>0.22500000000000001</v>
      </c>
      <c r="I277" s="211"/>
      <c r="J277" s="14"/>
      <c r="K277" s="14"/>
      <c r="L277" s="207"/>
      <c r="M277" s="212"/>
      <c r="N277" s="213"/>
      <c r="O277" s="213"/>
      <c r="P277" s="213"/>
      <c r="Q277" s="213"/>
      <c r="R277" s="213"/>
      <c r="S277" s="213"/>
      <c r="T277" s="2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08" t="s">
        <v>248</v>
      </c>
      <c r="AU277" s="208" t="s">
        <v>84</v>
      </c>
      <c r="AV277" s="14" t="s">
        <v>84</v>
      </c>
      <c r="AW277" s="14" t="s">
        <v>32</v>
      </c>
      <c r="AX277" s="14" t="s">
        <v>75</v>
      </c>
      <c r="AY277" s="208" t="s">
        <v>235</v>
      </c>
    </row>
    <row r="278" s="15" customFormat="1">
      <c r="A278" s="15"/>
      <c r="B278" s="215"/>
      <c r="C278" s="15"/>
      <c r="D278" s="195" t="s">
        <v>248</v>
      </c>
      <c r="E278" s="216" t="s">
        <v>1</v>
      </c>
      <c r="F278" s="217" t="s">
        <v>253</v>
      </c>
      <c r="G278" s="15"/>
      <c r="H278" s="218">
        <v>0.90000000000000002</v>
      </c>
      <c r="I278" s="219"/>
      <c r="J278" s="15"/>
      <c r="K278" s="15"/>
      <c r="L278" s="215"/>
      <c r="M278" s="220"/>
      <c r="N278" s="221"/>
      <c r="O278" s="221"/>
      <c r="P278" s="221"/>
      <c r="Q278" s="221"/>
      <c r="R278" s="221"/>
      <c r="S278" s="221"/>
      <c r="T278" s="222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16" t="s">
        <v>248</v>
      </c>
      <c r="AU278" s="216" t="s">
        <v>84</v>
      </c>
      <c r="AV278" s="15" t="s">
        <v>96</v>
      </c>
      <c r="AW278" s="15" t="s">
        <v>32</v>
      </c>
      <c r="AX278" s="15" t="s">
        <v>82</v>
      </c>
      <c r="AY278" s="216" t="s">
        <v>235</v>
      </c>
    </row>
    <row r="279" s="12" customFormat="1" ht="22.8" customHeight="1">
      <c r="A279" s="12"/>
      <c r="B279" s="168"/>
      <c r="C279" s="12"/>
      <c r="D279" s="169" t="s">
        <v>74</v>
      </c>
      <c r="E279" s="179" t="s">
        <v>291</v>
      </c>
      <c r="F279" s="179" t="s">
        <v>629</v>
      </c>
      <c r="G279" s="12"/>
      <c r="H279" s="12"/>
      <c r="I279" s="171"/>
      <c r="J279" s="180">
        <f>BK279</f>
        <v>0</v>
      </c>
      <c r="K279" s="12"/>
      <c r="L279" s="168"/>
      <c r="M279" s="173"/>
      <c r="N279" s="174"/>
      <c r="O279" s="174"/>
      <c r="P279" s="175">
        <f>SUM(P280:P368)</f>
        <v>0</v>
      </c>
      <c r="Q279" s="174"/>
      <c r="R279" s="175">
        <f>SUM(R280:R368)</f>
        <v>9.6575600000000001</v>
      </c>
      <c r="S279" s="174"/>
      <c r="T279" s="176">
        <f>SUM(T280:T368)</f>
        <v>0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169" t="s">
        <v>82</v>
      </c>
      <c r="AT279" s="177" t="s">
        <v>74</v>
      </c>
      <c r="AU279" s="177" t="s">
        <v>82</v>
      </c>
      <c r="AY279" s="169" t="s">
        <v>235</v>
      </c>
      <c r="BK279" s="178">
        <f>SUM(BK280:BK368)</f>
        <v>0</v>
      </c>
    </row>
    <row r="280" s="2" customFormat="1" ht="24.15" customHeight="1">
      <c r="A280" s="38"/>
      <c r="B280" s="181"/>
      <c r="C280" s="182" t="s">
        <v>435</v>
      </c>
      <c r="D280" s="182" t="s">
        <v>237</v>
      </c>
      <c r="E280" s="183" t="s">
        <v>1107</v>
      </c>
      <c r="F280" s="184" t="s">
        <v>1108</v>
      </c>
      <c r="G280" s="185" t="s">
        <v>323</v>
      </c>
      <c r="H280" s="186">
        <v>2</v>
      </c>
      <c r="I280" s="187"/>
      <c r="J280" s="188">
        <f>ROUND(I280*H280,2)</f>
        <v>0</v>
      </c>
      <c r="K280" s="184" t="s">
        <v>246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0.0065599999999999999</v>
      </c>
      <c r="R280" s="191">
        <f>Q280*H280</f>
        <v>0.01312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96</v>
      </c>
      <c r="AT280" s="193" t="s">
        <v>237</v>
      </c>
      <c r="AU280" s="193" t="s">
        <v>84</v>
      </c>
      <c r="AY280" s="19" t="s">
        <v>235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96</v>
      </c>
      <c r="BM280" s="193" t="s">
        <v>1109</v>
      </c>
    </row>
    <row r="281" s="2" customFormat="1">
      <c r="A281" s="38"/>
      <c r="B281" s="39"/>
      <c r="C281" s="38"/>
      <c r="D281" s="195" t="s">
        <v>242</v>
      </c>
      <c r="E281" s="38"/>
      <c r="F281" s="196" t="s">
        <v>1110</v>
      </c>
      <c r="G281" s="38"/>
      <c r="H281" s="38"/>
      <c r="I281" s="197"/>
      <c r="J281" s="38"/>
      <c r="K281" s="38"/>
      <c r="L281" s="39"/>
      <c r="M281" s="198"/>
      <c r="N281" s="199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242</v>
      </c>
      <c r="AU281" s="19" t="s">
        <v>84</v>
      </c>
    </row>
    <row r="282" s="2" customFormat="1">
      <c r="A282" s="38"/>
      <c r="B282" s="39"/>
      <c r="C282" s="38"/>
      <c r="D282" s="195" t="s">
        <v>262</v>
      </c>
      <c r="E282" s="38"/>
      <c r="F282" s="223" t="s">
        <v>1554</v>
      </c>
      <c r="G282" s="38"/>
      <c r="H282" s="38"/>
      <c r="I282" s="197"/>
      <c r="J282" s="38"/>
      <c r="K282" s="38"/>
      <c r="L282" s="39"/>
      <c r="M282" s="198"/>
      <c r="N282" s="199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262</v>
      </c>
      <c r="AU282" s="19" t="s">
        <v>84</v>
      </c>
    </row>
    <row r="283" s="14" customFormat="1">
      <c r="A283" s="14"/>
      <c r="B283" s="207"/>
      <c r="C283" s="14"/>
      <c r="D283" s="195" t="s">
        <v>248</v>
      </c>
      <c r="E283" s="208" t="s">
        <v>1</v>
      </c>
      <c r="F283" s="209" t="s">
        <v>84</v>
      </c>
      <c r="G283" s="14"/>
      <c r="H283" s="210">
        <v>2</v>
      </c>
      <c r="I283" s="211"/>
      <c r="J283" s="14"/>
      <c r="K283" s="14"/>
      <c r="L283" s="207"/>
      <c r="M283" s="212"/>
      <c r="N283" s="213"/>
      <c r="O283" s="213"/>
      <c r="P283" s="213"/>
      <c r="Q283" s="213"/>
      <c r="R283" s="213"/>
      <c r="S283" s="213"/>
      <c r="T283" s="2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08" t="s">
        <v>248</v>
      </c>
      <c r="AU283" s="208" t="s">
        <v>84</v>
      </c>
      <c r="AV283" s="14" t="s">
        <v>84</v>
      </c>
      <c r="AW283" s="14" t="s">
        <v>32</v>
      </c>
      <c r="AX283" s="14" t="s">
        <v>82</v>
      </c>
      <c r="AY283" s="208" t="s">
        <v>235</v>
      </c>
    </row>
    <row r="284" s="2" customFormat="1" ht="24.15" customHeight="1">
      <c r="A284" s="38"/>
      <c r="B284" s="181"/>
      <c r="C284" s="182" t="s">
        <v>446</v>
      </c>
      <c r="D284" s="182" t="s">
        <v>237</v>
      </c>
      <c r="E284" s="183" t="s">
        <v>642</v>
      </c>
      <c r="F284" s="184" t="s">
        <v>643</v>
      </c>
      <c r="G284" s="185" t="s">
        <v>323</v>
      </c>
      <c r="H284" s="186">
        <v>79</v>
      </c>
      <c r="I284" s="187"/>
      <c r="J284" s="188">
        <f>ROUND(I284*H284,2)</f>
        <v>0</v>
      </c>
      <c r="K284" s="184" t="s">
        <v>246</v>
      </c>
      <c r="L284" s="39"/>
      <c r="M284" s="189" t="s">
        <v>1</v>
      </c>
      <c r="N284" s="190" t="s">
        <v>40</v>
      </c>
      <c r="O284" s="77"/>
      <c r="P284" s="191">
        <f>O284*H284</f>
        <v>0</v>
      </c>
      <c r="Q284" s="191">
        <v>0.01323</v>
      </c>
      <c r="R284" s="191">
        <f>Q284*H284</f>
        <v>1.0451699999999999</v>
      </c>
      <c r="S284" s="191">
        <v>0</v>
      </c>
      <c r="T284" s="19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3" t="s">
        <v>96</v>
      </c>
      <c r="AT284" s="193" t="s">
        <v>237</v>
      </c>
      <c r="AU284" s="193" t="s">
        <v>84</v>
      </c>
      <c r="AY284" s="19" t="s">
        <v>235</v>
      </c>
      <c r="BE284" s="194">
        <f>IF(N284="základní",J284,0)</f>
        <v>0</v>
      </c>
      <c r="BF284" s="194">
        <f>IF(N284="snížená",J284,0)</f>
        <v>0</v>
      </c>
      <c r="BG284" s="194">
        <f>IF(N284="zákl. přenesená",J284,0)</f>
        <v>0</v>
      </c>
      <c r="BH284" s="194">
        <f>IF(N284="sníž. přenesená",J284,0)</f>
        <v>0</v>
      </c>
      <c r="BI284" s="194">
        <f>IF(N284="nulová",J284,0)</f>
        <v>0</v>
      </c>
      <c r="BJ284" s="19" t="s">
        <v>82</v>
      </c>
      <c r="BK284" s="194">
        <f>ROUND(I284*H284,2)</f>
        <v>0</v>
      </c>
      <c r="BL284" s="19" t="s">
        <v>96</v>
      </c>
      <c r="BM284" s="193" t="s">
        <v>644</v>
      </c>
    </row>
    <row r="285" s="2" customFormat="1">
      <c r="A285" s="38"/>
      <c r="B285" s="39"/>
      <c r="C285" s="38"/>
      <c r="D285" s="195" t="s">
        <v>242</v>
      </c>
      <c r="E285" s="38"/>
      <c r="F285" s="196" t="s">
        <v>645</v>
      </c>
      <c r="G285" s="38"/>
      <c r="H285" s="38"/>
      <c r="I285" s="197"/>
      <c r="J285" s="38"/>
      <c r="K285" s="38"/>
      <c r="L285" s="39"/>
      <c r="M285" s="198"/>
      <c r="N285" s="199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242</v>
      </c>
      <c r="AU285" s="19" t="s">
        <v>84</v>
      </c>
    </row>
    <row r="286" s="2" customFormat="1">
      <c r="A286" s="38"/>
      <c r="B286" s="39"/>
      <c r="C286" s="38"/>
      <c r="D286" s="195" t="s">
        <v>262</v>
      </c>
      <c r="E286" s="38"/>
      <c r="F286" s="223" t="s">
        <v>1554</v>
      </c>
      <c r="G286" s="38"/>
      <c r="H286" s="38"/>
      <c r="I286" s="197"/>
      <c r="J286" s="38"/>
      <c r="K286" s="38"/>
      <c r="L286" s="39"/>
      <c r="M286" s="198"/>
      <c r="N286" s="199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262</v>
      </c>
      <c r="AU286" s="19" t="s">
        <v>84</v>
      </c>
    </row>
    <row r="287" s="14" customFormat="1">
      <c r="A287" s="14"/>
      <c r="B287" s="207"/>
      <c r="C287" s="14"/>
      <c r="D287" s="195" t="s">
        <v>248</v>
      </c>
      <c r="E287" s="208" t="s">
        <v>1</v>
      </c>
      <c r="F287" s="209" t="s">
        <v>1587</v>
      </c>
      <c r="G287" s="14"/>
      <c r="H287" s="210">
        <v>79</v>
      </c>
      <c r="I287" s="211"/>
      <c r="J287" s="14"/>
      <c r="K287" s="14"/>
      <c r="L287" s="207"/>
      <c r="M287" s="212"/>
      <c r="N287" s="213"/>
      <c r="O287" s="213"/>
      <c r="P287" s="213"/>
      <c r="Q287" s="213"/>
      <c r="R287" s="213"/>
      <c r="S287" s="213"/>
      <c r="T287" s="2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08" t="s">
        <v>248</v>
      </c>
      <c r="AU287" s="208" t="s">
        <v>84</v>
      </c>
      <c r="AV287" s="14" t="s">
        <v>84</v>
      </c>
      <c r="AW287" s="14" t="s">
        <v>32</v>
      </c>
      <c r="AX287" s="14" t="s">
        <v>82</v>
      </c>
      <c r="AY287" s="208" t="s">
        <v>235</v>
      </c>
    </row>
    <row r="288" s="2" customFormat="1" ht="33" customHeight="1">
      <c r="A288" s="38"/>
      <c r="B288" s="181"/>
      <c r="C288" s="182" t="s">
        <v>464</v>
      </c>
      <c r="D288" s="182" t="s">
        <v>237</v>
      </c>
      <c r="E288" s="183" t="s">
        <v>648</v>
      </c>
      <c r="F288" s="184" t="s">
        <v>649</v>
      </c>
      <c r="G288" s="185" t="s">
        <v>527</v>
      </c>
      <c r="H288" s="186">
        <v>4</v>
      </c>
      <c r="I288" s="187"/>
      <c r="J288" s="188">
        <f>ROUND(I288*H288,2)</f>
        <v>0</v>
      </c>
      <c r="K288" s="184" t="s">
        <v>246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2.0000000000000002E-05</v>
      </c>
      <c r="R288" s="191">
        <f>Q288*H288</f>
        <v>8.0000000000000007E-05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96</v>
      </c>
      <c r="AT288" s="193" t="s">
        <v>237</v>
      </c>
      <c r="AU288" s="193" t="s">
        <v>84</v>
      </c>
      <c r="AY288" s="19" t="s">
        <v>235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96</v>
      </c>
      <c r="BM288" s="193" t="s">
        <v>650</v>
      </c>
    </row>
    <row r="289" s="2" customFormat="1">
      <c r="A289" s="38"/>
      <c r="B289" s="39"/>
      <c r="C289" s="38"/>
      <c r="D289" s="195" t="s">
        <v>242</v>
      </c>
      <c r="E289" s="38"/>
      <c r="F289" s="196" t="s">
        <v>651</v>
      </c>
      <c r="G289" s="38"/>
      <c r="H289" s="38"/>
      <c r="I289" s="197"/>
      <c r="J289" s="38"/>
      <c r="K289" s="38"/>
      <c r="L289" s="39"/>
      <c r="M289" s="198"/>
      <c r="N289" s="199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242</v>
      </c>
      <c r="AU289" s="19" t="s">
        <v>84</v>
      </c>
    </row>
    <row r="290" s="2" customFormat="1">
      <c r="A290" s="38"/>
      <c r="B290" s="39"/>
      <c r="C290" s="38"/>
      <c r="D290" s="195" t="s">
        <v>262</v>
      </c>
      <c r="E290" s="38"/>
      <c r="F290" s="223" t="s">
        <v>296</v>
      </c>
      <c r="G290" s="38"/>
      <c r="H290" s="38"/>
      <c r="I290" s="197"/>
      <c r="J290" s="38"/>
      <c r="K290" s="38"/>
      <c r="L290" s="39"/>
      <c r="M290" s="198"/>
      <c r="N290" s="199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262</v>
      </c>
      <c r="AU290" s="19" t="s">
        <v>84</v>
      </c>
    </row>
    <row r="291" s="14" customFormat="1">
      <c r="A291" s="14"/>
      <c r="B291" s="207"/>
      <c r="C291" s="14"/>
      <c r="D291" s="195" t="s">
        <v>248</v>
      </c>
      <c r="E291" s="208" t="s">
        <v>1</v>
      </c>
      <c r="F291" s="209" t="s">
        <v>1588</v>
      </c>
      <c r="G291" s="14"/>
      <c r="H291" s="210">
        <v>4</v>
      </c>
      <c r="I291" s="211"/>
      <c r="J291" s="14"/>
      <c r="K291" s="14"/>
      <c r="L291" s="207"/>
      <c r="M291" s="212"/>
      <c r="N291" s="213"/>
      <c r="O291" s="213"/>
      <c r="P291" s="213"/>
      <c r="Q291" s="213"/>
      <c r="R291" s="213"/>
      <c r="S291" s="213"/>
      <c r="T291" s="2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08" t="s">
        <v>248</v>
      </c>
      <c r="AU291" s="208" t="s">
        <v>84</v>
      </c>
      <c r="AV291" s="14" t="s">
        <v>84</v>
      </c>
      <c r="AW291" s="14" t="s">
        <v>32</v>
      </c>
      <c r="AX291" s="14" t="s">
        <v>82</v>
      </c>
      <c r="AY291" s="208" t="s">
        <v>235</v>
      </c>
    </row>
    <row r="292" s="2" customFormat="1" ht="24.15" customHeight="1">
      <c r="A292" s="38"/>
      <c r="B292" s="181"/>
      <c r="C292" s="232" t="s">
        <v>474</v>
      </c>
      <c r="D292" s="232" t="s">
        <v>465</v>
      </c>
      <c r="E292" s="233" t="s">
        <v>654</v>
      </c>
      <c r="F292" s="234" t="s">
        <v>655</v>
      </c>
      <c r="G292" s="235" t="s">
        <v>527</v>
      </c>
      <c r="H292" s="236">
        <v>4</v>
      </c>
      <c r="I292" s="237"/>
      <c r="J292" s="238">
        <f>ROUND(I292*H292,2)</f>
        <v>0</v>
      </c>
      <c r="K292" s="234" t="s">
        <v>246</v>
      </c>
      <c r="L292" s="239"/>
      <c r="M292" s="240" t="s">
        <v>1</v>
      </c>
      <c r="N292" s="241" t="s">
        <v>40</v>
      </c>
      <c r="O292" s="77"/>
      <c r="P292" s="191">
        <f>O292*H292</f>
        <v>0</v>
      </c>
      <c r="Q292" s="191">
        <v>0.0042599999999999999</v>
      </c>
      <c r="R292" s="191">
        <f>Q292*H292</f>
        <v>0.01704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291</v>
      </c>
      <c r="AT292" s="193" t="s">
        <v>465</v>
      </c>
      <c r="AU292" s="193" t="s">
        <v>84</v>
      </c>
      <c r="AY292" s="19" t="s">
        <v>235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96</v>
      </c>
      <c r="BM292" s="193" t="s">
        <v>656</v>
      </c>
    </row>
    <row r="293" s="2" customFormat="1">
      <c r="A293" s="38"/>
      <c r="B293" s="39"/>
      <c r="C293" s="38"/>
      <c r="D293" s="195" t="s">
        <v>242</v>
      </c>
      <c r="E293" s="38"/>
      <c r="F293" s="196" t="s">
        <v>655</v>
      </c>
      <c r="G293" s="38"/>
      <c r="H293" s="38"/>
      <c r="I293" s="197"/>
      <c r="J293" s="38"/>
      <c r="K293" s="38"/>
      <c r="L293" s="39"/>
      <c r="M293" s="198"/>
      <c r="N293" s="199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242</v>
      </c>
      <c r="AU293" s="19" t="s">
        <v>84</v>
      </c>
    </row>
    <row r="294" s="2" customFormat="1" ht="24.15" customHeight="1">
      <c r="A294" s="38"/>
      <c r="B294" s="181"/>
      <c r="C294" s="182" t="s">
        <v>481</v>
      </c>
      <c r="D294" s="182" t="s">
        <v>237</v>
      </c>
      <c r="E294" s="183" t="s">
        <v>658</v>
      </c>
      <c r="F294" s="184" t="s">
        <v>659</v>
      </c>
      <c r="G294" s="185" t="s">
        <v>323</v>
      </c>
      <c r="H294" s="186">
        <v>81</v>
      </c>
      <c r="I294" s="187"/>
      <c r="J294" s="188">
        <f>ROUND(I294*H294,2)</f>
        <v>0</v>
      </c>
      <c r="K294" s="184" t="s">
        <v>1</v>
      </c>
      <c r="L294" s="39"/>
      <c r="M294" s="189" t="s">
        <v>1</v>
      </c>
      <c r="N294" s="190" t="s">
        <v>40</v>
      </c>
      <c r="O294" s="77"/>
      <c r="P294" s="191">
        <f>O294*H294</f>
        <v>0</v>
      </c>
      <c r="Q294" s="191">
        <v>0</v>
      </c>
      <c r="R294" s="191">
        <f>Q294*H294</f>
        <v>0</v>
      </c>
      <c r="S294" s="191">
        <v>0</v>
      </c>
      <c r="T294" s="19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3" t="s">
        <v>96</v>
      </c>
      <c r="AT294" s="193" t="s">
        <v>237</v>
      </c>
      <c r="AU294" s="193" t="s">
        <v>84</v>
      </c>
      <c r="AY294" s="19" t="s">
        <v>235</v>
      </c>
      <c r="BE294" s="194">
        <f>IF(N294="základní",J294,0)</f>
        <v>0</v>
      </c>
      <c r="BF294" s="194">
        <f>IF(N294="snížená",J294,0)</f>
        <v>0</v>
      </c>
      <c r="BG294" s="194">
        <f>IF(N294="zákl. přenesená",J294,0)</f>
        <v>0</v>
      </c>
      <c r="BH294" s="194">
        <f>IF(N294="sníž. přenesená",J294,0)</f>
        <v>0</v>
      </c>
      <c r="BI294" s="194">
        <f>IF(N294="nulová",J294,0)</f>
        <v>0</v>
      </c>
      <c r="BJ294" s="19" t="s">
        <v>82</v>
      </c>
      <c r="BK294" s="194">
        <f>ROUND(I294*H294,2)</f>
        <v>0</v>
      </c>
      <c r="BL294" s="19" t="s">
        <v>96</v>
      </c>
      <c r="BM294" s="193" t="s">
        <v>660</v>
      </c>
    </row>
    <row r="295" s="2" customFormat="1">
      <c r="A295" s="38"/>
      <c r="B295" s="39"/>
      <c r="C295" s="38"/>
      <c r="D295" s="195" t="s">
        <v>242</v>
      </c>
      <c r="E295" s="38"/>
      <c r="F295" s="196" t="s">
        <v>659</v>
      </c>
      <c r="G295" s="38"/>
      <c r="H295" s="38"/>
      <c r="I295" s="197"/>
      <c r="J295" s="38"/>
      <c r="K295" s="38"/>
      <c r="L295" s="39"/>
      <c r="M295" s="198"/>
      <c r="N295" s="199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242</v>
      </c>
      <c r="AU295" s="19" t="s">
        <v>84</v>
      </c>
    </row>
    <row r="296" s="14" customFormat="1">
      <c r="A296" s="14"/>
      <c r="B296" s="207"/>
      <c r="C296" s="14"/>
      <c r="D296" s="195" t="s">
        <v>248</v>
      </c>
      <c r="E296" s="208" t="s">
        <v>1</v>
      </c>
      <c r="F296" s="209" t="s">
        <v>1582</v>
      </c>
      <c r="G296" s="14"/>
      <c r="H296" s="210">
        <v>81</v>
      </c>
      <c r="I296" s="211"/>
      <c r="J296" s="14"/>
      <c r="K296" s="14"/>
      <c r="L296" s="207"/>
      <c r="M296" s="212"/>
      <c r="N296" s="213"/>
      <c r="O296" s="213"/>
      <c r="P296" s="213"/>
      <c r="Q296" s="213"/>
      <c r="R296" s="213"/>
      <c r="S296" s="213"/>
      <c r="T296" s="2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08" t="s">
        <v>248</v>
      </c>
      <c r="AU296" s="208" t="s">
        <v>84</v>
      </c>
      <c r="AV296" s="14" t="s">
        <v>84</v>
      </c>
      <c r="AW296" s="14" t="s">
        <v>32</v>
      </c>
      <c r="AX296" s="14" t="s">
        <v>82</v>
      </c>
      <c r="AY296" s="208" t="s">
        <v>235</v>
      </c>
    </row>
    <row r="297" s="2" customFormat="1" ht="16.5" customHeight="1">
      <c r="A297" s="38"/>
      <c r="B297" s="181"/>
      <c r="C297" s="182" t="s">
        <v>486</v>
      </c>
      <c r="D297" s="182" t="s">
        <v>237</v>
      </c>
      <c r="E297" s="183" t="s">
        <v>663</v>
      </c>
      <c r="F297" s="184" t="s">
        <v>664</v>
      </c>
      <c r="G297" s="185" t="s">
        <v>323</v>
      </c>
      <c r="H297" s="186">
        <v>81</v>
      </c>
      <c r="I297" s="187"/>
      <c r="J297" s="188">
        <f>ROUND(I297*H297,2)</f>
        <v>0</v>
      </c>
      <c r="K297" s="184" t="s">
        <v>1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</v>
      </c>
      <c r="R297" s="191">
        <f>Q297*H297</f>
        <v>0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96</v>
      </c>
      <c r="AT297" s="193" t="s">
        <v>237</v>
      </c>
      <c r="AU297" s="193" t="s">
        <v>84</v>
      </c>
      <c r="AY297" s="19" t="s">
        <v>235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96</v>
      </c>
      <c r="BM297" s="193" t="s">
        <v>665</v>
      </c>
    </row>
    <row r="298" s="2" customFormat="1">
      <c r="A298" s="38"/>
      <c r="B298" s="39"/>
      <c r="C298" s="38"/>
      <c r="D298" s="195" t="s">
        <v>242</v>
      </c>
      <c r="E298" s="38"/>
      <c r="F298" s="196" t="s">
        <v>664</v>
      </c>
      <c r="G298" s="38"/>
      <c r="H298" s="38"/>
      <c r="I298" s="197"/>
      <c r="J298" s="38"/>
      <c r="K298" s="38"/>
      <c r="L298" s="39"/>
      <c r="M298" s="198"/>
      <c r="N298" s="199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242</v>
      </c>
      <c r="AU298" s="19" t="s">
        <v>84</v>
      </c>
    </row>
    <row r="299" s="2" customFormat="1">
      <c r="A299" s="38"/>
      <c r="B299" s="39"/>
      <c r="C299" s="38"/>
      <c r="D299" s="195" t="s">
        <v>262</v>
      </c>
      <c r="E299" s="38"/>
      <c r="F299" s="223" t="s">
        <v>666</v>
      </c>
      <c r="G299" s="38"/>
      <c r="H299" s="38"/>
      <c r="I299" s="197"/>
      <c r="J299" s="38"/>
      <c r="K299" s="38"/>
      <c r="L299" s="39"/>
      <c r="M299" s="198"/>
      <c r="N299" s="199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262</v>
      </c>
      <c r="AU299" s="19" t="s">
        <v>84</v>
      </c>
    </row>
    <row r="300" s="2" customFormat="1" ht="16.5" customHeight="1">
      <c r="A300" s="38"/>
      <c r="B300" s="181"/>
      <c r="C300" s="182" t="s">
        <v>490</v>
      </c>
      <c r="D300" s="182" t="s">
        <v>237</v>
      </c>
      <c r="E300" s="183" t="s">
        <v>1127</v>
      </c>
      <c r="F300" s="184" t="s">
        <v>1128</v>
      </c>
      <c r="G300" s="185" t="s">
        <v>323</v>
      </c>
      <c r="H300" s="186">
        <v>2</v>
      </c>
      <c r="I300" s="187"/>
      <c r="J300" s="188">
        <f>ROUND(I300*H300,2)</f>
        <v>0</v>
      </c>
      <c r="K300" s="184" t="s">
        <v>246</v>
      </c>
      <c r="L300" s="39"/>
      <c r="M300" s="189" t="s">
        <v>1</v>
      </c>
      <c r="N300" s="190" t="s">
        <v>40</v>
      </c>
      <c r="O300" s="77"/>
      <c r="P300" s="191">
        <f>O300*H300</f>
        <v>0</v>
      </c>
      <c r="Q300" s="191">
        <v>0</v>
      </c>
      <c r="R300" s="191">
        <f>Q300*H300</f>
        <v>0</v>
      </c>
      <c r="S300" s="191">
        <v>0</v>
      </c>
      <c r="T300" s="1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3" t="s">
        <v>96</v>
      </c>
      <c r="AT300" s="193" t="s">
        <v>237</v>
      </c>
      <c r="AU300" s="193" t="s">
        <v>84</v>
      </c>
      <c r="AY300" s="19" t="s">
        <v>235</v>
      </c>
      <c r="BE300" s="194">
        <f>IF(N300="základní",J300,0)</f>
        <v>0</v>
      </c>
      <c r="BF300" s="194">
        <f>IF(N300="snížená",J300,0)</f>
        <v>0</v>
      </c>
      <c r="BG300" s="194">
        <f>IF(N300="zákl. přenesená",J300,0)</f>
        <v>0</v>
      </c>
      <c r="BH300" s="194">
        <f>IF(N300="sníž. přenesená",J300,0)</f>
        <v>0</v>
      </c>
      <c r="BI300" s="194">
        <f>IF(N300="nulová",J300,0)</f>
        <v>0</v>
      </c>
      <c r="BJ300" s="19" t="s">
        <v>82</v>
      </c>
      <c r="BK300" s="194">
        <f>ROUND(I300*H300,2)</f>
        <v>0</v>
      </c>
      <c r="BL300" s="19" t="s">
        <v>96</v>
      </c>
      <c r="BM300" s="193" t="s">
        <v>1129</v>
      </c>
    </row>
    <row r="301" s="2" customFormat="1">
      <c r="A301" s="38"/>
      <c r="B301" s="39"/>
      <c r="C301" s="38"/>
      <c r="D301" s="195" t="s">
        <v>242</v>
      </c>
      <c r="E301" s="38"/>
      <c r="F301" s="196" t="s">
        <v>1130</v>
      </c>
      <c r="G301" s="38"/>
      <c r="H301" s="38"/>
      <c r="I301" s="197"/>
      <c r="J301" s="38"/>
      <c r="K301" s="38"/>
      <c r="L301" s="39"/>
      <c r="M301" s="198"/>
      <c r="N301" s="199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242</v>
      </c>
      <c r="AU301" s="19" t="s">
        <v>84</v>
      </c>
    </row>
    <row r="302" s="2" customFormat="1">
      <c r="A302" s="38"/>
      <c r="B302" s="39"/>
      <c r="C302" s="38"/>
      <c r="D302" s="195" t="s">
        <v>262</v>
      </c>
      <c r="E302" s="38"/>
      <c r="F302" s="223" t="s">
        <v>673</v>
      </c>
      <c r="G302" s="38"/>
      <c r="H302" s="38"/>
      <c r="I302" s="197"/>
      <c r="J302" s="38"/>
      <c r="K302" s="38"/>
      <c r="L302" s="39"/>
      <c r="M302" s="198"/>
      <c r="N302" s="199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262</v>
      </c>
      <c r="AU302" s="19" t="s">
        <v>84</v>
      </c>
    </row>
    <row r="303" s="2" customFormat="1" ht="24.15" customHeight="1">
      <c r="A303" s="38"/>
      <c r="B303" s="181"/>
      <c r="C303" s="182" t="s">
        <v>495</v>
      </c>
      <c r="D303" s="182" t="s">
        <v>237</v>
      </c>
      <c r="E303" s="183" t="s">
        <v>668</v>
      </c>
      <c r="F303" s="184" t="s">
        <v>669</v>
      </c>
      <c r="G303" s="185" t="s">
        <v>670</v>
      </c>
      <c r="H303" s="186">
        <v>3</v>
      </c>
      <c r="I303" s="187"/>
      <c r="J303" s="188">
        <f>ROUND(I303*H303,2)</f>
        <v>0</v>
      </c>
      <c r="K303" s="184" t="s">
        <v>246</v>
      </c>
      <c r="L303" s="39"/>
      <c r="M303" s="189" t="s">
        <v>1</v>
      </c>
      <c r="N303" s="190" t="s">
        <v>40</v>
      </c>
      <c r="O303" s="77"/>
      <c r="P303" s="191">
        <f>O303*H303</f>
        <v>0</v>
      </c>
      <c r="Q303" s="191">
        <v>0.00031</v>
      </c>
      <c r="R303" s="191">
        <f>Q303*H303</f>
        <v>0.00093000000000000005</v>
      </c>
      <c r="S303" s="191">
        <v>0</v>
      </c>
      <c r="T303" s="192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3" t="s">
        <v>96</v>
      </c>
      <c r="AT303" s="193" t="s">
        <v>237</v>
      </c>
      <c r="AU303" s="193" t="s">
        <v>84</v>
      </c>
      <c r="AY303" s="19" t="s">
        <v>235</v>
      </c>
      <c r="BE303" s="194">
        <f>IF(N303="základní",J303,0)</f>
        <v>0</v>
      </c>
      <c r="BF303" s="194">
        <f>IF(N303="snížená",J303,0)</f>
        <v>0</v>
      </c>
      <c r="BG303" s="194">
        <f>IF(N303="zákl. přenesená",J303,0)</f>
        <v>0</v>
      </c>
      <c r="BH303" s="194">
        <f>IF(N303="sníž. přenesená",J303,0)</f>
        <v>0</v>
      </c>
      <c r="BI303" s="194">
        <f>IF(N303="nulová",J303,0)</f>
        <v>0</v>
      </c>
      <c r="BJ303" s="19" t="s">
        <v>82</v>
      </c>
      <c r="BK303" s="194">
        <f>ROUND(I303*H303,2)</f>
        <v>0</v>
      </c>
      <c r="BL303" s="19" t="s">
        <v>96</v>
      </c>
      <c r="BM303" s="193" t="s">
        <v>671</v>
      </c>
    </row>
    <row r="304" s="2" customFormat="1">
      <c r="A304" s="38"/>
      <c r="B304" s="39"/>
      <c r="C304" s="38"/>
      <c r="D304" s="195" t="s">
        <v>242</v>
      </c>
      <c r="E304" s="38"/>
      <c r="F304" s="196" t="s">
        <v>672</v>
      </c>
      <c r="G304" s="38"/>
      <c r="H304" s="38"/>
      <c r="I304" s="197"/>
      <c r="J304" s="38"/>
      <c r="K304" s="38"/>
      <c r="L304" s="39"/>
      <c r="M304" s="198"/>
      <c r="N304" s="199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242</v>
      </c>
      <c r="AU304" s="19" t="s">
        <v>84</v>
      </c>
    </row>
    <row r="305" s="2" customFormat="1">
      <c r="A305" s="38"/>
      <c r="B305" s="39"/>
      <c r="C305" s="38"/>
      <c r="D305" s="195" t="s">
        <v>262</v>
      </c>
      <c r="E305" s="38"/>
      <c r="F305" s="223" t="s">
        <v>673</v>
      </c>
      <c r="G305" s="38"/>
      <c r="H305" s="38"/>
      <c r="I305" s="197"/>
      <c r="J305" s="38"/>
      <c r="K305" s="38"/>
      <c r="L305" s="39"/>
      <c r="M305" s="198"/>
      <c r="N305" s="199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262</v>
      </c>
      <c r="AU305" s="19" t="s">
        <v>84</v>
      </c>
    </row>
    <row r="306" s="13" customFormat="1">
      <c r="A306" s="13"/>
      <c r="B306" s="200"/>
      <c r="C306" s="13"/>
      <c r="D306" s="195" t="s">
        <v>248</v>
      </c>
      <c r="E306" s="201" t="s">
        <v>1</v>
      </c>
      <c r="F306" s="202" t="s">
        <v>674</v>
      </c>
      <c r="G306" s="13"/>
      <c r="H306" s="201" t="s">
        <v>1</v>
      </c>
      <c r="I306" s="203"/>
      <c r="J306" s="13"/>
      <c r="K306" s="13"/>
      <c r="L306" s="200"/>
      <c r="M306" s="204"/>
      <c r="N306" s="205"/>
      <c r="O306" s="205"/>
      <c r="P306" s="205"/>
      <c r="Q306" s="205"/>
      <c r="R306" s="205"/>
      <c r="S306" s="205"/>
      <c r="T306" s="206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01" t="s">
        <v>248</v>
      </c>
      <c r="AU306" s="201" t="s">
        <v>84</v>
      </c>
      <c r="AV306" s="13" t="s">
        <v>82</v>
      </c>
      <c r="AW306" s="13" t="s">
        <v>32</v>
      </c>
      <c r="AX306" s="13" t="s">
        <v>75</v>
      </c>
      <c r="AY306" s="201" t="s">
        <v>235</v>
      </c>
    </row>
    <row r="307" s="14" customFormat="1">
      <c r="A307" s="14"/>
      <c r="B307" s="207"/>
      <c r="C307" s="14"/>
      <c r="D307" s="195" t="s">
        <v>248</v>
      </c>
      <c r="E307" s="208" t="s">
        <v>1</v>
      </c>
      <c r="F307" s="209" t="s">
        <v>1533</v>
      </c>
      <c r="G307" s="14"/>
      <c r="H307" s="210">
        <v>3</v>
      </c>
      <c r="I307" s="211"/>
      <c r="J307" s="14"/>
      <c r="K307" s="14"/>
      <c r="L307" s="207"/>
      <c r="M307" s="212"/>
      <c r="N307" s="213"/>
      <c r="O307" s="213"/>
      <c r="P307" s="213"/>
      <c r="Q307" s="213"/>
      <c r="R307" s="213"/>
      <c r="S307" s="213"/>
      <c r="T307" s="2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08" t="s">
        <v>248</v>
      </c>
      <c r="AU307" s="208" t="s">
        <v>84</v>
      </c>
      <c r="AV307" s="14" t="s">
        <v>84</v>
      </c>
      <c r="AW307" s="14" t="s">
        <v>32</v>
      </c>
      <c r="AX307" s="14" t="s">
        <v>82</v>
      </c>
      <c r="AY307" s="208" t="s">
        <v>235</v>
      </c>
    </row>
    <row r="308" s="2" customFormat="1" ht="24.15" customHeight="1">
      <c r="A308" s="38"/>
      <c r="B308" s="181"/>
      <c r="C308" s="182" t="s">
        <v>502</v>
      </c>
      <c r="D308" s="182" t="s">
        <v>237</v>
      </c>
      <c r="E308" s="183" t="s">
        <v>677</v>
      </c>
      <c r="F308" s="184" t="s">
        <v>678</v>
      </c>
      <c r="G308" s="185" t="s">
        <v>323</v>
      </c>
      <c r="H308" s="186">
        <v>79</v>
      </c>
      <c r="I308" s="187"/>
      <c r="J308" s="188">
        <f>ROUND(I308*H308,2)</f>
        <v>0</v>
      </c>
      <c r="K308" s="184" t="s">
        <v>246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96</v>
      </c>
      <c r="AT308" s="193" t="s">
        <v>237</v>
      </c>
      <c r="AU308" s="193" t="s">
        <v>84</v>
      </c>
      <c r="AY308" s="19" t="s">
        <v>235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96</v>
      </c>
      <c r="BM308" s="193" t="s">
        <v>679</v>
      </c>
    </row>
    <row r="309" s="2" customFormat="1">
      <c r="A309" s="38"/>
      <c r="B309" s="39"/>
      <c r="C309" s="38"/>
      <c r="D309" s="195" t="s">
        <v>242</v>
      </c>
      <c r="E309" s="38"/>
      <c r="F309" s="196" t="s">
        <v>680</v>
      </c>
      <c r="G309" s="38"/>
      <c r="H309" s="38"/>
      <c r="I309" s="197"/>
      <c r="J309" s="38"/>
      <c r="K309" s="38"/>
      <c r="L309" s="39"/>
      <c r="M309" s="198"/>
      <c r="N309" s="199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242</v>
      </c>
      <c r="AU309" s="19" t="s">
        <v>84</v>
      </c>
    </row>
    <row r="310" s="2" customFormat="1">
      <c r="A310" s="38"/>
      <c r="B310" s="39"/>
      <c r="C310" s="38"/>
      <c r="D310" s="195" t="s">
        <v>262</v>
      </c>
      <c r="E310" s="38"/>
      <c r="F310" s="223" t="s">
        <v>673</v>
      </c>
      <c r="G310" s="38"/>
      <c r="H310" s="38"/>
      <c r="I310" s="197"/>
      <c r="J310" s="38"/>
      <c r="K310" s="38"/>
      <c r="L310" s="39"/>
      <c r="M310" s="198"/>
      <c r="N310" s="199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262</v>
      </c>
      <c r="AU310" s="19" t="s">
        <v>84</v>
      </c>
    </row>
    <row r="311" s="2" customFormat="1" ht="24.15" customHeight="1">
      <c r="A311" s="38"/>
      <c r="B311" s="181"/>
      <c r="C311" s="182" t="s">
        <v>509</v>
      </c>
      <c r="D311" s="182" t="s">
        <v>237</v>
      </c>
      <c r="E311" s="183" t="s">
        <v>682</v>
      </c>
      <c r="F311" s="184" t="s">
        <v>683</v>
      </c>
      <c r="G311" s="185" t="s">
        <v>527</v>
      </c>
      <c r="H311" s="186">
        <v>3</v>
      </c>
      <c r="I311" s="187"/>
      <c r="J311" s="188">
        <f>ROUND(I311*H311,2)</f>
        <v>0</v>
      </c>
      <c r="K311" s="184" t="s">
        <v>246</v>
      </c>
      <c r="L311" s="39"/>
      <c r="M311" s="189" t="s">
        <v>1</v>
      </c>
      <c r="N311" s="190" t="s">
        <v>40</v>
      </c>
      <c r="O311" s="77"/>
      <c r="P311" s="191">
        <f>O311*H311</f>
        <v>0</v>
      </c>
      <c r="Q311" s="191">
        <v>0.010189999999999999</v>
      </c>
      <c r="R311" s="191">
        <f>Q311*H311</f>
        <v>0.03057</v>
      </c>
      <c r="S311" s="191">
        <v>0</v>
      </c>
      <c r="T311" s="192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3" t="s">
        <v>96</v>
      </c>
      <c r="AT311" s="193" t="s">
        <v>237</v>
      </c>
      <c r="AU311" s="193" t="s">
        <v>84</v>
      </c>
      <c r="AY311" s="19" t="s">
        <v>235</v>
      </c>
      <c r="BE311" s="194">
        <f>IF(N311="základní",J311,0)</f>
        <v>0</v>
      </c>
      <c r="BF311" s="194">
        <f>IF(N311="snížená",J311,0)</f>
        <v>0</v>
      </c>
      <c r="BG311" s="194">
        <f>IF(N311="zákl. přenesená",J311,0)</f>
        <v>0</v>
      </c>
      <c r="BH311" s="194">
        <f>IF(N311="sníž. přenesená",J311,0)</f>
        <v>0</v>
      </c>
      <c r="BI311" s="194">
        <f>IF(N311="nulová",J311,0)</f>
        <v>0</v>
      </c>
      <c r="BJ311" s="19" t="s">
        <v>82</v>
      </c>
      <c r="BK311" s="194">
        <f>ROUND(I311*H311,2)</f>
        <v>0</v>
      </c>
      <c r="BL311" s="19" t="s">
        <v>96</v>
      </c>
      <c r="BM311" s="193" t="s">
        <v>684</v>
      </c>
    </row>
    <row r="312" s="2" customFormat="1">
      <c r="A312" s="38"/>
      <c r="B312" s="39"/>
      <c r="C312" s="38"/>
      <c r="D312" s="195" t="s">
        <v>242</v>
      </c>
      <c r="E312" s="38"/>
      <c r="F312" s="196" t="s">
        <v>683</v>
      </c>
      <c r="G312" s="38"/>
      <c r="H312" s="38"/>
      <c r="I312" s="197"/>
      <c r="J312" s="38"/>
      <c r="K312" s="38"/>
      <c r="L312" s="39"/>
      <c r="M312" s="198"/>
      <c r="N312" s="199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242</v>
      </c>
      <c r="AU312" s="19" t="s">
        <v>84</v>
      </c>
    </row>
    <row r="313" s="2" customFormat="1">
      <c r="A313" s="38"/>
      <c r="B313" s="39"/>
      <c r="C313" s="38"/>
      <c r="D313" s="195" t="s">
        <v>262</v>
      </c>
      <c r="E313" s="38"/>
      <c r="F313" s="223" t="s">
        <v>296</v>
      </c>
      <c r="G313" s="38"/>
      <c r="H313" s="38"/>
      <c r="I313" s="197"/>
      <c r="J313" s="38"/>
      <c r="K313" s="38"/>
      <c r="L313" s="39"/>
      <c r="M313" s="198"/>
      <c r="N313" s="199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262</v>
      </c>
      <c r="AU313" s="19" t="s">
        <v>84</v>
      </c>
    </row>
    <row r="314" s="14" customFormat="1">
      <c r="A314" s="14"/>
      <c r="B314" s="207"/>
      <c r="C314" s="14"/>
      <c r="D314" s="195" t="s">
        <v>248</v>
      </c>
      <c r="E314" s="208" t="s">
        <v>1</v>
      </c>
      <c r="F314" s="209" t="s">
        <v>1589</v>
      </c>
      <c r="G314" s="14"/>
      <c r="H314" s="210">
        <v>3</v>
      </c>
      <c r="I314" s="211"/>
      <c r="J314" s="14"/>
      <c r="K314" s="14"/>
      <c r="L314" s="207"/>
      <c r="M314" s="212"/>
      <c r="N314" s="213"/>
      <c r="O314" s="213"/>
      <c r="P314" s="213"/>
      <c r="Q314" s="213"/>
      <c r="R314" s="213"/>
      <c r="S314" s="213"/>
      <c r="T314" s="2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8" t="s">
        <v>248</v>
      </c>
      <c r="AU314" s="208" t="s">
        <v>84</v>
      </c>
      <c r="AV314" s="14" t="s">
        <v>84</v>
      </c>
      <c r="AW314" s="14" t="s">
        <v>32</v>
      </c>
      <c r="AX314" s="14" t="s">
        <v>82</v>
      </c>
      <c r="AY314" s="208" t="s">
        <v>235</v>
      </c>
    </row>
    <row r="315" s="2" customFormat="1" ht="24.15" customHeight="1">
      <c r="A315" s="38"/>
      <c r="B315" s="181"/>
      <c r="C315" s="232" t="s">
        <v>516</v>
      </c>
      <c r="D315" s="232" t="s">
        <v>465</v>
      </c>
      <c r="E315" s="233" t="s">
        <v>687</v>
      </c>
      <c r="F315" s="234" t="s">
        <v>688</v>
      </c>
      <c r="G315" s="235" t="s">
        <v>527</v>
      </c>
      <c r="H315" s="236">
        <v>1</v>
      </c>
      <c r="I315" s="237"/>
      <c r="J315" s="238">
        <f>ROUND(I315*H315,2)</f>
        <v>0</v>
      </c>
      <c r="K315" s="234" t="s">
        <v>246</v>
      </c>
      <c r="L315" s="239"/>
      <c r="M315" s="240" t="s">
        <v>1</v>
      </c>
      <c r="N315" s="241" t="s">
        <v>40</v>
      </c>
      <c r="O315" s="77"/>
      <c r="P315" s="191">
        <f>O315*H315</f>
        <v>0</v>
      </c>
      <c r="Q315" s="191">
        <v>0.254</v>
      </c>
      <c r="R315" s="191">
        <f>Q315*H315</f>
        <v>0.254</v>
      </c>
      <c r="S315" s="191">
        <v>0</v>
      </c>
      <c r="T315" s="192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93" t="s">
        <v>291</v>
      </c>
      <c r="AT315" s="193" t="s">
        <v>465</v>
      </c>
      <c r="AU315" s="193" t="s">
        <v>84</v>
      </c>
      <c r="AY315" s="19" t="s">
        <v>235</v>
      </c>
      <c r="BE315" s="194">
        <f>IF(N315="základní",J315,0)</f>
        <v>0</v>
      </c>
      <c r="BF315" s="194">
        <f>IF(N315="snížená",J315,0)</f>
        <v>0</v>
      </c>
      <c r="BG315" s="194">
        <f>IF(N315="zákl. přenesená",J315,0)</f>
        <v>0</v>
      </c>
      <c r="BH315" s="194">
        <f>IF(N315="sníž. přenesená",J315,0)</f>
        <v>0</v>
      </c>
      <c r="BI315" s="194">
        <f>IF(N315="nulová",J315,0)</f>
        <v>0</v>
      </c>
      <c r="BJ315" s="19" t="s">
        <v>82</v>
      </c>
      <c r="BK315" s="194">
        <f>ROUND(I315*H315,2)</f>
        <v>0</v>
      </c>
      <c r="BL315" s="19" t="s">
        <v>96</v>
      </c>
      <c r="BM315" s="193" t="s">
        <v>1141</v>
      </c>
    </row>
    <row r="316" s="2" customFormat="1">
      <c r="A316" s="38"/>
      <c r="B316" s="39"/>
      <c r="C316" s="38"/>
      <c r="D316" s="195" t="s">
        <v>242</v>
      </c>
      <c r="E316" s="38"/>
      <c r="F316" s="196" t="s">
        <v>690</v>
      </c>
      <c r="G316" s="38"/>
      <c r="H316" s="38"/>
      <c r="I316" s="197"/>
      <c r="J316" s="38"/>
      <c r="K316" s="38"/>
      <c r="L316" s="39"/>
      <c r="M316" s="198"/>
      <c r="N316" s="199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242</v>
      </c>
      <c r="AU316" s="19" t="s">
        <v>84</v>
      </c>
    </row>
    <row r="317" s="2" customFormat="1" ht="24.15" customHeight="1">
      <c r="A317" s="38"/>
      <c r="B317" s="181"/>
      <c r="C317" s="232" t="s">
        <v>524</v>
      </c>
      <c r="D317" s="232" t="s">
        <v>465</v>
      </c>
      <c r="E317" s="233" t="s">
        <v>697</v>
      </c>
      <c r="F317" s="234" t="s">
        <v>698</v>
      </c>
      <c r="G317" s="235" t="s">
        <v>527</v>
      </c>
      <c r="H317" s="236">
        <v>2</v>
      </c>
      <c r="I317" s="237"/>
      <c r="J317" s="238">
        <f>ROUND(I317*H317,2)</f>
        <v>0</v>
      </c>
      <c r="K317" s="234" t="s">
        <v>246</v>
      </c>
      <c r="L317" s="239"/>
      <c r="M317" s="240" t="s">
        <v>1</v>
      </c>
      <c r="N317" s="241" t="s">
        <v>40</v>
      </c>
      <c r="O317" s="77"/>
      <c r="P317" s="191">
        <f>O317*H317</f>
        <v>0</v>
      </c>
      <c r="Q317" s="191">
        <v>1.0129999999999999</v>
      </c>
      <c r="R317" s="191">
        <f>Q317*H317</f>
        <v>2.0259999999999998</v>
      </c>
      <c r="S317" s="191">
        <v>0</v>
      </c>
      <c r="T317" s="192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93" t="s">
        <v>291</v>
      </c>
      <c r="AT317" s="193" t="s">
        <v>465</v>
      </c>
      <c r="AU317" s="193" t="s">
        <v>84</v>
      </c>
      <c r="AY317" s="19" t="s">
        <v>235</v>
      </c>
      <c r="BE317" s="194">
        <f>IF(N317="základní",J317,0)</f>
        <v>0</v>
      </c>
      <c r="BF317" s="194">
        <f>IF(N317="snížená",J317,0)</f>
        <v>0</v>
      </c>
      <c r="BG317" s="194">
        <f>IF(N317="zákl. přenesená",J317,0)</f>
        <v>0</v>
      </c>
      <c r="BH317" s="194">
        <f>IF(N317="sníž. přenesená",J317,0)</f>
        <v>0</v>
      </c>
      <c r="BI317" s="194">
        <f>IF(N317="nulová",J317,0)</f>
        <v>0</v>
      </c>
      <c r="BJ317" s="19" t="s">
        <v>82</v>
      </c>
      <c r="BK317" s="194">
        <f>ROUND(I317*H317,2)</f>
        <v>0</v>
      </c>
      <c r="BL317" s="19" t="s">
        <v>96</v>
      </c>
      <c r="BM317" s="193" t="s">
        <v>699</v>
      </c>
    </row>
    <row r="318" s="2" customFormat="1">
      <c r="A318" s="38"/>
      <c r="B318" s="39"/>
      <c r="C318" s="38"/>
      <c r="D318" s="195" t="s">
        <v>242</v>
      </c>
      <c r="E318" s="38"/>
      <c r="F318" s="196" t="s">
        <v>700</v>
      </c>
      <c r="G318" s="38"/>
      <c r="H318" s="38"/>
      <c r="I318" s="197"/>
      <c r="J318" s="38"/>
      <c r="K318" s="38"/>
      <c r="L318" s="39"/>
      <c r="M318" s="198"/>
      <c r="N318" s="199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242</v>
      </c>
      <c r="AU318" s="19" t="s">
        <v>84</v>
      </c>
    </row>
    <row r="319" s="2" customFormat="1" ht="24.15" customHeight="1">
      <c r="A319" s="38"/>
      <c r="B319" s="181"/>
      <c r="C319" s="182" t="s">
        <v>531</v>
      </c>
      <c r="D319" s="182" t="s">
        <v>237</v>
      </c>
      <c r="E319" s="183" t="s">
        <v>702</v>
      </c>
      <c r="F319" s="184" t="s">
        <v>703</v>
      </c>
      <c r="G319" s="185" t="s">
        <v>527</v>
      </c>
      <c r="H319" s="186">
        <v>1</v>
      </c>
      <c r="I319" s="187"/>
      <c r="J319" s="188">
        <f>ROUND(I319*H319,2)</f>
        <v>0</v>
      </c>
      <c r="K319" s="184" t="s">
        <v>246</v>
      </c>
      <c r="L319" s="39"/>
      <c r="M319" s="189" t="s">
        <v>1</v>
      </c>
      <c r="N319" s="190" t="s">
        <v>40</v>
      </c>
      <c r="O319" s="77"/>
      <c r="P319" s="191">
        <f>O319*H319</f>
        <v>0</v>
      </c>
      <c r="Q319" s="191">
        <v>0.01248</v>
      </c>
      <c r="R319" s="191">
        <f>Q319*H319</f>
        <v>0.01248</v>
      </c>
      <c r="S319" s="191">
        <v>0</v>
      </c>
      <c r="T319" s="192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93" t="s">
        <v>96</v>
      </c>
      <c r="AT319" s="193" t="s">
        <v>237</v>
      </c>
      <c r="AU319" s="193" t="s">
        <v>84</v>
      </c>
      <c r="AY319" s="19" t="s">
        <v>235</v>
      </c>
      <c r="BE319" s="194">
        <f>IF(N319="základní",J319,0)</f>
        <v>0</v>
      </c>
      <c r="BF319" s="194">
        <f>IF(N319="snížená",J319,0)</f>
        <v>0</v>
      </c>
      <c r="BG319" s="194">
        <f>IF(N319="zákl. přenesená",J319,0)</f>
        <v>0</v>
      </c>
      <c r="BH319" s="194">
        <f>IF(N319="sníž. přenesená",J319,0)</f>
        <v>0</v>
      </c>
      <c r="BI319" s="194">
        <f>IF(N319="nulová",J319,0)</f>
        <v>0</v>
      </c>
      <c r="BJ319" s="19" t="s">
        <v>82</v>
      </c>
      <c r="BK319" s="194">
        <f>ROUND(I319*H319,2)</f>
        <v>0</v>
      </c>
      <c r="BL319" s="19" t="s">
        <v>96</v>
      </c>
      <c r="BM319" s="193" t="s">
        <v>704</v>
      </c>
    </row>
    <row r="320" s="2" customFormat="1">
      <c r="A320" s="38"/>
      <c r="B320" s="39"/>
      <c r="C320" s="38"/>
      <c r="D320" s="195" t="s">
        <v>242</v>
      </c>
      <c r="E320" s="38"/>
      <c r="F320" s="196" t="s">
        <v>703</v>
      </c>
      <c r="G320" s="38"/>
      <c r="H320" s="38"/>
      <c r="I320" s="197"/>
      <c r="J320" s="38"/>
      <c r="K320" s="38"/>
      <c r="L320" s="39"/>
      <c r="M320" s="198"/>
      <c r="N320" s="199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242</v>
      </c>
      <c r="AU320" s="19" t="s">
        <v>84</v>
      </c>
    </row>
    <row r="321" s="2" customFormat="1">
      <c r="A321" s="38"/>
      <c r="B321" s="39"/>
      <c r="C321" s="38"/>
      <c r="D321" s="195" t="s">
        <v>262</v>
      </c>
      <c r="E321" s="38"/>
      <c r="F321" s="223" t="s">
        <v>296</v>
      </c>
      <c r="G321" s="38"/>
      <c r="H321" s="38"/>
      <c r="I321" s="197"/>
      <c r="J321" s="38"/>
      <c r="K321" s="38"/>
      <c r="L321" s="39"/>
      <c r="M321" s="198"/>
      <c r="N321" s="199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262</v>
      </c>
      <c r="AU321" s="19" t="s">
        <v>84</v>
      </c>
    </row>
    <row r="322" s="14" customFormat="1">
      <c r="A322" s="14"/>
      <c r="B322" s="207"/>
      <c r="C322" s="14"/>
      <c r="D322" s="195" t="s">
        <v>248</v>
      </c>
      <c r="E322" s="208" t="s">
        <v>1</v>
      </c>
      <c r="F322" s="209" t="s">
        <v>82</v>
      </c>
      <c r="G322" s="14"/>
      <c r="H322" s="210">
        <v>1</v>
      </c>
      <c r="I322" s="211"/>
      <c r="J322" s="14"/>
      <c r="K322" s="14"/>
      <c r="L322" s="207"/>
      <c r="M322" s="212"/>
      <c r="N322" s="213"/>
      <c r="O322" s="213"/>
      <c r="P322" s="213"/>
      <c r="Q322" s="213"/>
      <c r="R322" s="213"/>
      <c r="S322" s="213"/>
      <c r="T322" s="2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08" t="s">
        <v>248</v>
      </c>
      <c r="AU322" s="208" t="s">
        <v>84</v>
      </c>
      <c r="AV322" s="14" t="s">
        <v>84</v>
      </c>
      <c r="AW322" s="14" t="s">
        <v>32</v>
      </c>
      <c r="AX322" s="14" t="s">
        <v>82</v>
      </c>
      <c r="AY322" s="208" t="s">
        <v>235</v>
      </c>
    </row>
    <row r="323" s="2" customFormat="1" ht="24.15" customHeight="1">
      <c r="A323" s="38"/>
      <c r="B323" s="181"/>
      <c r="C323" s="232" t="s">
        <v>535</v>
      </c>
      <c r="D323" s="232" t="s">
        <v>465</v>
      </c>
      <c r="E323" s="233" t="s">
        <v>706</v>
      </c>
      <c r="F323" s="234" t="s">
        <v>707</v>
      </c>
      <c r="G323" s="235" t="s">
        <v>527</v>
      </c>
      <c r="H323" s="236">
        <v>1</v>
      </c>
      <c r="I323" s="237"/>
      <c r="J323" s="238">
        <f>ROUND(I323*H323,2)</f>
        <v>0</v>
      </c>
      <c r="K323" s="234" t="s">
        <v>246</v>
      </c>
      <c r="L323" s="239"/>
      <c r="M323" s="240" t="s">
        <v>1</v>
      </c>
      <c r="N323" s="241" t="s">
        <v>40</v>
      </c>
      <c r="O323" s="77"/>
      <c r="P323" s="191">
        <f>O323*H323</f>
        <v>0</v>
      </c>
      <c r="Q323" s="191">
        <v>0.54800000000000004</v>
      </c>
      <c r="R323" s="191">
        <f>Q323*H323</f>
        <v>0.54800000000000004</v>
      </c>
      <c r="S323" s="191">
        <v>0</v>
      </c>
      <c r="T323" s="192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93" t="s">
        <v>291</v>
      </c>
      <c r="AT323" s="193" t="s">
        <v>465</v>
      </c>
      <c r="AU323" s="193" t="s">
        <v>84</v>
      </c>
      <c r="AY323" s="19" t="s">
        <v>235</v>
      </c>
      <c r="BE323" s="194">
        <f>IF(N323="základní",J323,0)</f>
        <v>0</v>
      </c>
      <c r="BF323" s="194">
        <f>IF(N323="snížená",J323,0)</f>
        <v>0</v>
      </c>
      <c r="BG323" s="194">
        <f>IF(N323="zákl. přenesená",J323,0)</f>
        <v>0</v>
      </c>
      <c r="BH323" s="194">
        <f>IF(N323="sníž. přenesená",J323,0)</f>
        <v>0</v>
      </c>
      <c r="BI323" s="194">
        <f>IF(N323="nulová",J323,0)</f>
        <v>0</v>
      </c>
      <c r="BJ323" s="19" t="s">
        <v>82</v>
      </c>
      <c r="BK323" s="194">
        <f>ROUND(I323*H323,2)</f>
        <v>0</v>
      </c>
      <c r="BL323" s="19" t="s">
        <v>96</v>
      </c>
      <c r="BM323" s="193" t="s">
        <v>708</v>
      </c>
    </row>
    <row r="324" s="2" customFormat="1">
      <c r="A324" s="38"/>
      <c r="B324" s="39"/>
      <c r="C324" s="38"/>
      <c r="D324" s="195" t="s">
        <v>242</v>
      </c>
      <c r="E324" s="38"/>
      <c r="F324" s="196" t="s">
        <v>707</v>
      </c>
      <c r="G324" s="38"/>
      <c r="H324" s="38"/>
      <c r="I324" s="197"/>
      <c r="J324" s="38"/>
      <c r="K324" s="38"/>
      <c r="L324" s="39"/>
      <c r="M324" s="198"/>
      <c r="N324" s="199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242</v>
      </c>
      <c r="AU324" s="19" t="s">
        <v>84</v>
      </c>
    </row>
    <row r="325" s="2" customFormat="1" ht="24.15" customHeight="1">
      <c r="A325" s="38"/>
      <c r="B325" s="181"/>
      <c r="C325" s="182" t="s">
        <v>539</v>
      </c>
      <c r="D325" s="182" t="s">
        <v>237</v>
      </c>
      <c r="E325" s="183" t="s">
        <v>710</v>
      </c>
      <c r="F325" s="184" t="s">
        <v>711</v>
      </c>
      <c r="G325" s="185" t="s">
        <v>527</v>
      </c>
      <c r="H325" s="186">
        <v>2</v>
      </c>
      <c r="I325" s="187"/>
      <c r="J325" s="188">
        <f>ROUND(I325*H325,2)</f>
        <v>0</v>
      </c>
      <c r="K325" s="184" t="s">
        <v>246</v>
      </c>
      <c r="L325" s="39"/>
      <c r="M325" s="189" t="s">
        <v>1</v>
      </c>
      <c r="N325" s="190" t="s">
        <v>40</v>
      </c>
      <c r="O325" s="77"/>
      <c r="P325" s="191">
        <f>O325*H325</f>
        <v>0</v>
      </c>
      <c r="Q325" s="191">
        <v>0.028539999999999999</v>
      </c>
      <c r="R325" s="191">
        <f>Q325*H325</f>
        <v>0.057079999999999999</v>
      </c>
      <c r="S325" s="191">
        <v>0</v>
      </c>
      <c r="T325" s="192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93" t="s">
        <v>96</v>
      </c>
      <c r="AT325" s="193" t="s">
        <v>237</v>
      </c>
      <c r="AU325" s="193" t="s">
        <v>84</v>
      </c>
      <c r="AY325" s="19" t="s">
        <v>235</v>
      </c>
      <c r="BE325" s="194">
        <f>IF(N325="základní",J325,0)</f>
        <v>0</v>
      </c>
      <c r="BF325" s="194">
        <f>IF(N325="snížená",J325,0)</f>
        <v>0</v>
      </c>
      <c r="BG325" s="194">
        <f>IF(N325="zákl. přenesená",J325,0)</f>
        <v>0</v>
      </c>
      <c r="BH325" s="194">
        <f>IF(N325="sníž. přenesená",J325,0)</f>
        <v>0</v>
      </c>
      <c r="BI325" s="194">
        <f>IF(N325="nulová",J325,0)</f>
        <v>0</v>
      </c>
      <c r="BJ325" s="19" t="s">
        <v>82</v>
      </c>
      <c r="BK325" s="194">
        <f>ROUND(I325*H325,2)</f>
        <v>0</v>
      </c>
      <c r="BL325" s="19" t="s">
        <v>96</v>
      </c>
      <c r="BM325" s="193" t="s">
        <v>712</v>
      </c>
    </row>
    <row r="326" s="2" customFormat="1">
      <c r="A326" s="38"/>
      <c r="B326" s="39"/>
      <c r="C326" s="38"/>
      <c r="D326" s="195" t="s">
        <v>242</v>
      </c>
      <c r="E326" s="38"/>
      <c r="F326" s="196" t="s">
        <v>711</v>
      </c>
      <c r="G326" s="38"/>
      <c r="H326" s="38"/>
      <c r="I326" s="197"/>
      <c r="J326" s="38"/>
      <c r="K326" s="38"/>
      <c r="L326" s="39"/>
      <c r="M326" s="198"/>
      <c r="N326" s="199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242</v>
      </c>
      <c r="AU326" s="19" t="s">
        <v>84</v>
      </c>
    </row>
    <row r="327" s="2" customFormat="1">
      <c r="A327" s="38"/>
      <c r="B327" s="39"/>
      <c r="C327" s="38"/>
      <c r="D327" s="195" t="s">
        <v>262</v>
      </c>
      <c r="E327" s="38"/>
      <c r="F327" s="223" t="s">
        <v>296</v>
      </c>
      <c r="G327" s="38"/>
      <c r="H327" s="38"/>
      <c r="I327" s="197"/>
      <c r="J327" s="38"/>
      <c r="K327" s="38"/>
      <c r="L327" s="39"/>
      <c r="M327" s="198"/>
      <c r="N327" s="199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262</v>
      </c>
      <c r="AU327" s="19" t="s">
        <v>84</v>
      </c>
    </row>
    <row r="328" s="14" customFormat="1">
      <c r="A328" s="14"/>
      <c r="B328" s="207"/>
      <c r="C328" s="14"/>
      <c r="D328" s="195" t="s">
        <v>248</v>
      </c>
      <c r="E328" s="208" t="s">
        <v>1</v>
      </c>
      <c r="F328" s="209" t="s">
        <v>1001</v>
      </c>
      <c r="G328" s="14"/>
      <c r="H328" s="210">
        <v>2</v>
      </c>
      <c r="I328" s="211"/>
      <c r="J328" s="14"/>
      <c r="K328" s="14"/>
      <c r="L328" s="207"/>
      <c r="M328" s="212"/>
      <c r="N328" s="213"/>
      <c r="O328" s="213"/>
      <c r="P328" s="213"/>
      <c r="Q328" s="213"/>
      <c r="R328" s="213"/>
      <c r="S328" s="213"/>
      <c r="T328" s="2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8" t="s">
        <v>248</v>
      </c>
      <c r="AU328" s="208" t="s">
        <v>84</v>
      </c>
      <c r="AV328" s="14" t="s">
        <v>84</v>
      </c>
      <c r="AW328" s="14" t="s">
        <v>32</v>
      </c>
      <c r="AX328" s="14" t="s">
        <v>82</v>
      </c>
      <c r="AY328" s="208" t="s">
        <v>235</v>
      </c>
    </row>
    <row r="329" s="2" customFormat="1" ht="62.7" customHeight="1">
      <c r="A329" s="38"/>
      <c r="B329" s="181"/>
      <c r="C329" s="232" t="s">
        <v>543</v>
      </c>
      <c r="D329" s="232" t="s">
        <v>465</v>
      </c>
      <c r="E329" s="233" t="s">
        <v>715</v>
      </c>
      <c r="F329" s="234" t="s">
        <v>716</v>
      </c>
      <c r="G329" s="235" t="s">
        <v>527</v>
      </c>
      <c r="H329" s="236">
        <v>1</v>
      </c>
      <c r="I329" s="237"/>
      <c r="J329" s="238">
        <f>ROUND(I329*H329,2)</f>
        <v>0</v>
      </c>
      <c r="K329" s="234" t="s">
        <v>1</v>
      </c>
      <c r="L329" s="239"/>
      <c r="M329" s="240" t="s">
        <v>1</v>
      </c>
      <c r="N329" s="241" t="s">
        <v>40</v>
      </c>
      <c r="O329" s="77"/>
      <c r="P329" s="191">
        <f>O329*H329</f>
        <v>0</v>
      </c>
      <c r="Q329" s="191">
        <v>1.8700000000000001</v>
      </c>
      <c r="R329" s="191">
        <f>Q329*H329</f>
        <v>1.8700000000000001</v>
      </c>
      <c r="S329" s="191">
        <v>0</v>
      </c>
      <c r="T329" s="192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93" t="s">
        <v>291</v>
      </c>
      <c r="AT329" s="193" t="s">
        <v>465</v>
      </c>
      <c r="AU329" s="193" t="s">
        <v>84</v>
      </c>
      <c r="AY329" s="19" t="s">
        <v>235</v>
      </c>
      <c r="BE329" s="194">
        <f>IF(N329="základní",J329,0)</f>
        <v>0</v>
      </c>
      <c r="BF329" s="194">
        <f>IF(N329="snížená",J329,0)</f>
        <v>0</v>
      </c>
      <c r="BG329" s="194">
        <f>IF(N329="zákl. přenesená",J329,0)</f>
        <v>0</v>
      </c>
      <c r="BH329" s="194">
        <f>IF(N329="sníž. přenesená",J329,0)</f>
        <v>0</v>
      </c>
      <c r="BI329" s="194">
        <f>IF(N329="nulová",J329,0)</f>
        <v>0</v>
      </c>
      <c r="BJ329" s="19" t="s">
        <v>82</v>
      </c>
      <c r="BK329" s="194">
        <f>ROUND(I329*H329,2)</f>
        <v>0</v>
      </c>
      <c r="BL329" s="19" t="s">
        <v>96</v>
      </c>
      <c r="BM329" s="193" t="s">
        <v>717</v>
      </c>
    </row>
    <row r="330" s="2" customFormat="1">
      <c r="A330" s="38"/>
      <c r="B330" s="39"/>
      <c r="C330" s="38"/>
      <c r="D330" s="195" t="s">
        <v>242</v>
      </c>
      <c r="E330" s="38"/>
      <c r="F330" s="196" t="s">
        <v>716</v>
      </c>
      <c r="G330" s="38"/>
      <c r="H330" s="38"/>
      <c r="I330" s="197"/>
      <c r="J330" s="38"/>
      <c r="K330" s="38"/>
      <c r="L330" s="39"/>
      <c r="M330" s="198"/>
      <c r="N330" s="199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242</v>
      </c>
      <c r="AU330" s="19" t="s">
        <v>84</v>
      </c>
    </row>
    <row r="331" s="2" customFormat="1" ht="62.7" customHeight="1">
      <c r="A331" s="38"/>
      <c r="B331" s="181"/>
      <c r="C331" s="232" t="s">
        <v>547</v>
      </c>
      <c r="D331" s="232" t="s">
        <v>465</v>
      </c>
      <c r="E331" s="233" t="s">
        <v>1590</v>
      </c>
      <c r="F331" s="234" t="s">
        <v>1591</v>
      </c>
      <c r="G331" s="235" t="s">
        <v>527</v>
      </c>
      <c r="H331" s="236">
        <v>1</v>
      </c>
      <c r="I331" s="237"/>
      <c r="J331" s="238">
        <f>ROUND(I331*H331,2)</f>
        <v>0</v>
      </c>
      <c r="K331" s="234" t="s">
        <v>1</v>
      </c>
      <c r="L331" s="239"/>
      <c r="M331" s="240" t="s">
        <v>1</v>
      </c>
      <c r="N331" s="241" t="s">
        <v>40</v>
      </c>
      <c r="O331" s="77"/>
      <c r="P331" s="191">
        <f>O331*H331</f>
        <v>0</v>
      </c>
      <c r="Q331" s="191">
        <v>1.8700000000000001</v>
      </c>
      <c r="R331" s="191">
        <f>Q331*H331</f>
        <v>1.8700000000000001</v>
      </c>
      <c r="S331" s="191">
        <v>0</v>
      </c>
      <c r="T331" s="192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93" t="s">
        <v>291</v>
      </c>
      <c r="AT331" s="193" t="s">
        <v>465</v>
      </c>
      <c r="AU331" s="193" t="s">
        <v>84</v>
      </c>
      <c r="AY331" s="19" t="s">
        <v>235</v>
      </c>
      <c r="BE331" s="194">
        <f>IF(N331="základní",J331,0)</f>
        <v>0</v>
      </c>
      <c r="BF331" s="194">
        <f>IF(N331="snížená",J331,0)</f>
        <v>0</v>
      </c>
      <c r="BG331" s="194">
        <f>IF(N331="zákl. přenesená",J331,0)</f>
        <v>0</v>
      </c>
      <c r="BH331" s="194">
        <f>IF(N331="sníž. přenesená",J331,0)</f>
        <v>0</v>
      </c>
      <c r="BI331" s="194">
        <f>IF(N331="nulová",J331,0)</f>
        <v>0</v>
      </c>
      <c r="BJ331" s="19" t="s">
        <v>82</v>
      </c>
      <c r="BK331" s="194">
        <f>ROUND(I331*H331,2)</f>
        <v>0</v>
      </c>
      <c r="BL331" s="19" t="s">
        <v>96</v>
      </c>
      <c r="BM331" s="193" t="s">
        <v>1592</v>
      </c>
    </row>
    <row r="332" s="2" customFormat="1">
      <c r="A332" s="38"/>
      <c r="B332" s="39"/>
      <c r="C332" s="38"/>
      <c r="D332" s="195" t="s">
        <v>242</v>
      </c>
      <c r="E332" s="38"/>
      <c r="F332" s="196" t="s">
        <v>1591</v>
      </c>
      <c r="G332" s="38"/>
      <c r="H332" s="38"/>
      <c r="I332" s="197"/>
      <c r="J332" s="38"/>
      <c r="K332" s="38"/>
      <c r="L332" s="39"/>
      <c r="M332" s="198"/>
      <c r="N332" s="199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242</v>
      </c>
      <c r="AU332" s="19" t="s">
        <v>84</v>
      </c>
    </row>
    <row r="333" s="2" customFormat="1" ht="24.15" customHeight="1">
      <c r="A333" s="38"/>
      <c r="B333" s="181"/>
      <c r="C333" s="232" t="s">
        <v>552</v>
      </c>
      <c r="D333" s="232" t="s">
        <v>465</v>
      </c>
      <c r="E333" s="233" t="s">
        <v>723</v>
      </c>
      <c r="F333" s="234" t="s">
        <v>724</v>
      </c>
      <c r="G333" s="235" t="s">
        <v>527</v>
      </c>
      <c r="H333" s="236">
        <v>5</v>
      </c>
      <c r="I333" s="237"/>
      <c r="J333" s="238">
        <f>ROUND(I333*H333,2)</f>
        <v>0</v>
      </c>
      <c r="K333" s="234" t="s">
        <v>246</v>
      </c>
      <c r="L333" s="239"/>
      <c r="M333" s="240" t="s">
        <v>1</v>
      </c>
      <c r="N333" s="241" t="s">
        <v>40</v>
      </c>
      <c r="O333" s="77"/>
      <c r="P333" s="191">
        <f>O333*H333</f>
        <v>0</v>
      </c>
      <c r="Q333" s="191">
        <v>0.002</v>
      </c>
      <c r="R333" s="191">
        <f>Q333*H333</f>
        <v>0.01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291</v>
      </c>
      <c r="AT333" s="193" t="s">
        <v>465</v>
      </c>
      <c r="AU333" s="193" t="s">
        <v>84</v>
      </c>
      <c r="AY333" s="19" t="s">
        <v>235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96</v>
      </c>
      <c r="BM333" s="193" t="s">
        <v>725</v>
      </c>
    </row>
    <row r="334" s="2" customFormat="1">
      <c r="A334" s="38"/>
      <c r="B334" s="39"/>
      <c r="C334" s="38"/>
      <c r="D334" s="195" t="s">
        <v>242</v>
      </c>
      <c r="E334" s="38"/>
      <c r="F334" s="196" t="s">
        <v>724</v>
      </c>
      <c r="G334" s="38"/>
      <c r="H334" s="38"/>
      <c r="I334" s="197"/>
      <c r="J334" s="38"/>
      <c r="K334" s="38"/>
      <c r="L334" s="39"/>
      <c r="M334" s="198"/>
      <c r="N334" s="199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242</v>
      </c>
      <c r="AU334" s="19" t="s">
        <v>84</v>
      </c>
    </row>
    <row r="335" s="2" customFormat="1" ht="24.15" customHeight="1">
      <c r="A335" s="38"/>
      <c r="B335" s="181"/>
      <c r="C335" s="182" t="s">
        <v>556</v>
      </c>
      <c r="D335" s="182" t="s">
        <v>237</v>
      </c>
      <c r="E335" s="183" t="s">
        <v>1149</v>
      </c>
      <c r="F335" s="184" t="s">
        <v>1150</v>
      </c>
      <c r="G335" s="185" t="s">
        <v>527</v>
      </c>
      <c r="H335" s="186">
        <v>1</v>
      </c>
      <c r="I335" s="187"/>
      <c r="J335" s="188">
        <f>ROUND(I335*H335,2)</f>
        <v>0</v>
      </c>
      <c r="K335" s="184" t="s">
        <v>246</v>
      </c>
      <c r="L335" s="39"/>
      <c r="M335" s="189" t="s">
        <v>1</v>
      </c>
      <c r="N335" s="190" t="s">
        <v>40</v>
      </c>
      <c r="O335" s="77"/>
      <c r="P335" s="191">
        <f>O335*H335</f>
        <v>0</v>
      </c>
      <c r="Q335" s="191">
        <v>0.039269999999999999</v>
      </c>
      <c r="R335" s="191">
        <f>Q335*H335</f>
        <v>0.039269999999999999</v>
      </c>
      <c r="S335" s="191">
        <v>0</v>
      </c>
      <c r="T335" s="192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93" t="s">
        <v>96</v>
      </c>
      <c r="AT335" s="193" t="s">
        <v>237</v>
      </c>
      <c r="AU335" s="193" t="s">
        <v>84</v>
      </c>
      <c r="AY335" s="19" t="s">
        <v>235</v>
      </c>
      <c r="BE335" s="194">
        <f>IF(N335="základní",J335,0)</f>
        <v>0</v>
      </c>
      <c r="BF335" s="194">
        <f>IF(N335="snížená",J335,0)</f>
        <v>0</v>
      </c>
      <c r="BG335" s="194">
        <f>IF(N335="zákl. přenesená",J335,0)</f>
        <v>0</v>
      </c>
      <c r="BH335" s="194">
        <f>IF(N335="sníž. přenesená",J335,0)</f>
        <v>0</v>
      </c>
      <c r="BI335" s="194">
        <f>IF(N335="nulová",J335,0)</f>
        <v>0</v>
      </c>
      <c r="BJ335" s="19" t="s">
        <v>82</v>
      </c>
      <c r="BK335" s="194">
        <f>ROUND(I335*H335,2)</f>
        <v>0</v>
      </c>
      <c r="BL335" s="19" t="s">
        <v>96</v>
      </c>
      <c r="BM335" s="193" t="s">
        <v>1151</v>
      </c>
    </row>
    <row r="336" s="2" customFormat="1">
      <c r="A336" s="38"/>
      <c r="B336" s="39"/>
      <c r="C336" s="38"/>
      <c r="D336" s="195" t="s">
        <v>242</v>
      </c>
      <c r="E336" s="38"/>
      <c r="F336" s="196" t="s">
        <v>1150</v>
      </c>
      <c r="G336" s="38"/>
      <c r="H336" s="38"/>
      <c r="I336" s="197"/>
      <c r="J336" s="38"/>
      <c r="K336" s="38"/>
      <c r="L336" s="39"/>
      <c r="M336" s="198"/>
      <c r="N336" s="199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242</v>
      </c>
      <c r="AU336" s="19" t="s">
        <v>84</v>
      </c>
    </row>
    <row r="337" s="2" customFormat="1">
      <c r="A337" s="38"/>
      <c r="B337" s="39"/>
      <c r="C337" s="38"/>
      <c r="D337" s="195" t="s">
        <v>262</v>
      </c>
      <c r="E337" s="38"/>
      <c r="F337" s="223" t="s">
        <v>296</v>
      </c>
      <c r="G337" s="38"/>
      <c r="H337" s="38"/>
      <c r="I337" s="197"/>
      <c r="J337" s="38"/>
      <c r="K337" s="38"/>
      <c r="L337" s="39"/>
      <c r="M337" s="198"/>
      <c r="N337" s="199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262</v>
      </c>
      <c r="AU337" s="19" t="s">
        <v>84</v>
      </c>
    </row>
    <row r="338" s="14" customFormat="1">
      <c r="A338" s="14"/>
      <c r="B338" s="207"/>
      <c r="C338" s="14"/>
      <c r="D338" s="195" t="s">
        <v>248</v>
      </c>
      <c r="E338" s="208" t="s">
        <v>1</v>
      </c>
      <c r="F338" s="209" t="s">
        <v>82</v>
      </c>
      <c r="G338" s="14"/>
      <c r="H338" s="210">
        <v>1</v>
      </c>
      <c r="I338" s="211"/>
      <c r="J338" s="14"/>
      <c r="K338" s="14"/>
      <c r="L338" s="207"/>
      <c r="M338" s="212"/>
      <c r="N338" s="213"/>
      <c r="O338" s="213"/>
      <c r="P338" s="213"/>
      <c r="Q338" s="213"/>
      <c r="R338" s="213"/>
      <c r="S338" s="213"/>
      <c r="T338" s="2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08" t="s">
        <v>248</v>
      </c>
      <c r="AU338" s="208" t="s">
        <v>84</v>
      </c>
      <c r="AV338" s="14" t="s">
        <v>84</v>
      </c>
      <c r="AW338" s="14" t="s">
        <v>32</v>
      </c>
      <c r="AX338" s="14" t="s">
        <v>82</v>
      </c>
      <c r="AY338" s="208" t="s">
        <v>235</v>
      </c>
    </row>
    <row r="339" s="2" customFormat="1" ht="24.15" customHeight="1">
      <c r="A339" s="38"/>
      <c r="B339" s="181"/>
      <c r="C339" s="232" t="s">
        <v>563</v>
      </c>
      <c r="D339" s="232" t="s">
        <v>465</v>
      </c>
      <c r="E339" s="233" t="s">
        <v>1152</v>
      </c>
      <c r="F339" s="234" t="s">
        <v>1153</v>
      </c>
      <c r="G339" s="235" t="s">
        <v>527</v>
      </c>
      <c r="H339" s="236">
        <v>1</v>
      </c>
      <c r="I339" s="237"/>
      <c r="J339" s="238">
        <f>ROUND(I339*H339,2)</f>
        <v>0</v>
      </c>
      <c r="K339" s="234" t="s">
        <v>1</v>
      </c>
      <c r="L339" s="239"/>
      <c r="M339" s="240" t="s">
        <v>1</v>
      </c>
      <c r="N339" s="241" t="s">
        <v>40</v>
      </c>
      <c r="O339" s="77"/>
      <c r="P339" s="191">
        <f>O339*H339</f>
        <v>0</v>
      </c>
      <c r="Q339" s="191">
        <v>0.44900000000000001</v>
      </c>
      <c r="R339" s="191">
        <f>Q339*H339</f>
        <v>0.44900000000000001</v>
      </c>
      <c r="S339" s="191">
        <v>0</v>
      </c>
      <c r="T339" s="192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93" t="s">
        <v>291</v>
      </c>
      <c r="AT339" s="193" t="s">
        <v>465</v>
      </c>
      <c r="AU339" s="193" t="s">
        <v>84</v>
      </c>
      <c r="AY339" s="19" t="s">
        <v>235</v>
      </c>
      <c r="BE339" s="194">
        <f>IF(N339="základní",J339,0)</f>
        <v>0</v>
      </c>
      <c r="BF339" s="194">
        <f>IF(N339="snížená",J339,0)</f>
        <v>0</v>
      </c>
      <c r="BG339" s="194">
        <f>IF(N339="zákl. přenesená",J339,0)</f>
        <v>0</v>
      </c>
      <c r="BH339" s="194">
        <f>IF(N339="sníž. přenesená",J339,0)</f>
        <v>0</v>
      </c>
      <c r="BI339" s="194">
        <f>IF(N339="nulová",J339,0)</f>
        <v>0</v>
      </c>
      <c r="BJ339" s="19" t="s">
        <v>82</v>
      </c>
      <c r="BK339" s="194">
        <f>ROUND(I339*H339,2)</f>
        <v>0</v>
      </c>
      <c r="BL339" s="19" t="s">
        <v>96</v>
      </c>
      <c r="BM339" s="193" t="s">
        <v>1154</v>
      </c>
    </row>
    <row r="340" s="2" customFormat="1">
      <c r="A340" s="38"/>
      <c r="B340" s="39"/>
      <c r="C340" s="38"/>
      <c r="D340" s="195" t="s">
        <v>242</v>
      </c>
      <c r="E340" s="38"/>
      <c r="F340" s="196" t="s">
        <v>1155</v>
      </c>
      <c r="G340" s="38"/>
      <c r="H340" s="38"/>
      <c r="I340" s="197"/>
      <c r="J340" s="38"/>
      <c r="K340" s="38"/>
      <c r="L340" s="39"/>
      <c r="M340" s="198"/>
      <c r="N340" s="199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242</v>
      </c>
      <c r="AU340" s="19" t="s">
        <v>84</v>
      </c>
    </row>
    <row r="341" s="2" customFormat="1" ht="24.15" customHeight="1">
      <c r="A341" s="38"/>
      <c r="B341" s="181"/>
      <c r="C341" s="182" t="s">
        <v>568</v>
      </c>
      <c r="D341" s="182" t="s">
        <v>237</v>
      </c>
      <c r="E341" s="183" t="s">
        <v>727</v>
      </c>
      <c r="F341" s="184" t="s">
        <v>728</v>
      </c>
      <c r="G341" s="185" t="s">
        <v>527</v>
      </c>
      <c r="H341" s="186">
        <v>5</v>
      </c>
      <c r="I341" s="187"/>
      <c r="J341" s="188">
        <f>ROUND(I341*H341,2)</f>
        <v>0</v>
      </c>
      <c r="K341" s="184" t="s">
        <v>246</v>
      </c>
      <c r="L341" s="39"/>
      <c r="M341" s="189" t="s">
        <v>1</v>
      </c>
      <c r="N341" s="190" t="s">
        <v>40</v>
      </c>
      <c r="O341" s="77"/>
      <c r="P341" s="191">
        <f>O341*H341</f>
        <v>0</v>
      </c>
      <c r="Q341" s="191">
        <v>0.10833</v>
      </c>
      <c r="R341" s="191">
        <f>Q341*H341</f>
        <v>0.54164999999999996</v>
      </c>
      <c r="S341" s="191">
        <v>0</v>
      </c>
      <c r="T341" s="192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93" t="s">
        <v>96</v>
      </c>
      <c r="AT341" s="193" t="s">
        <v>237</v>
      </c>
      <c r="AU341" s="193" t="s">
        <v>84</v>
      </c>
      <c r="AY341" s="19" t="s">
        <v>235</v>
      </c>
      <c r="BE341" s="194">
        <f>IF(N341="základní",J341,0)</f>
        <v>0</v>
      </c>
      <c r="BF341" s="194">
        <f>IF(N341="snížená",J341,0)</f>
        <v>0</v>
      </c>
      <c r="BG341" s="194">
        <f>IF(N341="zákl. přenesená",J341,0)</f>
        <v>0</v>
      </c>
      <c r="BH341" s="194">
        <f>IF(N341="sníž. přenesená",J341,0)</f>
        <v>0</v>
      </c>
      <c r="BI341" s="194">
        <f>IF(N341="nulová",J341,0)</f>
        <v>0</v>
      </c>
      <c r="BJ341" s="19" t="s">
        <v>82</v>
      </c>
      <c r="BK341" s="194">
        <f>ROUND(I341*H341,2)</f>
        <v>0</v>
      </c>
      <c r="BL341" s="19" t="s">
        <v>96</v>
      </c>
      <c r="BM341" s="193" t="s">
        <v>1156</v>
      </c>
    </row>
    <row r="342" s="2" customFormat="1">
      <c r="A342" s="38"/>
      <c r="B342" s="39"/>
      <c r="C342" s="38"/>
      <c r="D342" s="195" t="s">
        <v>242</v>
      </c>
      <c r="E342" s="38"/>
      <c r="F342" s="196" t="s">
        <v>730</v>
      </c>
      <c r="G342" s="38"/>
      <c r="H342" s="38"/>
      <c r="I342" s="197"/>
      <c r="J342" s="38"/>
      <c r="K342" s="38"/>
      <c r="L342" s="39"/>
      <c r="M342" s="198"/>
      <c r="N342" s="199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242</v>
      </c>
      <c r="AU342" s="19" t="s">
        <v>84</v>
      </c>
    </row>
    <row r="343" s="2" customFormat="1">
      <c r="A343" s="38"/>
      <c r="B343" s="39"/>
      <c r="C343" s="38"/>
      <c r="D343" s="195" t="s">
        <v>262</v>
      </c>
      <c r="E343" s="38"/>
      <c r="F343" s="223" t="s">
        <v>296</v>
      </c>
      <c r="G343" s="38"/>
      <c r="H343" s="38"/>
      <c r="I343" s="197"/>
      <c r="J343" s="38"/>
      <c r="K343" s="38"/>
      <c r="L343" s="39"/>
      <c r="M343" s="198"/>
      <c r="N343" s="199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262</v>
      </c>
      <c r="AU343" s="19" t="s">
        <v>84</v>
      </c>
    </row>
    <row r="344" s="14" customFormat="1">
      <c r="A344" s="14"/>
      <c r="B344" s="207"/>
      <c r="C344" s="14"/>
      <c r="D344" s="195" t="s">
        <v>248</v>
      </c>
      <c r="E344" s="208" t="s">
        <v>1</v>
      </c>
      <c r="F344" s="209" t="s">
        <v>269</v>
      </c>
      <c r="G344" s="14"/>
      <c r="H344" s="210">
        <v>5</v>
      </c>
      <c r="I344" s="211"/>
      <c r="J344" s="14"/>
      <c r="K344" s="14"/>
      <c r="L344" s="207"/>
      <c r="M344" s="212"/>
      <c r="N344" s="213"/>
      <c r="O344" s="213"/>
      <c r="P344" s="213"/>
      <c r="Q344" s="213"/>
      <c r="R344" s="213"/>
      <c r="S344" s="213"/>
      <c r="T344" s="2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8" t="s">
        <v>248</v>
      </c>
      <c r="AU344" s="208" t="s">
        <v>84</v>
      </c>
      <c r="AV344" s="14" t="s">
        <v>84</v>
      </c>
      <c r="AW344" s="14" t="s">
        <v>32</v>
      </c>
      <c r="AX344" s="14" t="s">
        <v>82</v>
      </c>
      <c r="AY344" s="208" t="s">
        <v>235</v>
      </c>
    </row>
    <row r="345" s="2" customFormat="1" ht="24.15" customHeight="1">
      <c r="A345" s="38"/>
      <c r="B345" s="181"/>
      <c r="C345" s="182" t="s">
        <v>573</v>
      </c>
      <c r="D345" s="182" t="s">
        <v>237</v>
      </c>
      <c r="E345" s="183" t="s">
        <v>1593</v>
      </c>
      <c r="F345" s="184" t="s">
        <v>1594</v>
      </c>
      <c r="G345" s="185" t="s">
        <v>527</v>
      </c>
      <c r="H345" s="186">
        <v>1</v>
      </c>
      <c r="I345" s="187"/>
      <c r="J345" s="188">
        <f>ROUND(I345*H345,2)</f>
        <v>0</v>
      </c>
      <c r="K345" s="184" t="s">
        <v>246</v>
      </c>
      <c r="L345" s="39"/>
      <c r="M345" s="189" t="s">
        <v>1</v>
      </c>
      <c r="N345" s="190" t="s">
        <v>40</v>
      </c>
      <c r="O345" s="77"/>
      <c r="P345" s="191">
        <f>O345*H345</f>
        <v>0</v>
      </c>
      <c r="Q345" s="191">
        <v>0.11217000000000001</v>
      </c>
      <c r="R345" s="191">
        <f>Q345*H345</f>
        <v>0.11217000000000001</v>
      </c>
      <c r="S345" s="191">
        <v>0</v>
      </c>
      <c r="T345" s="192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93" t="s">
        <v>96</v>
      </c>
      <c r="AT345" s="193" t="s">
        <v>237</v>
      </c>
      <c r="AU345" s="193" t="s">
        <v>84</v>
      </c>
      <c r="AY345" s="19" t="s">
        <v>235</v>
      </c>
      <c r="BE345" s="194">
        <f>IF(N345="základní",J345,0)</f>
        <v>0</v>
      </c>
      <c r="BF345" s="194">
        <f>IF(N345="snížená",J345,0)</f>
        <v>0</v>
      </c>
      <c r="BG345" s="194">
        <f>IF(N345="zákl. přenesená",J345,0)</f>
        <v>0</v>
      </c>
      <c r="BH345" s="194">
        <f>IF(N345="sníž. přenesená",J345,0)</f>
        <v>0</v>
      </c>
      <c r="BI345" s="194">
        <f>IF(N345="nulová",J345,0)</f>
        <v>0</v>
      </c>
      <c r="BJ345" s="19" t="s">
        <v>82</v>
      </c>
      <c r="BK345" s="194">
        <f>ROUND(I345*H345,2)</f>
        <v>0</v>
      </c>
      <c r="BL345" s="19" t="s">
        <v>96</v>
      </c>
      <c r="BM345" s="193" t="s">
        <v>1595</v>
      </c>
    </row>
    <row r="346" s="2" customFormat="1">
      <c r="A346" s="38"/>
      <c r="B346" s="39"/>
      <c r="C346" s="38"/>
      <c r="D346" s="195" t="s">
        <v>242</v>
      </c>
      <c r="E346" s="38"/>
      <c r="F346" s="196" t="s">
        <v>1596</v>
      </c>
      <c r="G346" s="38"/>
      <c r="H346" s="38"/>
      <c r="I346" s="197"/>
      <c r="J346" s="38"/>
      <c r="K346" s="38"/>
      <c r="L346" s="39"/>
      <c r="M346" s="198"/>
      <c r="N346" s="199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242</v>
      </c>
      <c r="AU346" s="19" t="s">
        <v>84</v>
      </c>
    </row>
    <row r="347" s="2" customFormat="1">
      <c r="A347" s="38"/>
      <c r="B347" s="39"/>
      <c r="C347" s="38"/>
      <c r="D347" s="195" t="s">
        <v>262</v>
      </c>
      <c r="E347" s="38"/>
      <c r="F347" s="223" t="s">
        <v>296</v>
      </c>
      <c r="G347" s="38"/>
      <c r="H347" s="38"/>
      <c r="I347" s="197"/>
      <c r="J347" s="38"/>
      <c r="K347" s="38"/>
      <c r="L347" s="39"/>
      <c r="M347" s="198"/>
      <c r="N347" s="199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262</v>
      </c>
      <c r="AU347" s="19" t="s">
        <v>84</v>
      </c>
    </row>
    <row r="348" s="14" customFormat="1">
      <c r="A348" s="14"/>
      <c r="B348" s="207"/>
      <c r="C348" s="14"/>
      <c r="D348" s="195" t="s">
        <v>248</v>
      </c>
      <c r="E348" s="208" t="s">
        <v>1</v>
      </c>
      <c r="F348" s="209" t="s">
        <v>82</v>
      </c>
      <c r="G348" s="14"/>
      <c r="H348" s="210">
        <v>1</v>
      </c>
      <c r="I348" s="211"/>
      <c r="J348" s="14"/>
      <c r="K348" s="14"/>
      <c r="L348" s="207"/>
      <c r="M348" s="212"/>
      <c r="N348" s="213"/>
      <c r="O348" s="213"/>
      <c r="P348" s="213"/>
      <c r="Q348" s="213"/>
      <c r="R348" s="213"/>
      <c r="S348" s="213"/>
      <c r="T348" s="2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8" t="s">
        <v>248</v>
      </c>
      <c r="AU348" s="208" t="s">
        <v>84</v>
      </c>
      <c r="AV348" s="14" t="s">
        <v>84</v>
      </c>
      <c r="AW348" s="14" t="s">
        <v>32</v>
      </c>
      <c r="AX348" s="14" t="s">
        <v>82</v>
      </c>
      <c r="AY348" s="208" t="s">
        <v>235</v>
      </c>
    </row>
    <row r="349" s="2" customFormat="1" ht="24.15" customHeight="1">
      <c r="A349" s="38"/>
      <c r="B349" s="181"/>
      <c r="C349" s="182" t="s">
        <v>578</v>
      </c>
      <c r="D349" s="182" t="s">
        <v>237</v>
      </c>
      <c r="E349" s="183" t="s">
        <v>742</v>
      </c>
      <c r="F349" s="184" t="s">
        <v>743</v>
      </c>
      <c r="G349" s="185" t="s">
        <v>527</v>
      </c>
      <c r="H349" s="186">
        <v>1</v>
      </c>
      <c r="I349" s="187"/>
      <c r="J349" s="188">
        <f>ROUND(I349*H349,2)</f>
        <v>0</v>
      </c>
      <c r="K349" s="184" t="s">
        <v>246</v>
      </c>
      <c r="L349" s="39"/>
      <c r="M349" s="189" t="s">
        <v>1</v>
      </c>
      <c r="N349" s="190" t="s">
        <v>40</v>
      </c>
      <c r="O349" s="77"/>
      <c r="P349" s="191">
        <f>O349*H349</f>
        <v>0</v>
      </c>
      <c r="Q349" s="191">
        <v>0.024240000000000001</v>
      </c>
      <c r="R349" s="191">
        <f>Q349*H349</f>
        <v>0.024240000000000001</v>
      </c>
      <c r="S349" s="191">
        <v>0</v>
      </c>
      <c r="T349" s="192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93" t="s">
        <v>96</v>
      </c>
      <c r="AT349" s="193" t="s">
        <v>237</v>
      </c>
      <c r="AU349" s="193" t="s">
        <v>84</v>
      </c>
      <c r="AY349" s="19" t="s">
        <v>235</v>
      </c>
      <c r="BE349" s="194">
        <f>IF(N349="základní",J349,0)</f>
        <v>0</v>
      </c>
      <c r="BF349" s="194">
        <f>IF(N349="snížená",J349,0)</f>
        <v>0</v>
      </c>
      <c r="BG349" s="194">
        <f>IF(N349="zákl. přenesená",J349,0)</f>
        <v>0</v>
      </c>
      <c r="BH349" s="194">
        <f>IF(N349="sníž. přenesená",J349,0)</f>
        <v>0</v>
      </c>
      <c r="BI349" s="194">
        <f>IF(N349="nulová",J349,0)</f>
        <v>0</v>
      </c>
      <c r="BJ349" s="19" t="s">
        <v>82</v>
      </c>
      <c r="BK349" s="194">
        <f>ROUND(I349*H349,2)</f>
        <v>0</v>
      </c>
      <c r="BL349" s="19" t="s">
        <v>96</v>
      </c>
      <c r="BM349" s="193" t="s">
        <v>1491</v>
      </c>
    </row>
    <row r="350" s="2" customFormat="1">
      <c r="A350" s="38"/>
      <c r="B350" s="39"/>
      <c r="C350" s="38"/>
      <c r="D350" s="195" t="s">
        <v>242</v>
      </c>
      <c r="E350" s="38"/>
      <c r="F350" s="196" t="s">
        <v>745</v>
      </c>
      <c r="G350" s="38"/>
      <c r="H350" s="38"/>
      <c r="I350" s="197"/>
      <c r="J350" s="38"/>
      <c r="K350" s="38"/>
      <c r="L350" s="39"/>
      <c r="M350" s="198"/>
      <c r="N350" s="199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242</v>
      </c>
      <c r="AU350" s="19" t="s">
        <v>84</v>
      </c>
    </row>
    <row r="351" s="2" customFormat="1" ht="24.15" customHeight="1">
      <c r="A351" s="38"/>
      <c r="B351" s="181"/>
      <c r="C351" s="182" t="s">
        <v>584</v>
      </c>
      <c r="D351" s="182" t="s">
        <v>237</v>
      </c>
      <c r="E351" s="183" t="s">
        <v>752</v>
      </c>
      <c r="F351" s="184" t="s">
        <v>753</v>
      </c>
      <c r="G351" s="185" t="s">
        <v>527</v>
      </c>
      <c r="H351" s="186">
        <v>1</v>
      </c>
      <c r="I351" s="187"/>
      <c r="J351" s="188">
        <f>ROUND(I351*H351,2)</f>
        <v>0</v>
      </c>
      <c r="K351" s="184" t="s">
        <v>246</v>
      </c>
      <c r="L351" s="39"/>
      <c r="M351" s="189" t="s">
        <v>1</v>
      </c>
      <c r="N351" s="190" t="s">
        <v>40</v>
      </c>
      <c r="O351" s="77"/>
      <c r="P351" s="191">
        <f>O351*H351</f>
        <v>0</v>
      </c>
      <c r="Q351" s="191">
        <v>0</v>
      </c>
      <c r="R351" s="191">
        <f>Q351*H351</f>
        <v>0</v>
      </c>
      <c r="S351" s="191">
        <v>0</v>
      </c>
      <c r="T351" s="192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93" t="s">
        <v>96</v>
      </c>
      <c r="AT351" s="193" t="s">
        <v>237</v>
      </c>
      <c r="AU351" s="193" t="s">
        <v>84</v>
      </c>
      <c r="AY351" s="19" t="s">
        <v>235</v>
      </c>
      <c r="BE351" s="194">
        <f>IF(N351="základní",J351,0)</f>
        <v>0</v>
      </c>
      <c r="BF351" s="194">
        <f>IF(N351="snížená",J351,0)</f>
        <v>0</v>
      </c>
      <c r="BG351" s="194">
        <f>IF(N351="zákl. přenesená",J351,0)</f>
        <v>0</v>
      </c>
      <c r="BH351" s="194">
        <f>IF(N351="sníž. přenesená",J351,0)</f>
        <v>0</v>
      </c>
      <c r="BI351" s="194">
        <f>IF(N351="nulová",J351,0)</f>
        <v>0</v>
      </c>
      <c r="BJ351" s="19" t="s">
        <v>82</v>
      </c>
      <c r="BK351" s="194">
        <f>ROUND(I351*H351,2)</f>
        <v>0</v>
      </c>
      <c r="BL351" s="19" t="s">
        <v>96</v>
      </c>
      <c r="BM351" s="193" t="s">
        <v>1158</v>
      </c>
    </row>
    <row r="352" s="2" customFormat="1">
      <c r="A352" s="38"/>
      <c r="B352" s="39"/>
      <c r="C352" s="38"/>
      <c r="D352" s="195" t="s">
        <v>242</v>
      </c>
      <c r="E352" s="38"/>
      <c r="F352" s="196" t="s">
        <v>755</v>
      </c>
      <c r="G352" s="38"/>
      <c r="H352" s="38"/>
      <c r="I352" s="197"/>
      <c r="J352" s="38"/>
      <c r="K352" s="38"/>
      <c r="L352" s="39"/>
      <c r="M352" s="198"/>
      <c r="N352" s="199"/>
      <c r="O352" s="77"/>
      <c r="P352" s="77"/>
      <c r="Q352" s="77"/>
      <c r="R352" s="77"/>
      <c r="S352" s="77"/>
      <c r="T352" s="7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T352" s="19" t="s">
        <v>242</v>
      </c>
      <c r="AU352" s="19" t="s">
        <v>84</v>
      </c>
    </row>
    <row r="353" s="2" customFormat="1" ht="33" customHeight="1">
      <c r="A353" s="38"/>
      <c r="B353" s="181"/>
      <c r="C353" s="182" t="s">
        <v>589</v>
      </c>
      <c r="D353" s="182" t="s">
        <v>237</v>
      </c>
      <c r="E353" s="183" t="s">
        <v>757</v>
      </c>
      <c r="F353" s="184" t="s">
        <v>758</v>
      </c>
      <c r="G353" s="185" t="s">
        <v>527</v>
      </c>
      <c r="H353" s="186">
        <v>1</v>
      </c>
      <c r="I353" s="187"/>
      <c r="J353" s="188">
        <f>ROUND(I353*H353,2)</f>
        <v>0</v>
      </c>
      <c r="K353" s="184" t="s">
        <v>246</v>
      </c>
      <c r="L353" s="39"/>
      <c r="M353" s="189" t="s">
        <v>1</v>
      </c>
      <c r="N353" s="190" t="s">
        <v>40</v>
      </c>
      <c r="O353" s="77"/>
      <c r="P353" s="191">
        <f>O353*H353</f>
        <v>0</v>
      </c>
      <c r="Q353" s="191">
        <v>0.21007999999999999</v>
      </c>
      <c r="R353" s="191">
        <f>Q353*H353</f>
        <v>0.21007999999999999</v>
      </c>
      <c r="S353" s="191">
        <v>0</v>
      </c>
      <c r="T353" s="192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93" t="s">
        <v>96</v>
      </c>
      <c r="AT353" s="193" t="s">
        <v>237</v>
      </c>
      <c r="AU353" s="193" t="s">
        <v>84</v>
      </c>
      <c r="AY353" s="19" t="s">
        <v>235</v>
      </c>
      <c r="BE353" s="194">
        <f>IF(N353="základní",J353,0)</f>
        <v>0</v>
      </c>
      <c r="BF353" s="194">
        <f>IF(N353="snížená",J353,0)</f>
        <v>0</v>
      </c>
      <c r="BG353" s="194">
        <f>IF(N353="zákl. přenesená",J353,0)</f>
        <v>0</v>
      </c>
      <c r="BH353" s="194">
        <f>IF(N353="sníž. přenesená",J353,0)</f>
        <v>0</v>
      </c>
      <c r="BI353" s="194">
        <f>IF(N353="nulová",J353,0)</f>
        <v>0</v>
      </c>
      <c r="BJ353" s="19" t="s">
        <v>82</v>
      </c>
      <c r="BK353" s="194">
        <f>ROUND(I353*H353,2)</f>
        <v>0</v>
      </c>
      <c r="BL353" s="19" t="s">
        <v>96</v>
      </c>
      <c r="BM353" s="193" t="s">
        <v>1159</v>
      </c>
    </row>
    <row r="354" s="2" customFormat="1">
      <c r="A354" s="38"/>
      <c r="B354" s="39"/>
      <c r="C354" s="38"/>
      <c r="D354" s="195" t="s">
        <v>242</v>
      </c>
      <c r="E354" s="38"/>
      <c r="F354" s="196" t="s">
        <v>760</v>
      </c>
      <c r="G354" s="38"/>
      <c r="H354" s="38"/>
      <c r="I354" s="197"/>
      <c r="J354" s="38"/>
      <c r="K354" s="38"/>
      <c r="L354" s="39"/>
      <c r="M354" s="198"/>
      <c r="N354" s="199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242</v>
      </c>
      <c r="AU354" s="19" t="s">
        <v>84</v>
      </c>
    </row>
    <row r="355" s="2" customFormat="1" ht="37.8" customHeight="1">
      <c r="A355" s="38"/>
      <c r="B355" s="181"/>
      <c r="C355" s="182" t="s">
        <v>594</v>
      </c>
      <c r="D355" s="182" t="s">
        <v>237</v>
      </c>
      <c r="E355" s="183" t="s">
        <v>1160</v>
      </c>
      <c r="F355" s="184" t="s">
        <v>1161</v>
      </c>
      <c r="G355" s="185" t="s">
        <v>294</v>
      </c>
      <c r="H355" s="186">
        <v>1</v>
      </c>
      <c r="I355" s="187"/>
      <c r="J355" s="188">
        <f>ROUND(I355*H355,2)</f>
        <v>0</v>
      </c>
      <c r="K355" s="184" t="s">
        <v>1</v>
      </c>
      <c r="L355" s="39"/>
      <c r="M355" s="189" t="s">
        <v>1</v>
      </c>
      <c r="N355" s="190" t="s">
        <v>40</v>
      </c>
      <c r="O355" s="77"/>
      <c r="P355" s="191">
        <f>O355*H355</f>
        <v>0</v>
      </c>
      <c r="Q355" s="191">
        <v>0</v>
      </c>
      <c r="R355" s="191">
        <f>Q355*H355</f>
        <v>0</v>
      </c>
      <c r="S355" s="191">
        <v>0</v>
      </c>
      <c r="T355" s="192">
        <f>S355*H355</f>
        <v>0</v>
      </c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R355" s="193" t="s">
        <v>96</v>
      </c>
      <c r="AT355" s="193" t="s">
        <v>237</v>
      </c>
      <c r="AU355" s="193" t="s">
        <v>84</v>
      </c>
      <c r="AY355" s="19" t="s">
        <v>235</v>
      </c>
      <c r="BE355" s="194">
        <f>IF(N355="základní",J355,0)</f>
        <v>0</v>
      </c>
      <c r="BF355" s="194">
        <f>IF(N355="snížená",J355,0)</f>
        <v>0</v>
      </c>
      <c r="BG355" s="194">
        <f>IF(N355="zákl. přenesená",J355,0)</f>
        <v>0</v>
      </c>
      <c r="BH355" s="194">
        <f>IF(N355="sníž. přenesená",J355,0)</f>
        <v>0</v>
      </c>
      <c r="BI355" s="194">
        <f>IF(N355="nulová",J355,0)</f>
        <v>0</v>
      </c>
      <c r="BJ355" s="19" t="s">
        <v>82</v>
      </c>
      <c r="BK355" s="194">
        <f>ROUND(I355*H355,2)</f>
        <v>0</v>
      </c>
      <c r="BL355" s="19" t="s">
        <v>96</v>
      </c>
      <c r="BM355" s="193" t="s">
        <v>781</v>
      </c>
    </row>
    <row r="356" s="2" customFormat="1">
      <c r="A356" s="38"/>
      <c r="B356" s="39"/>
      <c r="C356" s="38"/>
      <c r="D356" s="195" t="s">
        <v>242</v>
      </c>
      <c r="E356" s="38"/>
      <c r="F356" s="196" t="s">
        <v>1161</v>
      </c>
      <c r="G356" s="38"/>
      <c r="H356" s="38"/>
      <c r="I356" s="197"/>
      <c r="J356" s="38"/>
      <c r="K356" s="38"/>
      <c r="L356" s="39"/>
      <c r="M356" s="198"/>
      <c r="N356" s="199"/>
      <c r="O356" s="77"/>
      <c r="P356" s="77"/>
      <c r="Q356" s="77"/>
      <c r="R356" s="77"/>
      <c r="S356" s="77"/>
      <c r="T356" s="7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T356" s="19" t="s">
        <v>242</v>
      </c>
      <c r="AU356" s="19" t="s">
        <v>84</v>
      </c>
    </row>
    <row r="357" s="2" customFormat="1">
      <c r="A357" s="38"/>
      <c r="B357" s="39"/>
      <c r="C357" s="38"/>
      <c r="D357" s="195" t="s">
        <v>262</v>
      </c>
      <c r="E357" s="38"/>
      <c r="F357" s="223" t="s">
        <v>1554</v>
      </c>
      <c r="G357" s="38"/>
      <c r="H357" s="38"/>
      <c r="I357" s="197"/>
      <c r="J357" s="38"/>
      <c r="K357" s="38"/>
      <c r="L357" s="39"/>
      <c r="M357" s="198"/>
      <c r="N357" s="199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262</v>
      </c>
      <c r="AU357" s="19" t="s">
        <v>84</v>
      </c>
    </row>
    <row r="358" s="14" customFormat="1">
      <c r="A358" s="14"/>
      <c r="B358" s="207"/>
      <c r="C358" s="14"/>
      <c r="D358" s="195" t="s">
        <v>248</v>
      </c>
      <c r="E358" s="208" t="s">
        <v>1</v>
      </c>
      <c r="F358" s="209" t="s">
        <v>1597</v>
      </c>
      <c r="G358" s="14"/>
      <c r="H358" s="210">
        <v>1</v>
      </c>
      <c r="I358" s="211"/>
      <c r="J358" s="14"/>
      <c r="K358" s="14"/>
      <c r="L358" s="207"/>
      <c r="M358" s="212"/>
      <c r="N358" s="213"/>
      <c r="O358" s="213"/>
      <c r="P358" s="213"/>
      <c r="Q358" s="213"/>
      <c r="R358" s="213"/>
      <c r="S358" s="213"/>
      <c r="T358" s="2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08" t="s">
        <v>248</v>
      </c>
      <c r="AU358" s="208" t="s">
        <v>84</v>
      </c>
      <c r="AV358" s="14" t="s">
        <v>84</v>
      </c>
      <c r="AW358" s="14" t="s">
        <v>32</v>
      </c>
      <c r="AX358" s="14" t="s">
        <v>82</v>
      </c>
      <c r="AY358" s="208" t="s">
        <v>235</v>
      </c>
    </row>
    <row r="359" s="2" customFormat="1" ht="62.7" customHeight="1">
      <c r="A359" s="38"/>
      <c r="B359" s="181"/>
      <c r="C359" s="182" t="s">
        <v>597</v>
      </c>
      <c r="D359" s="182" t="s">
        <v>237</v>
      </c>
      <c r="E359" s="183" t="s">
        <v>1164</v>
      </c>
      <c r="F359" s="184" t="s">
        <v>1165</v>
      </c>
      <c r="G359" s="185" t="s">
        <v>294</v>
      </c>
      <c r="H359" s="186">
        <v>1</v>
      </c>
      <c r="I359" s="187"/>
      <c r="J359" s="188">
        <f>ROUND(I359*H359,2)</f>
        <v>0</v>
      </c>
      <c r="K359" s="184" t="s">
        <v>1</v>
      </c>
      <c r="L359" s="39"/>
      <c r="M359" s="189" t="s">
        <v>1</v>
      </c>
      <c r="N359" s="190" t="s">
        <v>40</v>
      </c>
      <c r="O359" s="77"/>
      <c r="P359" s="191">
        <f>O359*H359</f>
        <v>0</v>
      </c>
      <c r="Q359" s="191">
        <v>0</v>
      </c>
      <c r="R359" s="191">
        <f>Q359*H359</f>
        <v>0</v>
      </c>
      <c r="S359" s="191">
        <v>0</v>
      </c>
      <c r="T359" s="192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93" t="s">
        <v>96</v>
      </c>
      <c r="AT359" s="193" t="s">
        <v>237</v>
      </c>
      <c r="AU359" s="193" t="s">
        <v>84</v>
      </c>
      <c r="AY359" s="19" t="s">
        <v>235</v>
      </c>
      <c r="BE359" s="194">
        <f>IF(N359="základní",J359,0)</f>
        <v>0</v>
      </c>
      <c r="BF359" s="194">
        <f>IF(N359="snížená",J359,0)</f>
        <v>0</v>
      </c>
      <c r="BG359" s="194">
        <f>IF(N359="zákl. přenesená",J359,0)</f>
        <v>0</v>
      </c>
      <c r="BH359" s="194">
        <f>IF(N359="sníž. přenesená",J359,0)</f>
        <v>0</v>
      </c>
      <c r="BI359" s="194">
        <f>IF(N359="nulová",J359,0)</f>
        <v>0</v>
      </c>
      <c r="BJ359" s="19" t="s">
        <v>82</v>
      </c>
      <c r="BK359" s="194">
        <f>ROUND(I359*H359,2)</f>
        <v>0</v>
      </c>
      <c r="BL359" s="19" t="s">
        <v>96</v>
      </c>
      <c r="BM359" s="193" t="s">
        <v>1166</v>
      </c>
    </row>
    <row r="360" s="2" customFormat="1">
      <c r="A360" s="38"/>
      <c r="B360" s="39"/>
      <c r="C360" s="38"/>
      <c r="D360" s="195" t="s">
        <v>242</v>
      </c>
      <c r="E360" s="38"/>
      <c r="F360" s="196" t="s">
        <v>1165</v>
      </c>
      <c r="G360" s="38"/>
      <c r="H360" s="38"/>
      <c r="I360" s="197"/>
      <c r="J360" s="38"/>
      <c r="K360" s="38"/>
      <c r="L360" s="39"/>
      <c r="M360" s="198"/>
      <c r="N360" s="199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242</v>
      </c>
      <c r="AU360" s="19" t="s">
        <v>84</v>
      </c>
    </row>
    <row r="361" s="2" customFormat="1">
      <c r="A361" s="38"/>
      <c r="B361" s="39"/>
      <c r="C361" s="38"/>
      <c r="D361" s="195" t="s">
        <v>262</v>
      </c>
      <c r="E361" s="38"/>
      <c r="F361" s="223" t="s">
        <v>296</v>
      </c>
      <c r="G361" s="38"/>
      <c r="H361" s="38"/>
      <c r="I361" s="197"/>
      <c r="J361" s="38"/>
      <c r="K361" s="38"/>
      <c r="L361" s="39"/>
      <c r="M361" s="198"/>
      <c r="N361" s="199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262</v>
      </c>
      <c r="AU361" s="19" t="s">
        <v>84</v>
      </c>
    </row>
    <row r="362" s="14" customFormat="1">
      <c r="A362" s="14"/>
      <c r="B362" s="207"/>
      <c r="C362" s="14"/>
      <c r="D362" s="195" t="s">
        <v>248</v>
      </c>
      <c r="E362" s="208" t="s">
        <v>1</v>
      </c>
      <c r="F362" s="209" t="s">
        <v>1598</v>
      </c>
      <c r="G362" s="14"/>
      <c r="H362" s="210">
        <v>1</v>
      </c>
      <c r="I362" s="211"/>
      <c r="J362" s="14"/>
      <c r="K362" s="14"/>
      <c r="L362" s="207"/>
      <c r="M362" s="212"/>
      <c r="N362" s="213"/>
      <c r="O362" s="213"/>
      <c r="P362" s="213"/>
      <c r="Q362" s="213"/>
      <c r="R362" s="213"/>
      <c r="S362" s="213"/>
      <c r="T362" s="2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8" t="s">
        <v>248</v>
      </c>
      <c r="AU362" s="208" t="s">
        <v>84</v>
      </c>
      <c r="AV362" s="14" t="s">
        <v>84</v>
      </c>
      <c r="AW362" s="14" t="s">
        <v>32</v>
      </c>
      <c r="AX362" s="14" t="s">
        <v>82</v>
      </c>
      <c r="AY362" s="208" t="s">
        <v>235</v>
      </c>
    </row>
    <row r="363" s="2" customFormat="1" ht="24.15" customHeight="1">
      <c r="A363" s="38"/>
      <c r="B363" s="181"/>
      <c r="C363" s="182" t="s">
        <v>604</v>
      </c>
      <c r="D363" s="182" t="s">
        <v>237</v>
      </c>
      <c r="E363" s="183" t="s">
        <v>783</v>
      </c>
      <c r="F363" s="184" t="s">
        <v>784</v>
      </c>
      <c r="G363" s="185" t="s">
        <v>527</v>
      </c>
      <c r="H363" s="186">
        <v>2</v>
      </c>
      <c r="I363" s="187"/>
      <c r="J363" s="188">
        <f>ROUND(I363*H363,2)</f>
        <v>0</v>
      </c>
      <c r="K363" s="184" t="s">
        <v>246</v>
      </c>
      <c r="L363" s="39"/>
      <c r="M363" s="189" t="s">
        <v>1</v>
      </c>
      <c r="N363" s="190" t="s">
        <v>40</v>
      </c>
      <c r="O363" s="77"/>
      <c r="P363" s="191">
        <f>O363*H363</f>
        <v>0</v>
      </c>
      <c r="Q363" s="191">
        <v>0.21734000000000001</v>
      </c>
      <c r="R363" s="191">
        <f>Q363*H363</f>
        <v>0.43468000000000001</v>
      </c>
      <c r="S363" s="191">
        <v>0</v>
      </c>
      <c r="T363" s="192">
        <f>S363*H363</f>
        <v>0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93" t="s">
        <v>96</v>
      </c>
      <c r="AT363" s="193" t="s">
        <v>237</v>
      </c>
      <c r="AU363" s="193" t="s">
        <v>84</v>
      </c>
      <c r="AY363" s="19" t="s">
        <v>235</v>
      </c>
      <c r="BE363" s="194">
        <f>IF(N363="základní",J363,0)</f>
        <v>0</v>
      </c>
      <c r="BF363" s="194">
        <f>IF(N363="snížená",J363,0)</f>
        <v>0</v>
      </c>
      <c r="BG363" s="194">
        <f>IF(N363="zákl. přenesená",J363,0)</f>
        <v>0</v>
      </c>
      <c r="BH363" s="194">
        <f>IF(N363="sníž. přenesená",J363,0)</f>
        <v>0</v>
      </c>
      <c r="BI363" s="194">
        <f>IF(N363="nulová",J363,0)</f>
        <v>0</v>
      </c>
      <c r="BJ363" s="19" t="s">
        <v>82</v>
      </c>
      <c r="BK363" s="194">
        <f>ROUND(I363*H363,2)</f>
        <v>0</v>
      </c>
      <c r="BL363" s="19" t="s">
        <v>96</v>
      </c>
      <c r="BM363" s="193" t="s">
        <v>785</v>
      </c>
    </row>
    <row r="364" s="2" customFormat="1">
      <c r="A364" s="38"/>
      <c r="B364" s="39"/>
      <c r="C364" s="38"/>
      <c r="D364" s="195" t="s">
        <v>242</v>
      </c>
      <c r="E364" s="38"/>
      <c r="F364" s="196" t="s">
        <v>786</v>
      </c>
      <c r="G364" s="38"/>
      <c r="H364" s="38"/>
      <c r="I364" s="197"/>
      <c r="J364" s="38"/>
      <c r="K364" s="38"/>
      <c r="L364" s="39"/>
      <c r="M364" s="198"/>
      <c r="N364" s="199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242</v>
      </c>
      <c r="AU364" s="19" t="s">
        <v>84</v>
      </c>
    </row>
    <row r="365" s="2" customFormat="1">
      <c r="A365" s="38"/>
      <c r="B365" s="39"/>
      <c r="C365" s="38"/>
      <c r="D365" s="195" t="s">
        <v>262</v>
      </c>
      <c r="E365" s="38"/>
      <c r="F365" s="223" t="s">
        <v>296</v>
      </c>
      <c r="G365" s="38"/>
      <c r="H365" s="38"/>
      <c r="I365" s="197"/>
      <c r="J365" s="38"/>
      <c r="K365" s="38"/>
      <c r="L365" s="39"/>
      <c r="M365" s="198"/>
      <c r="N365" s="199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262</v>
      </c>
      <c r="AU365" s="19" t="s">
        <v>84</v>
      </c>
    </row>
    <row r="366" s="14" customFormat="1">
      <c r="A366" s="14"/>
      <c r="B366" s="207"/>
      <c r="C366" s="14"/>
      <c r="D366" s="195" t="s">
        <v>248</v>
      </c>
      <c r="E366" s="208" t="s">
        <v>1</v>
      </c>
      <c r="F366" s="209" t="s">
        <v>84</v>
      </c>
      <c r="G366" s="14"/>
      <c r="H366" s="210">
        <v>2</v>
      </c>
      <c r="I366" s="211"/>
      <c r="J366" s="14"/>
      <c r="K366" s="14"/>
      <c r="L366" s="207"/>
      <c r="M366" s="212"/>
      <c r="N366" s="213"/>
      <c r="O366" s="213"/>
      <c r="P366" s="213"/>
      <c r="Q366" s="213"/>
      <c r="R366" s="213"/>
      <c r="S366" s="213"/>
      <c r="T366" s="2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8" t="s">
        <v>248</v>
      </c>
      <c r="AU366" s="208" t="s">
        <v>84</v>
      </c>
      <c r="AV366" s="14" t="s">
        <v>84</v>
      </c>
      <c r="AW366" s="14" t="s">
        <v>32</v>
      </c>
      <c r="AX366" s="14" t="s">
        <v>82</v>
      </c>
      <c r="AY366" s="208" t="s">
        <v>235</v>
      </c>
    </row>
    <row r="367" s="2" customFormat="1" ht="24.15" customHeight="1">
      <c r="A367" s="38"/>
      <c r="B367" s="181"/>
      <c r="C367" s="232" t="s">
        <v>609</v>
      </c>
      <c r="D367" s="232" t="s">
        <v>465</v>
      </c>
      <c r="E367" s="233" t="s">
        <v>789</v>
      </c>
      <c r="F367" s="234" t="s">
        <v>1006</v>
      </c>
      <c r="G367" s="235" t="s">
        <v>527</v>
      </c>
      <c r="H367" s="236">
        <v>2</v>
      </c>
      <c r="I367" s="237"/>
      <c r="J367" s="238">
        <f>ROUND(I367*H367,2)</f>
        <v>0</v>
      </c>
      <c r="K367" s="234" t="s">
        <v>1</v>
      </c>
      <c r="L367" s="239"/>
      <c r="M367" s="240" t="s">
        <v>1</v>
      </c>
      <c r="N367" s="241" t="s">
        <v>40</v>
      </c>
      <c r="O367" s="77"/>
      <c r="P367" s="191">
        <f>O367*H367</f>
        <v>0</v>
      </c>
      <c r="Q367" s="191">
        <v>0.045999999999999999</v>
      </c>
      <c r="R367" s="191">
        <f>Q367*H367</f>
        <v>0.091999999999999998</v>
      </c>
      <c r="S367" s="191">
        <v>0</v>
      </c>
      <c r="T367" s="192">
        <f>S367*H367</f>
        <v>0</v>
      </c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R367" s="193" t="s">
        <v>291</v>
      </c>
      <c r="AT367" s="193" t="s">
        <v>465</v>
      </c>
      <c r="AU367" s="193" t="s">
        <v>84</v>
      </c>
      <c r="AY367" s="19" t="s">
        <v>235</v>
      </c>
      <c r="BE367" s="194">
        <f>IF(N367="základní",J367,0)</f>
        <v>0</v>
      </c>
      <c r="BF367" s="194">
        <f>IF(N367="snížená",J367,0)</f>
        <v>0</v>
      </c>
      <c r="BG367" s="194">
        <f>IF(N367="zákl. přenesená",J367,0)</f>
        <v>0</v>
      </c>
      <c r="BH367" s="194">
        <f>IF(N367="sníž. přenesená",J367,0)</f>
        <v>0</v>
      </c>
      <c r="BI367" s="194">
        <f>IF(N367="nulová",J367,0)</f>
        <v>0</v>
      </c>
      <c r="BJ367" s="19" t="s">
        <v>82</v>
      </c>
      <c r="BK367" s="194">
        <f>ROUND(I367*H367,2)</f>
        <v>0</v>
      </c>
      <c r="BL367" s="19" t="s">
        <v>96</v>
      </c>
      <c r="BM367" s="193" t="s">
        <v>791</v>
      </c>
    </row>
    <row r="368" s="2" customFormat="1">
      <c r="A368" s="38"/>
      <c r="B368" s="39"/>
      <c r="C368" s="38"/>
      <c r="D368" s="195" t="s">
        <v>242</v>
      </c>
      <c r="E368" s="38"/>
      <c r="F368" s="196" t="s">
        <v>1006</v>
      </c>
      <c r="G368" s="38"/>
      <c r="H368" s="38"/>
      <c r="I368" s="197"/>
      <c r="J368" s="38"/>
      <c r="K368" s="38"/>
      <c r="L368" s="39"/>
      <c r="M368" s="198"/>
      <c r="N368" s="199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242</v>
      </c>
      <c r="AU368" s="19" t="s">
        <v>84</v>
      </c>
    </row>
    <row r="369" s="12" customFormat="1" ht="22.8" customHeight="1">
      <c r="A369" s="12"/>
      <c r="B369" s="168"/>
      <c r="C369" s="12"/>
      <c r="D369" s="169" t="s">
        <v>74</v>
      </c>
      <c r="E369" s="179" t="s">
        <v>297</v>
      </c>
      <c r="F369" s="179" t="s">
        <v>805</v>
      </c>
      <c r="G369" s="12"/>
      <c r="H369" s="12"/>
      <c r="I369" s="171"/>
      <c r="J369" s="180">
        <f>BK369</f>
        <v>0</v>
      </c>
      <c r="K369" s="12"/>
      <c r="L369" s="168"/>
      <c r="M369" s="173"/>
      <c r="N369" s="174"/>
      <c r="O369" s="174"/>
      <c r="P369" s="175">
        <f>SUM(P370:P374)</f>
        <v>0</v>
      </c>
      <c r="Q369" s="174"/>
      <c r="R369" s="175">
        <f>SUM(R370:R374)</f>
        <v>0</v>
      </c>
      <c r="S369" s="174"/>
      <c r="T369" s="176">
        <f>SUM(T370:T374)</f>
        <v>0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169" t="s">
        <v>82</v>
      </c>
      <c r="AT369" s="177" t="s">
        <v>74</v>
      </c>
      <c r="AU369" s="177" t="s">
        <v>82</v>
      </c>
      <c r="AY369" s="169" t="s">
        <v>235</v>
      </c>
      <c r="BK369" s="178">
        <f>SUM(BK370:BK374)</f>
        <v>0</v>
      </c>
    </row>
    <row r="370" s="2" customFormat="1" ht="16.5" customHeight="1">
      <c r="A370" s="38"/>
      <c r="B370" s="181"/>
      <c r="C370" s="182" t="s">
        <v>615</v>
      </c>
      <c r="D370" s="182" t="s">
        <v>237</v>
      </c>
      <c r="E370" s="183" t="s">
        <v>833</v>
      </c>
      <c r="F370" s="184" t="s">
        <v>834</v>
      </c>
      <c r="G370" s="185" t="s">
        <v>294</v>
      </c>
      <c r="H370" s="186">
        <v>3</v>
      </c>
      <c r="I370" s="187"/>
      <c r="J370" s="188">
        <f>ROUND(I370*H370,2)</f>
        <v>0</v>
      </c>
      <c r="K370" s="184" t="s">
        <v>1</v>
      </c>
      <c r="L370" s="39"/>
      <c r="M370" s="189" t="s">
        <v>1</v>
      </c>
      <c r="N370" s="190" t="s">
        <v>40</v>
      </c>
      <c r="O370" s="77"/>
      <c r="P370" s="191">
        <f>O370*H370</f>
        <v>0</v>
      </c>
      <c r="Q370" s="191">
        <v>0</v>
      </c>
      <c r="R370" s="191">
        <f>Q370*H370</f>
        <v>0</v>
      </c>
      <c r="S370" s="191">
        <v>0</v>
      </c>
      <c r="T370" s="192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3" t="s">
        <v>96</v>
      </c>
      <c r="AT370" s="193" t="s">
        <v>237</v>
      </c>
      <c r="AU370" s="193" t="s">
        <v>84</v>
      </c>
      <c r="AY370" s="19" t="s">
        <v>235</v>
      </c>
      <c r="BE370" s="194">
        <f>IF(N370="základní",J370,0)</f>
        <v>0</v>
      </c>
      <c r="BF370" s="194">
        <f>IF(N370="snížená",J370,0)</f>
        <v>0</v>
      </c>
      <c r="BG370" s="194">
        <f>IF(N370="zákl. přenesená",J370,0)</f>
        <v>0</v>
      </c>
      <c r="BH370" s="194">
        <f>IF(N370="sníž. přenesená",J370,0)</f>
        <v>0</v>
      </c>
      <c r="BI370" s="194">
        <f>IF(N370="nulová",J370,0)</f>
        <v>0</v>
      </c>
      <c r="BJ370" s="19" t="s">
        <v>82</v>
      </c>
      <c r="BK370" s="194">
        <f>ROUND(I370*H370,2)</f>
        <v>0</v>
      </c>
      <c r="BL370" s="19" t="s">
        <v>96</v>
      </c>
      <c r="BM370" s="193" t="s">
        <v>835</v>
      </c>
    </row>
    <row r="371" s="2" customFormat="1">
      <c r="A371" s="38"/>
      <c r="B371" s="39"/>
      <c r="C371" s="38"/>
      <c r="D371" s="195" t="s">
        <v>242</v>
      </c>
      <c r="E371" s="38"/>
      <c r="F371" s="196" t="s">
        <v>836</v>
      </c>
      <c r="G371" s="38"/>
      <c r="H371" s="38"/>
      <c r="I371" s="197"/>
      <c r="J371" s="38"/>
      <c r="K371" s="38"/>
      <c r="L371" s="39"/>
      <c r="M371" s="198"/>
      <c r="N371" s="199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242</v>
      </c>
      <c r="AU371" s="19" t="s">
        <v>84</v>
      </c>
    </row>
    <row r="372" s="2" customFormat="1">
      <c r="A372" s="38"/>
      <c r="B372" s="39"/>
      <c r="C372" s="38"/>
      <c r="D372" s="195" t="s">
        <v>262</v>
      </c>
      <c r="E372" s="38"/>
      <c r="F372" s="223" t="s">
        <v>837</v>
      </c>
      <c r="G372" s="38"/>
      <c r="H372" s="38"/>
      <c r="I372" s="197"/>
      <c r="J372" s="38"/>
      <c r="K372" s="38"/>
      <c r="L372" s="39"/>
      <c r="M372" s="198"/>
      <c r="N372" s="199"/>
      <c r="O372" s="77"/>
      <c r="P372" s="77"/>
      <c r="Q372" s="77"/>
      <c r="R372" s="77"/>
      <c r="S372" s="77"/>
      <c r="T372" s="7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19" t="s">
        <v>262</v>
      </c>
      <c r="AU372" s="19" t="s">
        <v>84</v>
      </c>
    </row>
    <row r="373" s="13" customFormat="1">
      <c r="A373" s="13"/>
      <c r="B373" s="200"/>
      <c r="C373" s="13"/>
      <c r="D373" s="195" t="s">
        <v>248</v>
      </c>
      <c r="E373" s="201" t="s">
        <v>1</v>
      </c>
      <c r="F373" s="202" t="s">
        <v>838</v>
      </c>
      <c r="G373" s="13"/>
      <c r="H373" s="201" t="s">
        <v>1</v>
      </c>
      <c r="I373" s="203"/>
      <c r="J373" s="13"/>
      <c r="K373" s="13"/>
      <c r="L373" s="200"/>
      <c r="M373" s="204"/>
      <c r="N373" s="205"/>
      <c r="O373" s="205"/>
      <c r="P373" s="205"/>
      <c r="Q373" s="205"/>
      <c r="R373" s="205"/>
      <c r="S373" s="205"/>
      <c r="T373" s="206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01" t="s">
        <v>248</v>
      </c>
      <c r="AU373" s="201" t="s">
        <v>84</v>
      </c>
      <c r="AV373" s="13" t="s">
        <v>82</v>
      </c>
      <c r="AW373" s="13" t="s">
        <v>32</v>
      </c>
      <c r="AX373" s="13" t="s">
        <v>75</v>
      </c>
      <c r="AY373" s="201" t="s">
        <v>235</v>
      </c>
    </row>
    <row r="374" s="14" customFormat="1">
      <c r="A374" s="14"/>
      <c r="B374" s="207"/>
      <c r="C374" s="14"/>
      <c r="D374" s="195" t="s">
        <v>248</v>
      </c>
      <c r="E374" s="208" t="s">
        <v>1</v>
      </c>
      <c r="F374" s="209" t="s">
        <v>91</v>
      </c>
      <c r="G374" s="14"/>
      <c r="H374" s="210">
        <v>3</v>
      </c>
      <c r="I374" s="211"/>
      <c r="J374" s="14"/>
      <c r="K374" s="14"/>
      <c r="L374" s="207"/>
      <c r="M374" s="212"/>
      <c r="N374" s="213"/>
      <c r="O374" s="213"/>
      <c r="P374" s="213"/>
      <c r="Q374" s="213"/>
      <c r="R374" s="213"/>
      <c r="S374" s="213"/>
      <c r="T374" s="2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8" t="s">
        <v>248</v>
      </c>
      <c r="AU374" s="208" t="s">
        <v>84</v>
      </c>
      <c r="AV374" s="14" t="s">
        <v>84</v>
      </c>
      <c r="AW374" s="14" t="s">
        <v>32</v>
      </c>
      <c r="AX374" s="14" t="s">
        <v>82</v>
      </c>
      <c r="AY374" s="208" t="s">
        <v>235</v>
      </c>
    </row>
    <row r="375" s="12" customFormat="1" ht="22.8" customHeight="1">
      <c r="A375" s="12"/>
      <c r="B375" s="168"/>
      <c r="C375" s="12"/>
      <c r="D375" s="169" t="s">
        <v>74</v>
      </c>
      <c r="E375" s="179" t="s">
        <v>839</v>
      </c>
      <c r="F375" s="179" t="s">
        <v>840</v>
      </c>
      <c r="G375" s="12"/>
      <c r="H375" s="12"/>
      <c r="I375" s="171"/>
      <c r="J375" s="180">
        <f>BK375</f>
        <v>0</v>
      </c>
      <c r="K375" s="12"/>
      <c r="L375" s="168"/>
      <c r="M375" s="173"/>
      <c r="N375" s="174"/>
      <c r="O375" s="174"/>
      <c r="P375" s="175">
        <f>SUM(P376:P394)</f>
        <v>0</v>
      </c>
      <c r="Q375" s="174"/>
      <c r="R375" s="175">
        <f>SUM(R376:R394)</f>
        <v>0</v>
      </c>
      <c r="S375" s="174"/>
      <c r="T375" s="176">
        <f>SUM(T376:T394)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169" t="s">
        <v>82</v>
      </c>
      <c r="AT375" s="177" t="s">
        <v>74</v>
      </c>
      <c r="AU375" s="177" t="s">
        <v>82</v>
      </c>
      <c r="AY375" s="169" t="s">
        <v>235</v>
      </c>
      <c r="BK375" s="178">
        <f>SUM(BK376:BK394)</f>
        <v>0</v>
      </c>
    </row>
    <row r="376" s="2" customFormat="1" ht="21.75" customHeight="1">
      <c r="A376" s="38"/>
      <c r="B376" s="181"/>
      <c r="C376" s="182" t="s">
        <v>621</v>
      </c>
      <c r="D376" s="182" t="s">
        <v>237</v>
      </c>
      <c r="E376" s="183" t="s">
        <v>842</v>
      </c>
      <c r="F376" s="184" t="s">
        <v>843</v>
      </c>
      <c r="G376" s="185" t="s">
        <v>438</v>
      </c>
      <c r="H376" s="186">
        <v>96.697000000000003</v>
      </c>
      <c r="I376" s="187"/>
      <c r="J376" s="188">
        <f>ROUND(I376*H376,2)</f>
        <v>0</v>
      </c>
      <c r="K376" s="184" t="s">
        <v>246</v>
      </c>
      <c r="L376" s="39"/>
      <c r="M376" s="189" t="s">
        <v>1</v>
      </c>
      <c r="N376" s="190" t="s">
        <v>40</v>
      </c>
      <c r="O376" s="77"/>
      <c r="P376" s="191">
        <f>O376*H376</f>
        <v>0</v>
      </c>
      <c r="Q376" s="191">
        <v>0</v>
      </c>
      <c r="R376" s="191">
        <f>Q376*H376</f>
        <v>0</v>
      </c>
      <c r="S376" s="191">
        <v>0</v>
      </c>
      <c r="T376" s="192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93" t="s">
        <v>96</v>
      </c>
      <c r="AT376" s="193" t="s">
        <v>237</v>
      </c>
      <c r="AU376" s="193" t="s">
        <v>84</v>
      </c>
      <c r="AY376" s="19" t="s">
        <v>235</v>
      </c>
      <c r="BE376" s="194">
        <f>IF(N376="základní",J376,0)</f>
        <v>0</v>
      </c>
      <c r="BF376" s="194">
        <f>IF(N376="snížená",J376,0)</f>
        <v>0</v>
      </c>
      <c r="BG376" s="194">
        <f>IF(N376="zákl. přenesená",J376,0)</f>
        <v>0</v>
      </c>
      <c r="BH376" s="194">
        <f>IF(N376="sníž. přenesená",J376,0)</f>
        <v>0</v>
      </c>
      <c r="BI376" s="194">
        <f>IF(N376="nulová",J376,0)</f>
        <v>0</v>
      </c>
      <c r="BJ376" s="19" t="s">
        <v>82</v>
      </c>
      <c r="BK376" s="194">
        <f>ROUND(I376*H376,2)</f>
        <v>0</v>
      </c>
      <c r="BL376" s="19" t="s">
        <v>96</v>
      </c>
      <c r="BM376" s="193" t="s">
        <v>844</v>
      </c>
    </row>
    <row r="377" s="2" customFormat="1">
      <c r="A377" s="38"/>
      <c r="B377" s="39"/>
      <c r="C377" s="38"/>
      <c r="D377" s="195" t="s">
        <v>242</v>
      </c>
      <c r="E377" s="38"/>
      <c r="F377" s="196" t="s">
        <v>845</v>
      </c>
      <c r="G377" s="38"/>
      <c r="H377" s="38"/>
      <c r="I377" s="197"/>
      <c r="J377" s="38"/>
      <c r="K377" s="38"/>
      <c r="L377" s="39"/>
      <c r="M377" s="198"/>
      <c r="N377" s="199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242</v>
      </c>
      <c r="AU377" s="19" t="s">
        <v>84</v>
      </c>
    </row>
    <row r="378" s="14" customFormat="1">
      <c r="A378" s="14"/>
      <c r="B378" s="207"/>
      <c r="C378" s="14"/>
      <c r="D378" s="195" t="s">
        <v>248</v>
      </c>
      <c r="E378" s="208" t="s">
        <v>1</v>
      </c>
      <c r="F378" s="209" t="s">
        <v>1599</v>
      </c>
      <c r="G378" s="14"/>
      <c r="H378" s="210">
        <v>54.829999999999998</v>
      </c>
      <c r="I378" s="211"/>
      <c r="J378" s="14"/>
      <c r="K378" s="14"/>
      <c r="L378" s="207"/>
      <c r="M378" s="212"/>
      <c r="N378" s="213"/>
      <c r="O378" s="213"/>
      <c r="P378" s="213"/>
      <c r="Q378" s="213"/>
      <c r="R378" s="213"/>
      <c r="S378" s="213"/>
      <c r="T378" s="2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8" t="s">
        <v>248</v>
      </c>
      <c r="AU378" s="208" t="s">
        <v>84</v>
      </c>
      <c r="AV378" s="14" t="s">
        <v>84</v>
      </c>
      <c r="AW378" s="14" t="s">
        <v>32</v>
      </c>
      <c r="AX378" s="14" t="s">
        <v>75</v>
      </c>
      <c r="AY378" s="208" t="s">
        <v>235</v>
      </c>
    </row>
    <row r="379" s="14" customFormat="1">
      <c r="A379" s="14"/>
      <c r="B379" s="207"/>
      <c r="C379" s="14"/>
      <c r="D379" s="195" t="s">
        <v>248</v>
      </c>
      <c r="E379" s="208" t="s">
        <v>1</v>
      </c>
      <c r="F379" s="209" t="s">
        <v>1600</v>
      </c>
      <c r="G379" s="14"/>
      <c r="H379" s="210">
        <v>41.866999999999997</v>
      </c>
      <c r="I379" s="211"/>
      <c r="J379" s="14"/>
      <c r="K379" s="14"/>
      <c r="L379" s="207"/>
      <c r="M379" s="212"/>
      <c r="N379" s="213"/>
      <c r="O379" s="213"/>
      <c r="P379" s="213"/>
      <c r="Q379" s="213"/>
      <c r="R379" s="213"/>
      <c r="S379" s="213"/>
      <c r="T379" s="2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08" t="s">
        <v>248</v>
      </c>
      <c r="AU379" s="208" t="s">
        <v>84</v>
      </c>
      <c r="AV379" s="14" t="s">
        <v>84</v>
      </c>
      <c r="AW379" s="14" t="s">
        <v>32</v>
      </c>
      <c r="AX379" s="14" t="s">
        <v>75</v>
      </c>
      <c r="AY379" s="208" t="s">
        <v>235</v>
      </c>
    </row>
    <row r="380" s="15" customFormat="1">
      <c r="A380" s="15"/>
      <c r="B380" s="215"/>
      <c r="C380" s="15"/>
      <c r="D380" s="195" t="s">
        <v>248</v>
      </c>
      <c r="E380" s="216" t="s">
        <v>1</v>
      </c>
      <c r="F380" s="217" t="s">
        <v>253</v>
      </c>
      <c r="G380" s="15"/>
      <c r="H380" s="218">
        <v>96.697000000000003</v>
      </c>
      <c r="I380" s="219"/>
      <c r="J380" s="15"/>
      <c r="K380" s="15"/>
      <c r="L380" s="215"/>
      <c r="M380" s="220"/>
      <c r="N380" s="221"/>
      <c r="O380" s="221"/>
      <c r="P380" s="221"/>
      <c r="Q380" s="221"/>
      <c r="R380" s="221"/>
      <c r="S380" s="221"/>
      <c r="T380" s="222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16" t="s">
        <v>248</v>
      </c>
      <c r="AU380" s="216" t="s">
        <v>84</v>
      </c>
      <c r="AV380" s="15" t="s">
        <v>96</v>
      </c>
      <c r="AW380" s="15" t="s">
        <v>32</v>
      </c>
      <c r="AX380" s="15" t="s">
        <v>82</v>
      </c>
      <c r="AY380" s="216" t="s">
        <v>235</v>
      </c>
    </row>
    <row r="381" s="2" customFormat="1" ht="24.15" customHeight="1">
      <c r="A381" s="38"/>
      <c r="B381" s="181"/>
      <c r="C381" s="182" t="s">
        <v>624</v>
      </c>
      <c r="D381" s="182" t="s">
        <v>237</v>
      </c>
      <c r="E381" s="183" t="s">
        <v>849</v>
      </c>
      <c r="F381" s="184" t="s">
        <v>850</v>
      </c>
      <c r="G381" s="185" t="s">
        <v>438</v>
      </c>
      <c r="H381" s="186">
        <v>1353.758</v>
      </c>
      <c r="I381" s="187"/>
      <c r="J381" s="188">
        <f>ROUND(I381*H381,2)</f>
        <v>0</v>
      </c>
      <c r="K381" s="184" t="s">
        <v>246</v>
      </c>
      <c r="L381" s="39"/>
      <c r="M381" s="189" t="s">
        <v>1</v>
      </c>
      <c r="N381" s="190" t="s">
        <v>40</v>
      </c>
      <c r="O381" s="77"/>
      <c r="P381" s="191">
        <f>O381*H381</f>
        <v>0</v>
      </c>
      <c r="Q381" s="191">
        <v>0</v>
      </c>
      <c r="R381" s="191">
        <f>Q381*H381</f>
        <v>0</v>
      </c>
      <c r="S381" s="191">
        <v>0</v>
      </c>
      <c r="T381" s="192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93" t="s">
        <v>96</v>
      </c>
      <c r="AT381" s="193" t="s">
        <v>237</v>
      </c>
      <c r="AU381" s="193" t="s">
        <v>84</v>
      </c>
      <c r="AY381" s="19" t="s">
        <v>235</v>
      </c>
      <c r="BE381" s="194">
        <f>IF(N381="základní",J381,0)</f>
        <v>0</v>
      </c>
      <c r="BF381" s="194">
        <f>IF(N381="snížená",J381,0)</f>
        <v>0</v>
      </c>
      <c r="BG381" s="194">
        <f>IF(N381="zákl. přenesená",J381,0)</f>
        <v>0</v>
      </c>
      <c r="BH381" s="194">
        <f>IF(N381="sníž. přenesená",J381,0)</f>
        <v>0</v>
      </c>
      <c r="BI381" s="194">
        <f>IF(N381="nulová",J381,0)</f>
        <v>0</v>
      </c>
      <c r="BJ381" s="19" t="s">
        <v>82</v>
      </c>
      <c r="BK381" s="194">
        <f>ROUND(I381*H381,2)</f>
        <v>0</v>
      </c>
      <c r="BL381" s="19" t="s">
        <v>96</v>
      </c>
      <c r="BM381" s="193" t="s">
        <v>851</v>
      </c>
    </row>
    <row r="382" s="2" customFormat="1">
      <c r="A382" s="38"/>
      <c r="B382" s="39"/>
      <c r="C382" s="38"/>
      <c r="D382" s="195" t="s">
        <v>242</v>
      </c>
      <c r="E382" s="38"/>
      <c r="F382" s="196" t="s">
        <v>852</v>
      </c>
      <c r="G382" s="38"/>
      <c r="H382" s="38"/>
      <c r="I382" s="197"/>
      <c r="J382" s="38"/>
      <c r="K382" s="38"/>
      <c r="L382" s="39"/>
      <c r="M382" s="198"/>
      <c r="N382" s="199"/>
      <c r="O382" s="77"/>
      <c r="P382" s="77"/>
      <c r="Q382" s="77"/>
      <c r="R382" s="77"/>
      <c r="S382" s="77"/>
      <c r="T382" s="7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19" t="s">
        <v>242</v>
      </c>
      <c r="AU382" s="19" t="s">
        <v>84</v>
      </c>
    </row>
    <row r="383" s="14" customFormat="1">
      <c r="A383" s="14"/>
      <c r="B383" s="207"/>
      <c r="C383" s="14"/>
      <c r="D383" s="195" t="s">
        <v>248</v>
      </c>
      <c r="E383" s="208" t="s">
        <v>1</v>
      </c>
      <c r="F383" s="209" t="s">
        <v>1599</v>
      </c>
      <c r="G383" s="14"/>
      <c r="H383" s="210">
        <v>54.829999999999998</v>
      </c>
      <c r="I383" s="211"/>
      <c r="J383" s="14"/>
      <c r="K383" s="14"/>
      <c r="L383" s="207"/>
      <c r="M383" s="212"/>
      <c r="N383" s="213"/>
      <c r="O383" s="213"/>
      <c r="P383" s="213"/>
      <c r="Q383" s="213"/>
      <c r="R383" s="213"/>
      <c r="S383" s="213"/>
      <c r="T383" s="2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08" t="s">
        <v>248</v>
      </c>
      <c r="AU383" s="208" t="s">
        <v>84</v>
      </c>
      <c r="AV383" s="14" t="s">
        <v>84</v>
      </c>
      <c r="AW383" s="14" t="s">
        <v>32</v>
      </c>
      <c r="AX383" s="14" t="s">
        <v>75</v>
      </c>
      <c r="AY383" s="208" t="s">
        <v>235</v>
      </c>
    </row>
    <row r="384" s="14" customFormat="1">
      <c r="A384" s="14"/>
      <c r="B384" s="207"/>
      <c r="C384" s="14"/>
      <c r="D384" s="195" t="s">
        <v>248</v>
      </c>
      <c r="E384" s="208" t="s">
        <v>1</v>
      </c>
      <c r="F384" s="209" t="s">
        <v>1600</v>
      </c>
      <c r="G384" s="14"/>
      <c r="H384" s="210">
        <v>41.866999999999997</v>
      </c>
      <c r="I384" s="211"/>
      <c r="J384" s="14"/>
      <c r="K384" s="14"/>
      <c r="L384" s="207"/>
      <c r="M384" s="212"/>
      <c r="N384" s="213"/>
      <c r="O384" s="213"/>
      <c r="P384" s="213"/>
      <c r="Q384" s="213"/>
      <c r="R384" s="213"/>
      <c r="S384" s="213"/>
      <c r="T384" s="2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8" t="s">
        <v>248</v>
      </c>
      <c r="AU384" s="208" t="s">
        <v>84</v>
      </c>
      <c r="AV384" s="14" t="s">
        <v>84</v>
      </c>
      <c r="AW384" s="14" t="s">
        <v>32</v>
      </c>
      <c r="AX384" s="14" t="s">
        <v>75</v>
      </c>
      <c r="AY384" s="208" t="s">
        <v>235</v>
      </c>
    </row>
    <row r="385" s="15" customFormat="1">
      <c r="A385" s="15"/>
      <c r="B385" s="215"/>
      <c r="C385" s="15"/>
      <c r="D385" s="195" t="s">
        <v>248</v>
      </c>
      <c r="E385" s="216" t="s">
        <v>1</v>
      </c>
      <c r="F385" s="217" t="s">
        <v>253</v>
      </c>
      <c r="G385" s="15"/>
      <c r="H385" s="218">
        <v>96.697000000000003</v>
      </c>
      <c r="I385" s="219"/>
      <c r="J385" s="15"/>
      <c r="K385" s="15"/>
      <c r="L385" s="215"/>
      <c r="M385" s="220"/>
      <c r="N385" s="221"/>
      <c r="O385" s="221"/>
      <c r="P385" s="221"/>
      <c r="Q385" s="221"/>
      <c r="R385" s="221"/>
      <c r="S385" s="221"/>
      <c r="T385" s="222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16" t="s">
        <v>248</v>
      </c>
      <c r="AU385" s="216" t="s">
        <v>84</v>
      </c>
      <c r="AV385" s="15" t="s">
        <v>96</v>
      </c>
      <c r="AW385" s="15" t="s">
        <v>32</v>
      </c>
      <c r="AX385" s="15" t="s">
        <v>82</v>
      </c>
      <c r="AY385" s="216" t="s">
        <v>235</v>
      </c>
    </row>
    <row r="386" s="14" customFormat="1">
      <c r="A386" s="14"/>
      <c r="B386" s="207"/>
      <c r="C386" s="14"/>
      <c r="D386" s="195" t="s">
        <v>248</v>
      </c>
      <c r="E386" s="14"/>
      <c r="F386" s="209" t="s">
        <v>1601</v>
      </c>
      <c r="G386" s="14"/>
      <c r="H386" s="210">
        <v>1353.758</v>
      </c>
      <c r="I386" s="211"/>
      <c r="J386" s="14"/>
      <c r="K386" s="14"/>
      <c r="L386" s="207"/>
      <c r="M386" s="212"/>
      <c r="N386" s="213"/>
      <c r="O386" s="213"/>
      <c r="P386" s="213"/>
      <c r="Q386" s="213"/>
      <c r="R386" s="213"/>
      <c r="S386" s="213"/>
      <c r="T386" s="2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8" t="s">
        <v>248</v>
      </c>
      <c r="AU386" s="208" t="s">
        <v>84</v>
      </c>
      <c r="AV386" s="14" t="s">
        <v>84</v>
      </c>
      <c r="AW386" s="14" t="s">
        <v>3</v>
      </c>
      <c r="AX386" s="14" t="s">
        <v>82</v>
      </c>
      <c r="AY386" s="208" t="s">
        <v>235</v>
      </c>
    </row>
    <row r="387" s="2" customFormat="1" ht="24.15" customHeight="1">
      <c r="A387" s="38"/>
      <c r="B387" s="181"/>
      <c r="C387" s="182" t="s">
        <v>630</v>
      </c>
      <c r="D387" s="182" t="s">
        <v>237</v>
      </c>
      <c r="E387" s="183" t="s">
        <v>855</v>
      </c>
      <c r="F387" s="184" t="s">
        <v>856</v>
      </c>
      <c r="G387" s="185" t="s">
        <v>438</v>
      </c>
      <c r="H387" s="186">
        <v>96.697000000000003</v>
      </c>
      <c r="I387" s="187"/>
      <c r="J387" s="188">
        <f>ROUND(I387*H387,2)</f>
        <v>0</v>
      </c>
      <c r="K387" s="184" t="s">
        <v>246</v>
      </c>
      <c r="L387" s="39"/>
      <c r="M387" s="189" t="s">
        <v>1</v>
      </c>
      <c r="N387" s="190" t="s">
        <v>40</v>
      </c>
      <c r="O387" s="77"/>
      <c r="P387" s="191">
        <f>O387*H387</f>
        <v>0</v>
      </c>
      <c r="Q387" s="191">
        <v>0</v>
      </c>
      <c r="R387" s="191">
        <f>Q387*H387</f>
        <v>0</v>
      </c>
      <c r="S387" s="191">
        <v>0</v>
      </c>
      <c r="T387" s="192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93" t="s">
        <v>96</v>
      </c>
      <c r="AT387" s="193" t="s">
        <v>237</v>
      </c>
      <c r="AU387" s="193" t="s">
        <v>84</v>
      </c>
      <c r="AY387" s="19" t="s">
        <v>235</v>
      </c>
      <c r="BE387" s="194">
        <f>IF(N387="základní",J387,0)</f>
        <v>0</v>
      </c>
      <c r="BF387" s="194">
        <f>IF(N387="snížená",J387,0)</f>
        <v>0</v>
      </c>
      <c r="BG387" s="194">
        <f>IF(N387="zákl. přenesená",J387,0)</f>
        <v>0</v>
      </c>
      <c r="BH387" s="194">
        <f>IF(N387="sníž. přenesená",J387,0)</f>
        <v>0</v>
      </c>
      <c r="BI387" s="194">
        <f>IF(N387="nulová",J387,0)</f>
        <v>0</v>
      </c>
      <c r="BJ387" s="19" t="s">
        <v>82</v>
      </c>
      <c r="BK387" s="194">
        <f>ROUND(I387*H387,2)</f>
        <v>0</v>
      </c>
      <c r="BL387" s="19" t="s">
        <v>96</v>
      </c>
      <c r="BM387" s="193" t="s">
        <v>857</v>
      </c>
    </row>
    <row r="388" s="2" customFormat="1">
      <c r="A388" s="38"/>
      <c r="B388" s="39"/>
      <c r="C388" s="38"/>
      <c r="D388" s="195" t="s">
        <v>242</v>
      </c>
      <c r="E388" s="38"/>
      <c r="F388" s="196" t="s">
        <v>858</v>
      </c>
      <c r="G388" s="38"/>
      <c r="H388" s="38"/>
      <c r="I388" s="197"/>
      <c r="J388" s="38"/>
      <c r="K388" s="38"/>
      <c r="L388" s="39"/>
      <c r="M388" s="198"/>
      <c r="N388" s="199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242</v>
      </c>
      <c r="AU388" s="19" t="s">
        <v>84</v>
      </c>
    </row>
    <row r="389" s="2" customFormat="1" ht="44.25" customHeight="1">
      <c r="A389" s="38"/>
      <c r="B389" s="181"/>
      <c r="C389" s="182" t="s">
        <v>636</v>
      </c>
      <c r="D389" s="182" t="s">
        <v>237</v>
      </c>
      <c r="E389" s="183" t="s">
        <v>860</v>
      </c>
      <c r="F389" s="184" t="s">
        <v>440</v>
      </c>
      <c r="G389" s="185" t="s">
        <v>438</v>
      </c>
      <c r="H389" s="186">
        <v>54.829999999999998</v>
      </c>
      <c r="I389" s="187"/>
      <c r="J389" s="188">
        <f>ROUND(I389*H389,2)</f>
        <v>0</v>
      </c>
      <c r="K389" s="184" t="s">
        <v>246</v>
      </c>
      <c r="L389" s="39"/>
      <c r="M389" s="189" t="s">
        <v>1</v>
      </c>
      <c r="N389" s="190" t="s">
        <v>40</v>
      </c>
      <c r="O389" s="77"/>
      <c r="P389" s="191">
        <f>O389*H389</f>
        <v>0</v>
      </c>
      <c r="Q389" s="191">
        <v>0</v>
      </c>
      <c r="R389" s="191">
        <f>Q389*H389</f>
        <v>0</v>
      </c>
      <c r="S389" s="191">
        <v>0</v>
      </c>
      <c r="T389" s="192">
        <f>S389*H389</f>
        <v>0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193" t="s">
        <v>96</v>
      </c>
      <c r="AT389" s="193" t="s">
        <v>237</v>
      </c>
      <c r="AU389" s="193" t="s">
        <v>84</v>
      </c>
      <c r="AY389" s="19" t="s">
        <v>235</v>
      </c>
      <c r="BE389" s="194">
        <f>IF(N389="základní",J389,0)</f>
        <v>0</v>
      </c>
      <c r="BF389" s="194">
        <f>IF(N389="snížená",J389,0)</f>
        <v>0</v>
      </c>
      <c r="BG389" s="194">
        <f>IF(N389="zákl. přenesená",J389,0)</f>
        <v>0</v>
      </c>
      <c r="BH389" s="194">
        <f>IF(N389="sníž. přenesená",J389,0)</f>
        <v>0</v>
      </c>
      <c r="BI389" s="194">
        <f>IF(N389="nulová",J389,0)</f>
        <v>0</v>
      </c>
      <c r="BJ389" s="19" t="s">
        <v>82</v>
      </c>
      <c r="BK389" s="194">
        <f>ROUND(I389*H389,2)</f>
        <v>0</v>
      </c>
      <c r="BL389" s="19" t="s">
        <v>96</v>
      </c>
      <c r="BM389" s="193" t="s">
        <v>861</v>
      </c>
    </row>
    <row r="390" s="2" customFormat="1">
      <c r="A390" s="38"/>
      <c r="B390" s="39"/>
      <c r="C390" s="38"/>
      <c r="D390" s="195" t="s">
        <v>242</v>
      </c>
      <c r="E390" s="38"/>
      <c r="F390" s="196" t="s">
        <v>440</v>
      </c>
      <c r="G390" s="38"/>
      <c r="H390" s="38"/>
      <c r="I390" s="197"/>
      <c r="J390" s="38"/>
      <c r="K390" s="38"/>
      <c r="L390" s="39"/>
      <c r="M390" s="198"/>
      <c r="N390" s="199"/>
      <c r="O390" s="77"/>
      <c r="P390" s="77"/>
      <c r="Q390" s="77"/>
      <c r="R390" s="77"/>
      <c r="S390" s="77"/>
      <c r="T390" s="7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T390" s="19" t="s">
        <v>242</v>
      </c>
      <c r="AU390" s="19" t="s">
        <v>84</v>
      </c>
    </row>
    <row r="391" s="14" customFormat="1">
      <c r="A391" s="14"/>
      <c r="B391" s="207"/>
      <c r="C391" s="14"/>
      <c r="D391" s="195" t="s">
        <v>248</v>
      </c>
      <c r="E391" s="208" t="s">
        <v>1</v>
      </c>
      <c r="F391" s="209" t="s">
        <v>1599</v>
      </c>
      <c r="G391" s="14"/>
      <c r="H391" s="210">
        <v>54.829999999999998</v>
      </c>
      <c r="I391" s="211"/>
      <c r="J391" s="14"/>
      <c r="K391" s="14"/>
      <c r="L391" s="207"/>
      <c r="M391" s="212"/>
      <c r="N391" s="213"/>
      <c r="O391" s="213"/>
      <c r="P391" s="213"/>
      <c r="Q391" s="213"/>
      <c r="R391" s="213"/>
      <c r="S391" s="213"/>
      <c r="T391" s="2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08" t="s">
        <v>248</v>
      </c>
      <c r="AU391" s="208" t="s">
        <v>84</v>
      </c>
      <c r="AV391" s="14" t="s">
        <v>84</v>
      </c>
      <c r="AW391" s="14" t="s">
        <v>32</v>
      </c>
      <c r="AX391" s="14" t="s">
        <v>82</v>
      </c>
      <c r="AY391" s="208" t="s">
        <v>235</v>
      </c>
    </row>
    <row r="392" s="2" customFormat="1" ht="44.25" customHeight="1">
      <c r="A392" s="38"/>
      <c r="B392" s="181"/>
      <c r="C392" s="182" t="s">
        <v>641</v>
      </c>
      <c r="D392" s="182" t="s">
        <v>237</v>
      </c>
      <c r="E392" s="183" t="s">
        <v>863</v>
      </c>
      <c r="F392" s="184" t="s">
        <v>864</v>
      </c>
      <c r="G392" s="185" t="s">
        <v>438</v>
      </c>
      <c r="H392" s="186">
        <v>41.866999999999997</v>
      </c>
      <c r="I392" s="187"/>
      <c r="J392" s="188">
        <f>ROUND(I392*H392,2)</f>
        <v>0</v>
      </c>
      <c r="K392" s="184" t="s">
        <v>246</v>
      </c>
      <c r="L392" s="39"/>
      <c r="M392" s="189" t="s">
        <v>1</v>
      </c>
      <c r="N392" s="190" t="s">
        <v>40</v>
      </c>
      <c r="O392" s="77"/>
      <c r="P392" s="191">
        <f>O392*H392</f>
        <v>0</v>
      </c>
      <c r="Q392" s="191">
        <v>0</v>
      </c>
      <c r="R392" s="191">
        <f>Q392*H392</f>
        <v>0</v>
      </c>
      <c r="S392" s="191">
        <v>0</v>
      </c>
      <c r="T392" s="192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93" t="s">
        <v>96</v>
      </c>
      <c r="AT392" s="193" t="s">
        <v>237</v>
      </c>
      <c r="AU392" s="193" t="s">
        <v>84</v>
      </c>
      <c r="AY392" s="19" t="s">
        <v>235</v>
      </c>
      <c r="BE392" s="194">
        <f>IF(N392="základní",J392,0)</f>
        <v>0</v>
      </c>
      <c r="BF392" s="194">
        <f>IF(N392="snížená",J392,0)</f>
        <v>0</v>
      </c>
      <c r="BG392" s="194">
        <f>IF(N392="zákl. přenesená",J392,0)</f>
        <v>0</v>
      </c>
      <c r="BH392" s="194">
        <f>IF(N392="sníž. přenesená",J392,0)</f>
        <v>0</v>
      </c>
      <c r="BI392" s="194">
        <f>IF(N392="nulová",J392,0)</f>
        <v>0</v>
      </c>
      <c r="BJ392" s="19" t="s">
        <v>82</v>
      </c>
      <c r="BK392" s="194">
        <f>ROUND(I392*H392,2)</f>
        <v>0</v>
      </c>
      <c r="BL392" s="19" t="s">
        <v>96</v>
      </c>
      <c r="BM392" s="193" t="s">
        <v>865</v>
      </c>
    </row>
    <row r="393" s="2" customFormat="1">
      <c r="A393" s="38"/>
      <c r="B393" s="39"/>
      <c r="C393" s="38"/>
      <c r="D393" s="195" t="s">
        <v>242</v>
      </c>
      <c r="E393" s="38"/>
      <c r="F393" s="196" t="s">
        <v>864</v>
      </c>
      <c r="G393" s="38"/>
      <c r="H393" s="38"/>
      <c r="I393" s="197"/>
      <c r="J393" s="38"/>
      <c r="K393" s="38"/>
      <c r="L393" s="39"/>
      <c r="M393" s="198"/>
      <c r="N393" s="199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242</v>
      </c>
      <c r="AU393" s="19" t="s">
        <v>84</v>
      </c>
    </row>
    <row r="394" s="14" customFormat="1">
      <c r="A394" s="14"/>
      <c r="B394" s="207"/>
      <c r="C394" s="14"/>
      <c r="D394" s="195" t="s">
        <v>248</v>
      </c>
      <c r="E394" s="208" t="s">
        <v>1</v>
      </c>
      <c r="F394" s="209" t="s">
        <v>1600</v>
      </c>
      <c r="G394" s="14"/>
      <c r="H394" s="210">
        <v>41.866999999999997</v>
      </c>
      <c r="I394" s="211"/>
      <c r="J394" s="14"/>
      <c r="K394" s="14"/>
      <c r="L394" s="207"/>
      <c r="M394" s="212"/>
      <c r="N394" s="213"/>
      <c r="O394" s="213"/>
      <c r="P394" s="213"/>
      <c r="Q394" s="213"/>
      <c r="R394" s="213"/>
      <c r="S394" s="213"/>
      <c r="T394" s="2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8" t="s">
        <v>248</v>
      </c>
      <c r="AU394" s="208" t="s">
        <v>84</v>
      </c>
      <c r="AV394" s="14" t="s">
        <v>84</v>
      </c>
      <c r="AW394" s="14" t="s">
        <v>32</v>
      </c>
      <c r="AX394" s="14" t="s">
        <v>82</v>
      </c>
      <c r="AY394" s="208" t="s">
        <v>235</v>
      </c>
    </row>
    <row r="395" s="12" customFormat="1" ht="22.8" customHeight="1">
      <c r="A395" s="12"/>
      <c r="B395" s="168"/>
      <c r="C395" s="12"/>
      <c r="D395" s="169" t="s">
        <v>74</v>
      </c>
      <c r="E395" s="179" t="s">
        <v>866</v>
      </c>
      <c r="F395" s="179" t="s">
        <v>867</v>
      </c>
      <c r="G395" s="12"/>
      <c r="H395" s="12"/>
      <c r="I395" s="171"/>
      <c r="J395" s="180">
        <f>BK395</f>
        <v>0</v>
      </c>
      <c r="K395" s="12"/>
      <c r="L395" s="168"/>
      <c r="M395" s="173"/>
      <c r="N395" s="174"/>
      <c r="O395" s="174"/>
      <c r="P395" s="175">
        <f>SUM(P396:P399)</f>
        <v>0</v>
      </c>
      <c r="Q395" s="174"/>
      <c r="R395" s="175">
        <f>SUM(R396:R399)</f>
        <v>0</v>
      </c>
      <c r="S395" s="174"/>
      <c r="T395" s="176">
        <f>SUM(T396:T399)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169" t="s">
        <v>82</v>
      </c>
      <c r="AT395" s="177" t="s">
        <v>74</v>
      </c>
      <c r="AU395" s="177" t="s">
        <v>82</v>
      </c>
      <c r="AY395" s="169" t="s">
        <v>235</v>
      </c>
      <c r="BK395" s="178">
        <f>SUM(BK396:BK399)</f>
        <v>0</v>
      </c>
    </row>
    <row r="396" s="2" customFormat="1" ht="24.15" customHeight="1">
      <c r="A396" s="38"/>
      <c r="B396" s="181"/>
      <c r="C396" s="182" t="s">
        <v>647</v>
      </c>
      <c r="D396" s="182" t="s">
        <v>237</v>
      </c>
      <c r="E396" s="183" t="s">
        <v>869</v>
      </c>
      <c r="F396" s="184" t="s">
        <v>870</v>
      </c>
      <c r="G396" s="185" t="s">
        <v>438</v>
      </c>
      <c r="H396" s="186">
        <v>26.815000000000001</v>
      </c>
      <c r="I396" s="187"/>
      <c r="J396" s="188">
        <f>ROUND(I396*H396,2)</f>
        <v>0</v>
      </c>
      <c r="K396" s="184" t="s">
        <v>246</v>
      </c>
      <c r="L396" s="39"/>
      <c r="M396" s="189" t="s">
        <v>1</v>
      </c>
      <c r="N396" s="190" t="s">
        <v>40</v>
      </c>
      <c r="O396" s="77"/>
      <c r="P396" s="191">
        <f>O396*H396</f>
        <v>0</v>
      </c>
      <c r="Q396" s="191">
        <v>0</v>
      </c>
      <c r="R396" s="191">
        <f>Q396*H396</f>
        <v>0</v>
      </c>
      <c r="S396" s="191">
        <v>0</v>
      </c>
      <c r="T396" s="192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3" t="s">
        <v>96</v>
      </c>
      <c r="AT396" s="193" t="s">
        <v>237</v>
      </c>
      <c r="AU396" s="193" t="s">
        <v>84</v>
      </c>
      <c r="AY396" s="19" t="s">
        <v>235</v>
      </c>
      <c r="BE396" s="194">
        <f>IF(N396="základní",J396,0)</f>
        <v>0</v>
      </c>
      <c r="BF396" s="194">
        <f>IF(N396="snížená",J396,0)</f>
        <v>0</v>
      </c>
      <c r="BG396" s="194">
        <f>IF(N396="zákl. přenesená",J396,0)</f>
        <v>0</v>
      </c>
      <c r="BH396" s="194">
        <f>IF(N396="sníž. přenesená",J396,0)</f>
        <v>0</v>
      </c>
      <c r="BI396" s="194">
        <f>IF(N396="nulová",J396,0)</f>
        <v>0</v>
      </c>
      <c r="BJ396" s="19" t="s">
        <v>82</v>
      </c>
      <c r="BK396" s="194">
        <f>ROUND(I396*H396,2)</f>
        <v>0</v>
      </c>
      <c r="BL396" s="19" t="s">
        <v>96</v>
      </c>
      <c r="BM396" s="193" t="s">
        <v>1033</v>
      </c>
    </row>
    <row r="397" s="2" customFormat="1">
      <c r="A397" s="38"/>
      <c r="B397" s="39"/>
      <c r="C397" s="38"/>
      <c r="D397" s="195" t="s">
        <v>242</v>
      </c>
      <c r="E397" s="38"/>
      <c r="F397" s="196" t="s">
        <v>872</v>
      </c>
      <c r="G397" s="38"/>
      <c r="H397" s="38"/>
      <c r="I397" s="197"/>
      <c r="J397" s="38"/>
      <c r="K397" s="38"/>
      <c r="L397" s="39"/>
      <c r="M397" s="198"/>
      <c r="N397" s="199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242</v>
      </c>
      <c r="AU397" s="19" t="s">
        <v>84</v>
      </c>
    </row>
    <row r="398" s="13" customFormat="1">
      <c r="A398" s="13"/>
      <c r="B398" s="200"/>
      <c r="C398" s="13"/>
      <c r="D398" s="195" t="s">
        <v>248</v>
      </c>
      <c r="E398" s="201" t="s">
        <v>1</v>
      </c>
      <c r="F398" s="202" t="s">
        <v>873</v>
      </c>
      <c r="G398" s="13"/>
      <c r="H398" s="201" t="s">
        <v>1</v>
      </c>
      <c r="I398" s="203"/>
      <c r="J398" s="13"/>
      <c r="K398" s="13"/>
      <c r="L398" s="200"/>
      <c r="M398" s="204"/>
      <c r="N398" s="205"/>
      <c r="O398" s="205"/>
      <c r="P398" s="205"/>
      <c r="Q398" s="205"/>
      <c r="R398" s="205"/>
      <c r="S398" s="205"/>
      <c r="T398" s="206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01" t="s">
        <v>248</v>
      </c>
      <c r="AU398" s="201" t="s">
        <v>84</v>
      </c>
      <c r="AV398" s="13" t="s">
        <v>82</v>
      </c>
      <c r="AW398" s="13" t="s">
        <v>32</v>
      </c>
      <c r="AX398" s="13" t="s">
        <v>75</v>
      </c>
      <c r="AY398" s="201" t="s">
        <v>235</v>
      </c>
    </row>
    <row r="399" s="14" customFormat="1">
      <c r="A399" s="14"/>
      <c r="B399" s="207"/>
      <c r="C399" s="14"/>
      <c r="D399" s="195" t="s">
        <v>248</v>
      </c>
      <c r="E399" s="208" t="s">
        <v>1</v>
      </c>
      <c r="F399" s="209" t="s">
        <v>1602</v>
      </c>
      <c r="G399" s="14"/>
      <c r="H399" s="210">
        <v>26.815000000000001</v>
      </c>
      <c r="I399" s="211"/>
      <c r="J399" s="14"/>
      <c r="K399" s="14"/>
      <c r="L399" s="207"/>
      <c r="M399" s="242"/>
      <c r="N399" s="243"/>
      <c r="O399" s="243"/>
      <c r="P399" s="243"/>
      <c r="Q399" s="243"/>
      <c r="R399" s="243"/>
      <c r="S399" s="243"/>
      <c r="T399" s="24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8" t="s">
        <v>248</v>
      </c>
      <c r="AU399" s="208" t="s">
        <v>84</v>
      </c>
      <c r="AV399" s="14" t="s">
        <v>84</v>
      </c>
      <c r="AW399" s="14" t="s">
        <v>32</v>
      </c>
      <c r="AX399" s="14" t="s">
        <v>82</v>
      </c>
      <c r="AY399" s="208" t="s">
        <v>235</v>
      </c>
    </row>
    <row r="400" s="2" customFormat="1" ht="6.96" customHeight="1">
      <c r="A400" s="38"/>
      <c r="B400" s="60"/>
      <c r="C400" s="61"/>
      <c r="D400" s="61"/>
      <c r="E400" s="61"/>
      <c r="F400" s="61"/>
      <c r="G400" s="61"/>
      <c r="H400" s="61"/>
      <c r="I400" s="61"/>
      <c r="J400" s="61"/>
      <c r="K400" s="61"/>
      <c r="L400" s="39"/>
      <c r="M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</row>
  </sheetData>
  <autoFilter ref="C130:K399"/>
  <mergeCells count="15">
    <mergeCell ref="E7:H7"/>
    <mergeCell ref="E11:H11"/>
    <mergeCell ref="E9:H9"/>
    <mergeCell ref="E13:H13"/>
    <mergeCell ref="E22:H22"/>
    <mergeCell ref="E31:H31"/>
    <mergeCell ref="E84:H84"/>
    <mergeCell ref="E88:H88"/>
    <mergeCell ref="E86:H86"/>
    <mergeCell ref="E90:H90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982F19D5B9C164687FB30321494E4CE" ma:contentTypeVersion="13" ma:contentTypeDescription="Vytvoří nový dokument" ma:contentTypeScope="" ma:versionID="cb89c3dd7e3e96fd07352500c1efa413">
  <xsd:schema xmlns:xsd="http://www.w3.org/2001/XMLSchema" xmlns:xs="http://www.w3.org/2001/XMLSchema" xmlns:p="http://schemas.microsoft.com/office/2006/metadata/properties" xmlns:ns2="f4fc66d1-0bd6-4002-8ae3-bd3679ea79f2" xmlns:ns3="2ef1be13-b41c-4751-ac75-93e14a74dfac" targetNamespace="http://schemas.microsoft.com/office/2006/metadata/properties" ma:root="true" ma:fieldsID="f769c10774a7241e4a34d4987abda1e7" ns2:_="" ns3:_="">
    <xsd:import namespace="f4fc66d1-0bd6-4002-8ae3-bd3679ea79f2"/>
    <xsd:import namespace="2ef1be13-b41c-4751-ac75-93e14a74df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fc66d1-0bd6-4002-8ae3-bd3679ea79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f1be13-b41c-4751-ac75-93e14a74dfa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D754254-0091-4845-BF05-158725D72933}"/>
</file>

<file path=customXml/itemProps2.xml><?xml version="1.0" encoding="utf-8"?>
<ds:datastoreItem xmlns:ds="http://schemas.openxmlformats.org/officeDocument/2006/customXml" ds:itemID="{55380EDC-C8B8-44D0-A289-3F5A981674F5}"/>
</file>

<file path=customXml/itemProps3.xml><?xml version="1.0" encoding="utf-8"?>
<ds:datastoreItem xmlns:ds="http://schemas.openxmlformats.org/officeDocument/2006/customXml" ds:itemID="{4FA91F07-2953-40D8-B3D9-C9800CD1F27C}"/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Krumnikl, Radim</dc:creator>
  <cp:lastModifiedBy>Krumnikl, Radim</cp:lastModifiedBy>
  <dcterms:created xsi:type="dcterms:W3CDTF">2022-01-13T12:21:55Z</dcterms:created>
  <dcterms:modified xsi:type="dcterms:W3CDTF">2022-01-13T12:22:27Z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0x0101003982F19D5B9C164687FB30321494E4CE</vt:lpwstr>
  </property>
</Properties>
</file>