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Dětské hřiště" sheetId="2" r:id="rId2"/>
    <sheet name="SO 02 - Hřiště na kopanou" sheetId="3" r:id="rId3"/>
    <sheet name="SO 03 - Drenáže" sheetId="4" r:id="rId4"/>
    <sheet name="SO 04 - Veřejné osvětlení" sheetId="5" r:id="rId5"/>
  </sheets>
  <definedNames>
    <definedName name="_xlnm.Print_Area" localSheetId="0">'Rekapitulace stavby'!$D$4:$AO$76,'Rekapitulace stavby'!$C$82:$AQ$99</definedName>
    <definedName name="_xlnm._FilterDatabase" localSheetId="1" hidden="1">'SO 01 - Dětské hřiště'!$C$128:$K$468</definedName>
    <definedName name="_xlnm.Print_Area" localSheetId="1">'SO 01 - Dětské hřiště'!$C$4:$J$76,'SO 01 - Dětské hřiště'!$C$82:$J$110,'SO 01 - Dětské hřiště'!$C$116:$J$468</definedName>
    <definedName name="_xlnm._FilterDatabase" localSheetId="2" hidden="1">'SO 02 - Hřiště na kopanou'!$C$122:$K$221</definedName>
    <definedName name="_xlnm.Print_Area" localSheetId="2">'SO 02 - Hřiště na kopanou'!$C$4:$J$76,'SO 02 - Hřiště na kopanou'!$C$82:$J$104,'SO 02 - Hřiště na kopanou'!$C$110:$J$221</definedName>
    <definedName name="_xlnm._FilterDatabase" localSheetId="3" hidden="1">'SO 03 - Drenáže'!$C$121:$K$181</definedName>
    <definedName name="_xlnm.Print_Area" localSheetId="3">'SO 03 - Drenáže'!$C$4:$J$76,'SO 03 - Drenáže'!$C$82:$J$103,'SO 03 - Drenáže'!$C$109:$J$181</definedName>
    <definedName name="_xlnm._FilterDatabase" localSheetId="4" hidden="1">'SO 04 - Veřejné osvětlení'!$C$118:$K$194</definedName>
    <definedName name="_xlnm.Print_Area" localSheetId="4">'SO 04 - Veřejné osvětlení'!$C$4:$J$76,'SO 04 - Veřejné osvětlení'!$C$82:$J$100,'SO 04 - Veřejné osvětlení'!$C$106:$J$194</definedName>
    <definedName name="_xlnm.Print_Titles" localSheetId="0">'Rekapitulace stavby'!$92:$92</definedName>
    <definedName name="_xlnm.Print_Titles" localSheetId="1">'SO 01 - Dětské hřiště'!$128:$128</definedName>
    <definedName name="_xlnm.Print_Titles" localSheetId="2">'SO 02 - Hřiště na kopanou'!$122:$122</definedName>
    <definedName name="_xlnm.Print_Titles" localSheetId="3">'SO 03 - Drenáže'!$121:$121</definedName>
    <definedName name="_xlnm.Print_Titles" localSheetId="4">'SO 04 - Veřejné osvětlení'!$118:$118</definedName>
  </definedNames>
  <calcPr fullCalcOnLoad="1"/>
</workbook>
</file>

<file path=xl/sharedStrings.xml><?xml version="1.0" encoding="utf-8"?>
<sst xmlns="http://schemas.openxmlformats.org/spreadsheetml/2006/main" count="6902" uniqueCount="960">
  <si>
    <t>Export Komplet</t>
  </si>
  <si>
    <t/>
  </si>
  <si>
    <t>2.0</t>
  </si>
  <si>
    <t>ZAMOK</t>
  </si>
  <si>
    <t>False</t>
  </si>
  <si>
    <t>{03151200-72e1-4522-9ad6-6dd8f1ecb39f}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</si>
  <si>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</si>
  <si>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</si>
  <si>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</si>
  <si>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</si>
  <si>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</si>
  <si>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</si>
  <si>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</si>
  <si>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</si>
  <si>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230113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</si>
  <si>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</si>
  <si>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</si>
  <si>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Dětské hřiště na parcele č.5625/1 v k ú Petřvald</t>
  </si>
  <si>
    <t>KSO:</t>
  </si>
  <si>
    <t>CC-CZ:</t>
  </si>
  <si>
    <t>Místo:</t>
  </si>
  <si>
    <t>Petřvald</t>
  </si>
  <si>
    <t>Datum:</t>
  </si>
  <si>
    <t>13. 1. 2023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</si>
  <si>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</si>
  <si>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</si>
  <si>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</si>
  <si>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</si>
  <si>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</si>
  <si>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</si>
  <si>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</si>
  <si>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 xml:space="preserve">Ing. Jan Havlíček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</si>
  <si>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</si>
  <si>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</si>
  <si>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</si>
  <si>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</si>
  <si>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</si>
  <si>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</si>
  <si>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</si>
  <si>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</si>
  <si>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</si>
  <si>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</si>
  <si>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</si>
  <si>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</si>
  <si>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</si>
  <si>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</si>
  <si>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</si>
  <si>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</si>
  <si>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</si>
  <si>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</si>
  <si>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</si>
  <si>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</si>
  <si>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</si>
  <si>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</si>
  <si>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</si>
  <si>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</si>
  <si>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</si>
  <si>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</si>
  <si>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</si>
  <si>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</si>
  <si>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</si>
  <si>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</si>
  <si>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</si>
  <si>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</si>
  <si>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</si>
  <si>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</si>
  <si>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</si>
  <si>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</si>
  <si>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</si>
  <si>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</si>
  <si>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</si>
  <si>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</si>
  <si>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</si>
  <si>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</si>
  <si>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</si>
  <si>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</si>
  <si>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</si>
  <si>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</si>
  <si>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</si>
  <si>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</si>
  <si>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</si>
  <si>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Dětské hřiště</t>
  </si>
  <si>
    <t>STA</t>
  </si>
  <si>
    <t>1</t>
  </si>
  <si>
    <t>{784272f6-07fa-4169-a423-ea8cffaa8b9c}</t>
  </si>
  <si>
    <t>2</t>
  </si>
  <si>
    <t>SO 02</t>
  </si>
  <si>
    <t>Hřiště na kopanou</t>
  </si>
  <si>
    <t>{7c175707-0edc-401e-aeae-f8156c46b9e8}</t>
  </si>
  <si>
    <t>SO 03</t>
  </si>
  <si>
    <t>Drenáže</t>
  </si>
  <si>
    <t>{1de34618-b7cc-458f-b312-ed20d634c7d6}</t>
  </si>
  <si>
    <t>SO 04</t>
  </si>
  <si>
    <t>Veřejné osvětlení</t>
  </si>
  <si>
    <t>{851ababe-03e7-4334-9bed-ce49a2bef8d9}</t>
  </si>
  <si>
    <t>KRYCÍ LIST SOUPISU PRACÍ</t>
  </si>
  <si>
    <t>Objekt:</t>
  </si>
  <si>
    <t>SO 01 - Dětské hřiště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</si>
  <si>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</si>
  <si>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</si>
  <si>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</si>
  <si>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</si>
  <si>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</si>
  <si>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HSV - Práce a dodávky HSV   </t>
  </si>
  <si>
    <t xml:space="preserve">    1 - Zemní práce   </t>
  </si>
  <si>
    <t xml:space="preserve">    2 - Zakládání   </t>
  </si>
  <si>
    <t xml:space="preserve">    3 - Svislé a kompletní konstrukce   </t>
  </si>
  <si>
    <t xml:space="preserve">    5 - Komunikace pozemní   </t>
  </si>
  <si>
    <t xml:space="preserve">    6 - Úpravy povrchů, podlahy a osazování výplní   </t>
  </si>
  <si>
    <t xml:space="preserve">    9 - Ostatní konstrukce a práce, bourání   </t>
  </si>
  <si>
    <t xml:space="preserve">    997 - Přesun sutě   </t>
  </si>
  <si>
    <t xml:space="preserve">    998 - Přesun hmot   </t>
  </si>
  <si>
    <t xml:space="preserve">PSV - Práce a dodávky PSV   </t>
  </si>
  <si>
    <t xml:space="preserve">    711 - Izolace proti vodě, vlhkosti a plynům   </t>
  </si>
  <si>
    <t xml:space="preserve">VRN - Vedlejší rozpočtové náklady   </t>
  </si>
  <si>
    <t xml:space="preserve">    VRN3 - Zařízení staveniště   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</si>
  <si>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</si>
  <si>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</si>
  <si>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</si>
  <si>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</si>
  <si>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</si>
  <si>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</si>
  <si>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</si>
  <si>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</si>
  <si>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</si>
  <si>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</si>
  <si>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</si>
  <si>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</si>
  <si>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</si>
  <si>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</si>
  <si>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Práce a dodávky HSV   </t>
  </si>
  <si>
    <t>ROZPOCET</t>
  </si>
  <si>
    <t xml:space="preserve">Zemní práce   </t>
  </si>
  <si>
    <t>K</t>
  </si>
  <si>
    <t>110999001</t>
  </si>
  <si>
    <t>Vytýčení stávajících inženýrských sítí</t>
  </si>
  <si>
    <t>kpl</t>
  </si>
  <si>
    <t>4</t>
  </si>
  <si>
    <t>111151121</t>
  </si>
  <si>
    <t>Pokosení trávníku parkového plochy do 1000 m2 s odvozem do 20 km v rovině a svahu do 1:5</t>
  </si>
  <si>
    <t>m2</t>
  </si>
  <si>
    <t>VV</t>
  </si>
  <si>
    <t xml:space="preserve">"vč.b.13" 953,0   </t>
  </si>
  <si>
    <t>Součet</t>
  </si>
  <si>
    <t>3</t>
  </si>
  <si>
    <t>112101103</t>
  </si>
  <si>
    <t>Kácení stromů listnatých D kmene do 700 mm</t>
  </si>
  <si>
    <t>kus</t>
  </si>
  <si>
    <t>6</t>
  </si>
  <si>
    <t xml:space="preserve">"vč.b.01- ozn.1,13,14" 1+1+1   </t>
  </si>
  <si>
    <t>112101121</t>
  </si>
  <si>
    <t>Kácení stromů jehličnatých D kmene do 300 mm</t>
  </si>
  <si>
    <t>8</t>
  </si>
  <si>
    <t xml:space="preserve">"vč.b.01- ozn.16-20" 1+1+1+1+1   </t>
  </si>
  <si>
    <t>5</t>
  </si>
  <si>
    <t>112101122</t>
  </si>
  <si>
    <t>Kácení stromů jehličnatých D kmene do 500 mm</t>
  </si>
  <si>
    <t>10</t>
  </si>
  <si>
    <t xml:space="preserve">"vč.b.01- ozn.15" 1   </t>
  </si>
  <si>
    <t>112251221</t>
  </si>
  <si>
    <t>Odstranění pařezů rovině nebo na svahu do 1:5 odfrézováním do hloubky 0,5 m</t>
  </si>
  <si>
    <t>12</t>
  </si>
  <si>
    <t xml:space="preserve">"vč.01-ozn.7-dříve pokácené stromy" 3,14*0,075*0,075*17   </t>
  </si>
  <si>
    <t xml:space="preserve">3,14*0,4*0,4*2+3,14*0,6*0,6   </t>
  </si>
  <si>
    <t xml:space="preserve">"vč.b.01- ozn.1,13-20-nové"3,14*0,35*0,35+3,14*0,3*0,3*2   </t>
  </si>
  <si>
    <t xml:space="preserve">(3,14*0,2*0,2)+(3,14*0,10*0,10*3)+(3,14*0,15*0,15*2)   </t>
  </si>
  <si>
    <t xml:space="preserve">Součet   </t>
  </si>
  <si>
    <t>7</t>
  </si>
  <si>
    <t>113107141</t>
  </si>
  <si>
    <t>Odstranění podkladu pl do 50 m2 živičných tl 50 mm</t>
  </si>
  <si>
    <t>14</t>
  </si>
  <si>
    <t xml:space="preserve">"vč.b.01- ozn.6" 0,70   </t>
  </si>
  <si>
    <t>122911121</t>
  </si>
  <si>
    <t>Odstranění vyfrézované dřevní hmoty hloubky do 0,5 m v rovině nebo na svahu do 1:5</t>
  </si>
  <si>
    <t>16</t>
  </si>
  <si>
    <t xml:space="preserve">3,707   </t>
  </si>
  <si>
    <t>9</t>
  </si>
  <si>
    <t>131105003</t>
  </si>
  <si>
    <t>Hloubení šachet pro kotvení sloupků zeminy tř 3</t>
  </si>
  <si>
    <t>m</t>
  </si>
  <si>
    <t>18</t>
  </si>
  <si>
    <t xml:space="preserve">"vč.b.09,10,11" 0,50*56   </t>
  </si>
  <si>
    <t>131201101</t>
  </si>
  <si>
    <t>Hloubení jam nezapažených v hornině tř. 3 objemu do 100 m3</t>
  </si>
  <si>
    <t>m3</t>
  </si>
  <si>
    <t>20</t>
  </si>
  <si>
    <t xml:space="preserve">"vč.b.01- ozn.5" 598,0*0,30   </t>
  </si>
  <si>
    <t>11</t>
  </si>
  <si>
    <t>131201109</t>
  </si>
  <si>
    <t>Příplatek za lepivost u hloubení jam nezapažených v hornině tř. 3</t>
  </si>
  <si>
    <t>22</t>
  </si>
  <si>
    <t xml:space="preserve">179,4   </t>
  </si>
  <si>
    <t>132201201</t>
  </si>
  <si>
    <t>Hloubení rýh š do 2000 mm v hornině tř. 3 objemu do 100 m3</t>
  </si>
  <si>
    <t>24</t>
  </si>
  <si>
    <t xml:space="preserve">"vč.b.09,12-zídka" 5,85*1,2*0,85   </t>
  </si>
  <si>
    <t>13</t>
  </si>
  <si>
    <t>132201209</t>
  </si>
  <si>
    <t>Příplatek za lepivost k hloubení rýh š do 2000 mm v hornině tř. 3</t>
  </si>
  <si>
    <t>26</t>
  </si>
  <si>
    <t>162301101</t>
  </si>
  <si>
    <t>Vodorovné přemístění přes 50 m do 500 m výkopku z horniny tř. 1 až 4</t>
  </si>
  <si>
    <t>28</t>
  </si>
  <si>
    <t xml:space="preserve">"pro zásyp" (2,984+20,925)*2   </t>
  </si>
  <si>
    <t>162301403</t>
  </si>
  <si>
    <t>Vodorovné přemístění větví stromů listnatých do 5 km D kmene do 700 mm</t>
  </si>
  <si>
    <t>30</t>
  </si>
  <si>
    <t>162301405</t>
  </si>
  <si>
    <t>Vodorovné přemístění větví stromů jehličnatých do 5 km D kmene do 300 mm</t>
  </si>
  <si>
    <t>32</t>
  </si>
  <si>
    <t>17</t>
  </si>
  <si>
    <t>162301406</t>
  </si>
  <si>
    <t>Vodorovné přemístění větví stromů jehličnatých do 5 km D kmene do 500 mm</t>
  </si>
  <si>
    <t>34</t>
  </si>
  <si>
    <t>162301413</t>
  </si>
  <si>
    <t>Vodorovné přemístění kmenů stromů listnatých do 5 km D kmene do 700 mm</t>
  </si>
  <si>
    <t>36</t>
  </si>
  <si>
    <t>19</t>
  </si>
  <si>
    <t>162301415</t>
  </si>
  <si>
    <t>Vodorovné přemístění kmenů stromů jehličnatých do 5 km D kmene do 300 mm</t>
  </si>
  <si>
    <t>38</t>
  </si>
  <si>
    <t>162301416</t>
  </si>
  <si>
    <t>Vodorovné přemístění kmenů stromů jehličnatých do 5 km D kmene do 500 mm</t>
  </si>
  <si>
    <t>40</t>
  </si>
  <si>
    <t>162701105</t>
  </si>
  <si>
    <t>Vodorovné přemístění do 10000 m výkopku/sypaniny tř.1-4</t>
  </si>
  <si>
    <t>42</t>
  </si>
  <si>
    <t xml:space="preserve">(179,4+5,967+5,0+0,2*56)-(2,984+20,925)   </t>
  </si>
  <si>
    <t>167101101</t>
  </si>
  <si>
    <t>Nakládání výkopku z hornin tř. 1 až 4 do 100 m3</t>
  </si>
  <si>
    <t>44</t>
  </si>
  <si>
    <t xml:space="preserve">"vč.b.01- ozn.8-složená stará tráva" 5,0+20,925   </t>
  </si>
  <si>
    <t>23</t>
  </si>
  <si>
    <t>171201201</t>
  </si>
  <si>
    <t>Uložení sypaniny na skládky</t>
  </si>
  <si>
    <t>46</t>
  </si>
  <si>
    <t>171201211</t>
  </si>
  <si>
    <t>Poplatek za uložení odpadu ze sypaniny na skládce (skládkovné)</t>
  </si>
  <si>
    <t>t</t>
  </si>
  <si>
    <t>48</t>
  </si>
  <si>
    <t xml:space="preserve">177,658*1,6   </t>
  </si>
  <si>
    <t>25</t>
  </si>
  <si>
    <t>174101101</t>
  </si>
  <si>
    <t>Zásyp jam, šachet rýh nebo kolem objektů sypaninou se zhutněním</t>
  </si>
  <si>
    <t>50</t>
  </si>
  <si>
    <t xml:space="preserve">"vč.b.09,12-zídka" 5,85*0,30*2*0,85   </t>
  </si>
  <si>
    <t>174201101</t>
  </si>
  <si>
    <t>Zásyp jam, šachet rýh nebo kolem objektů sypaninou bez zhutnění</t>
  </si>
  <si>
    <t>52</t>
  </si>
  <si>
    <t xml:space="preserve">"vč.b.13-zásypy pro JTÚ" 93,0*(0,15+0,30)/2   </t>
  </si>
  <si>
    <t>27</t>
  </si>
  <si>
    <t>181301105</t>
  </si>
  <si>
    <t>Rozprostření dřevní štěpky tl vrstvy do 300 mm pl do 500 m2 v rovině nebo ve svahu do 1:5</t>
  </si>
  <si>
    <t>54</t>
  </si>
  <si>
    <t xml:space="preserve">"vč.04,05" 181,0   </t>
  </si>
  <si>
    <t>M</t>
  </si>
  <si>
    <t>103911000</t>
  </si>
  <si>
    <t>Dřevní štěpka pro dopadovou plochu dětského hřiště dle projektu vč.certifikátu</t>
  </si>
  <si>
    <t>56</t>
  </si>
  <si>
    <t xml:space="preserve">181,00*0,30*1,1   </t>
  </si>
  <si>
    <t>29</t>
  </si>
  <si>
    <t>181301111</t>
  </si>
  <si>
    <t>Rozprostření ornice tl vrstvy do 100 mm pl přes 500 m2 v rovině nebo ve svahu do 1:5</t>
  </si>
  <si>
    <t>58</t>
  </si>
  <si>
    <t xml:space="preserve">"vč.b.13-na zásypy pro JTÚ" 953,0   </t>
  </si>
  <si>
    <t>103641010</t>
  </si>
  <si>
    <t>zemina pro terénní úpravy -  ornice</t>
  </si>
  <si>
    <t>60</t>
  </si>
  <si>
    <t xml:space="preserve">953,00*0,05*1,6   </t>
  </si>
  <si>
    <t>31</t>
  </si>
  <si>
    <t>181411131</t>
  </si>
  <si>
    <t>Založení parkového trávníku výsevem plochy do 1000 m2 v rovině a ve svahu do 1:5</t>
  </si>
  <si>
    <t>62</t>
  </si>
  <si>
    <t>005724100</t>
  </si>
  <si>
    <t>osivo směs travní parková</t>
  </si>
  <si>
    <t>kg</t>
  </si>
  <si>
    <t>64</t>
  </si>
  <si>
    <t xml:space="preserve">953,0*0,015   </t>
  </si>
  <si>
    <t>33</t>
  </si>
  <si>
    <t>181951101</t>
  </si>
  <si>
    <t>Úprava pláně v hornině tř. 1 až 4 bez zhutnění</t>
  </si>
  <si>
    <t>66</t>
  </si>
  <si>
    <t xml:space="preserve">"vč.04,05-pod štěpku,ornici" 181,0+952,0   </t>
  </si>
  <si>
    <t>181951102</t>
  </si>
  <si>
    <t>Úprava pláně v hornině tř. 1 až 4 se zhutněním</t>
  </si>
  <si>
    <t>68</t>
  </si>
  <si>
    <t xml:space="preserve">"dlažby"188,0+22,5+15,0+15,5   </t>
  </si>
  <si>
    <t xml:space="preserve">"bet.nášlapy" 1,5*0,35*30   </t>
  </si>
  <si>
    <t xml:space="preserve">"pod dopadou pryž.plochu" 74,0   </t>
  </si>
  <si>
    <t>35</t>
  </si>
  <si>
    <t>184818231</t>
  </si>
  <si>
    <t>Ochrana kmene průměru do 300 mm bedněním výšky do 2 m vč.odstranění</t>
  </si>
  <si>
    <t>70</t>
  </si>
  <si>
    <t xml:space="preserve">"dle TZ" (0,30+0,30)*2*2,0*11   </t>
  </si>
  <si>
    <t>184818232</t>
  </si>
  <si>
    <t>Ochrana kmene průměru přes 300 do 500 mm bedněním výšky do 2 m vč.odstranění</t>
  </si>
  <si>
    <t>72</t>
  </si>
  <si>
    <t xml:space="preserve">"dle TZ" (0,50+0,50)*2*2,0*6   </t>
  </si>
  <si>
    <t>37</t>
  </si>
  <si>
    <t>184818999</t>
  </si>
  <si>
    <t>Ochrana kmene geotextilií 500g/m2  v. do 2 m vč.odstranění</t>
  </si>
  <si>
    <t>74</t>
  </si>
  <si>
    <t xml:space="preserve">"dle TZ" (2*3,14*0,2*2,0*11)+(2*3,14*2,0*0,3*6)   </t>
  </si>
  <si>
    <t>185802113</t>
  </si>
  <si>
    <t>Hnojení půdy umělým hnojivem na široko v rovině a svahu do 1:5</t>
  </si>
  <si>
    <t>76</t>
  </si>
  <si>
    <t xml:space="preserve">953,0*0,0006   </t>
  </si>
  <si>
    <t>39</t>
  </si>
  <si>
    <t>251911550</t>
  </si>
  <si>
    <t>hnojivo průmyslové</t>
  </si>
  <si>
    <t>78</t>
  </si>
  <si>
    <t>185803211</t>
  </si>
  <si>
    <t>Uválcování trávníku v rovině a svahu do 1:5</t>
  </si>
  <si>
    <t>80</t>
  </si>
  <si>
    <t>41</t>
  </si>
  <si>
    <t>190999001</t>
  </si>
  <si>
    <t>Náhradní výsadba dle dohody s investorem</t>
  </si>
  <si>
    <t>82</t>
  </si>
  <si>
    <t xml:space="preserve">"3 kus listnaté dřeviny druhu kaštan"   </t>
  </si>
  <si>
    <t xml:space="preserve">"-Aescujus x carnea Briotii-zapěstované"   </t>
  </si>
  <si>
    <t xml:space="preserve">"jako siliterní dřevina s balem"   </t>
  </si>
  <si>
    <t xml:space="preserve">"o obvodu kmínku 12/14 cm"   </t>
  </si>
  <si>
    <t xml:space="preserve">"15 kusů listnatých keřů-pokryvných růží"   </t>
  </si>
  <si>
    <t xml:space="preserve">"-rosa The Fairy-zapěstovan.v kontejneru"   </t>
  </si>
  <si>
    <t xml:space="preserve">"Náhradní výsadba bude realizována na"   </t>
  </si>
  <si>
    <t xml:space="preserve">"pozemku parc.č.40/13 v k.ú. Petřvald"   </t>
  </si>
  <si>
    <t xml:space="preserve">"u Karviné, a to vč.komplexní následné"   </t>
  </si>
  <si>
    <t xml:space="preserve">"dokončovací a rozvojové péče"   </t>
  </si>
  <si>
    <t xml:space="preserve">"o výsadbu po dobu 5 let" 1   </t>
  </si>
  <si>
    <t xml:space="preserve">Zakládání   </t>
  </si>
  <si>
    <t>279113136</t>
  </si>
  <si>
    <t>Základová zeď tl do 500 mm z tvárnic ztraceného bednění včetně výplně z betonu tř. C 20/25</t>
  </si>
  <si>
    <t>84</t>
  </si>
  <si>
    <t xml:space="preserve">"vč.b.09,12-bet.zítka" 5,85*0,75   </t>
  </si>
  <si>
    <t>43</t>
  </si>
  <si>
    <t>279361821</t>
  </si>
  <si>
    <t>Výztuž základových zdí nosných betonářskou ocelí 10 505</t>
  </si>
  <si>
    <t>86</t>
  </si>
  <si>
    <t xml:space="preserve">"vč.b.09,12-vč.bet.zítky"   </t>
  </si>
  <si>
    <t xml:space="preserve">(2,4*2*15+6,0*3)*0,616*0,001   </t>
  </si>
  <si>
    <t xml:space="preserve">Svislé a kompletní konstrukce   </t>
  </si>
  <si>
    <t>338171113</t>
  </si>
  <si>
    <t>Osazování sloupků a vzpěr plotových ocelových v 2,00 m se zabetonováním</t>
  </si>
  <si>
    <t>88</t>
  </si>
  <si>
    <t xml:space="preserve">"vč.b.09,10,11-materiál je započten v ceně plotu" 56-12   </t>
  </si>
  <si>
    <t>45</t>
  </si>
  <si>
    <t>338171123</t>
  </si>
  <si>
    <t>Osazování sloupků a vzpěr plotových ocelových v 2,60 m se zabetonováním</t>
  </si>
  <si>
    <t>90</t>
  </si>
  <si>
    <t xml:space="preserve">"vč.b.09,10,11-materiál je započten v ceně plotu" 12   </t>
  </si>
  <si>
    <t>348/N10</t>
  </si>
  <si>
    <t>D+M nízkého oplocení z ocel.svařovaných dílců pozinkovaných</t>
  </si>
  <si>
    <t>92</t>
  </si>
  <si>
    <t xml:space="preserve">"vč.b.09,10,11-dl.85,2 m" 975,0   </t>
  </si>
  <si>
    <t>47</t>
  </si>
  <si>
    <t>348/N11</t>
  </si>
  <si>
    <t>D+M zvýšeného oplocení z ocel.svařovaných dílců pozinkovaných</t>
  </si>
  <si>
    <t>94</t>
  </si>
  <si>
    <t xml:space="preserve">"vč.b.09,12-dl.22,7 m" 137,0   </t>
  </si>
  <si>
    <t>348/N12</t>
  </si>
  <si>
    <t>D+M zvýšeného oplocení z ocel.svařovaných dílců pozinkovaných-plotová pole</t>
  </si>
  <si>
    <t>96</t>
  </si>
  <si>
    <t xml:space="preserve">"vč.b.09,12" 36,4   </t>
  </si>
  <si>
    <t>49</t>
  </si>
  <si>
    <t>348121211</t>
  </si>
  <si>
    <t>Montáž podhrabových desek dl.do 2 m na ocel.plotové sloupky</t>
  </si>
  <si>
    <t>98</t>
  </si>
  <si>
    <t xml:space="preserve">"vč.b.09-11" 51,0   </t>
  </si>
  <si>
    <t>592331190</t>
  </si>
  <si>
    <t>deska plotová KZD 2-200 200x5x30 cm</t>
  </si>
  <si>
    <t>100</t>
  </si>
  <si>
    <t xml:space="preserve">51,0*1,02   </t>
  </si>
  <si>
    <t>51</t>
  </si>
  <si>
    <t>348262008</t>
  </si>
  <si>
    <t>Plot z betonových  bloků zeď š. do 200mm jednořadá z bloků vel. do 0,02 m2 štípaných přírodních vč.betonu</t>
  </si>
  <si>
    <t>102</t>
  </si>
  <si>
    <t xml:space="preserve">"vč.b.09,12" 5,85*1,4   </t>
  </si>
  <si>
    <t>348262401</t>
  </si>
  <si>
    <t>Plot z betonových  bloků ukončení plotové zdi krycí deskou štípanou přírodní</t>
  </si>
  <si>
    <t>104</t>
  </si>
  <si>
    <t xml:space="preserve">"vč.b.09,12" 5,85   </t>
  </si>
  <si>
    <t xml:space="preserve">Komunikace pozemní   </t>
  </si>
  <si>
    <t>53</t>
  </si>
  <si>
    <t>564661111</t>
  </si>
  <si>
    <t>Podklad z kameniva hrubého drceného vel. 0-32 mm tl.200 mm</t>
  </si>
  <si>
    <t>106</t>
  </si>
  <si>
    <t xml:space="preserve">"vč.b.03,04-bet.nášlapy" 1,5*0,35*30   </t>
  </si>
  <si>
    <t>564671111</t>
  </si>
  <si>
    <t>Podklad z kameniva hrubého drceného vel. 16-32 mm tl 250 mm</t>
  </si>
  <si>
    <t>108</t>
  </si>
  <si>
    <t xml:space="preserve">"vč.b.02,03,04-pod asfatob+pryž" 188,0+74,0   </t>
  </si>
  <si>
    <t>55</t>
  </si>
  <si>
    <t>564721107</t>
  </si>
  <si>
    <t>Podklad z kameniva drceného fr.0-4 mm</t>
  </si>
  <si>
    <t>110</t>
  </si>
  <si>
    <t xml:space="preserve">"vč.b.02,03,04-pod pryž" 74,0   </t>
  </si>
  <si>
    <t>564731111</t>
  </si>
  <si>
    <t>Podklad z kameniva hrubého drceného vel. 16-32 mm tl 100 mm</t>
  </si>
  <si>
    <t>112</t>
  </si>
  <si>
    <t xml:space="preserve">"vč.b.09,12-pod bet.zítku" 5,85*0,70   </t>
  </si>
  <si>
    <t>57</t>
  </si>
  <si>
    <t>564731112</t>
  </si>
  <si>
    <t>Podklad z kameniva hrubého drceného vel. 8-16 mm tl 110 mm</t>
  </si>
  <si>
    <t>114</t>
  </si>
  <si>
    <t xml:space="preserve">"vč.b.02,03-dlažba 1,2,var.pás" 22,5+15,0+7,0   </t>
  </si>
  <si>
    <t>564751111</t>
  </si>
  <si>
    <t>Podklad z kameniva hrubého drceného vel. 16-32 mm tl 150 mm</t>
  </si>
  <si>
    <t>116</t>
  </si>
  <si>
    <t>59</t>
  </si>
  <si>
    <t>565146111</t>
  </si>
  <si>
    <t>Asfaltový beton vrstva podkladní ACP 22 (obalované kamenivo OKH) tl 60 mm š do 3 m</t>
  </si>
  <si>
    <t>118</t>
  </si>
  <si>
    <t xml:space="preserve">"vč.b.02,03" 188,0   </t>
  </si>
  <si>
    <t>573111113</t>
  </si>
  <si>
    <t>Postřik živičný infiltrační s posypem z asfaltu množství 1,5 kg/m2</t>
  </si>
  <si>
    <t>120</t>
  </si>
  <si>
    <t>61</t>
  </si>
  <si>
    <t>577123111</t>
  </si>
  <si>
    <t>Asfaltový beton vrstva obrusná ACO 8 (ABJ) tl 30 mm š do 3 m z nemodifikovaného asfaltu</t>
  </si>
  <si>
    <t>122</t>
  </si>
  <si>
    <t>577123999</t>
  </si>
  <si>
    <t>Doasfaltování púvodní komunikace při styku s chodníkem š do 3 m</t>
  </si>
  <si>
    <t>124</t>
  </si>
  <si>
    <t>63</t>
  </si>
  <si>
    <t>579211115</t>
  </si>
  <si>
    <t>Ručně litý pryžový povrch 1-vrstvý tl 10-12 mm s impregnací na beton do 300 m2 dle investora</t>
  </si>
  <si>
    <t>126</t>
  </si>
  <si>
    <t xml:space="preserve">"vč.b.02,03,04" 74,0   </t>
  </si>
  <si>
    <t>579211999</t>
  </si>
  <si>
    <t>Granulát SBR TL.25 mm-podklad pod litou hrací plochu dle investora</t>
  </si>
  <si>
    <t>128</t>
  </si>
  <si>
    <t>65</t>
  </si>
  <si>
    <t>579212999</t>
  </si>
  <si>
    <t>Pryžová obruba 8/25 cm do bet.opěry</t>
  </si>
  <si>
    <t>130</t>
  </si>
  <si>
    <t xml:space="preserve">"vč.b.04" 6,2   </t>
  </si>
  <si>
    <t>596211110</t>
  </si>
  <si>
    <t>Kladení zámkové dlažby pro pěší tl 60 mm skupiny A pl do 50 m2 vč.drceného kameniva tl. 30 mm</t>
  </si>
  <si>
    <t>132</t>
  </si>
  <si>
    <t xml:space="preserve">"vč.b.02,03-dlažba 1,2" 22,5+15,0+7,0   </t>
  </si>
  <si>
    <t>67</t>
  </si>
  <si>
    <t>592451210</t>
  </si>
  <si>
    <t>dlažba zámková pro kruhové plochy tl.6 cm barevná dle investora</t>
  </si>
  <si>
    <t>134</t>
  </si>
  <si>
    <t>P</t>
  </si>
  <si>
    <t>Poznámka k položce:
spotřeba: 50 kus/m2</t>
  </si>
  <si>
    <t xml:space="preserve">"vč.b.02,03-dlažba 1,2" (22,5+15,0)*1,05   </t>
  </si>
  <si>
    <t>592451110</t>
  </si>
  <si>
    <t>dlažba  skladebná 20x10x6 cm červená</t>
  </si>
  <si>
    <t>136</t>
  </si>
  <si>
    <t xml:space="preserve">"vč.b.02,03-varovný pás-dlažba" 7,0*1,05   </t>
  </si>
  <si>
    <t xml:space="preserve">Úpravy povrchů, podlahy a osazování výplní   </t>
  </si>
  <si>
    <t>69</t>
  </si>
  <si>
    <t>622121111</t>
  </si>
  <si>
    <t>Zatření spár cementovou maltou vnějších stěn z tvárnic nebo kamene</t>
  </si>
  <si>
    <t>138</t>
  </si>
  <si>
    <t xml:space="preserve">"vč.b.09,12-bet.zítka" 5,85*1,20*2   </t>
  </si>
  <si>
    <t>631311117</t>
  </si>
  <si>
    <t>Mazanina tl do 80 mm z betonu prostého probarveného tř. C 30/37</t>
  </si>
  <si>
    <t>140</t>
  </si>
  <si>
    <t xml:space="preserve">"vč.b.03,04-bet.nášlapy" 1,5*0,35*0,15*29   </t>
  </si>
  <si>
    <t xml:space="preserve">"poznámka:hrany budou sraženy cca 25 mm"   </t>
  </si>
  <si>
    <t>71</t>
  </si>
  <si>
    <t>631319175</t>
  </si>
  <si>
    <t>Příplatek k mazanině tl do 240 mm za stržení povrchu spodní vrstvy před vložením výztuže</t>
  </si>
  <si>
    <t>142</t>
  </si>
  <si>
    <t>631351101</t>
  </si>
  <si>
    <t>Zřízení bednění rýh a hran v podlahách</t>
  </si>
  <si>
    <t>144</t>
  </si>
  <si>
    <t xml:space="preserve">"vč.b.03,04-bet.nášlapy" (1,5+0,35)*2*0,15*29   </t>
  </si>
  <si>
    <t>73</t>
  </si>
  <si>
    <t>631351102</t>
  </si>
  <si>
    <t>Odstranění bednění rýh a hran v podlahách</t>
  </si>
  <si>
    <t>146</t>
  </si>
  <si>
    <t>631362021</t>
  </si>
  <si>
    <t>Výztuž mazanin svařovanými sítěmi Kari</t>
  </si>
  <si>
    <t>148</t>
  </si>
  <si>
    <t xml:space="preserve">"vč.b.03,04-bet.nášlapy" 1,5*0,35*29*3,279*0,001   </t>
  </si>
  <si>
    <t xml:space="preserve">Ostatní konstrukce a práce, bourání   </t>
  </si>
  <si>
    <t>75</t>
  </si>
  <si>
    <t>9/N1</t>
  </si>
  <si>
    <t>D+M parkové betonová lavička bez opěrky,dřev.sedák</t>
  </si>
  <si>
    <t>150</t>
  </si>
  <si>
    <t xml:space="preserve">"vč.b.06-šířka 45 cm,délka 150 cm,výška 45 cm" 10   </t>
  </si>
  <si>
    <t>9/N2</t>
  </si>
  <si>
    <t>D+M kulatý odpadkový koš na ocel.sloupku vč.bet.patky,dře.opláštění odk OK</t>
  </si>
  <si>
    <t>152</t>
  </si>
  <si>
    <t xml:space="preserve">"vč.b.06-výška 90cm, prům 33cm, výška 45cm" 3   </t>
  </si>
  <si>
    <t>77</t>
  </si>
  <si>
    <t>9/N3</t>
  </si>
  <si>
    <t>D+M provozní řád-dopravní obdélníková značka vč.ocel.sloupku kotvený do betonu odk PŘ</t>
  </si>
  <si>
    <t>154</t>
  </si>
  <si>
    <t xml:space="preserve">"vč.b.06-vel.400/600 mm" 1   </t>
  </si>
  <si>
    <t>91/N1/M</t>
  </si>
  <si>
    <t>Montáž lanové pyramidy vč.06,07 odk HP1</t>
  </si>
  <si>
    <t>156</t>
  </si>
  <si>
    <t>79</t>
  </si>
  <si>
    <t>91/N1/D</t>
  </si>
  <si>
    <t>Dodávka Lanové pyramidy odk HP1</t>
  </si>
  <si>
    <t>158</t>
  </si>
  <si>
    <t>91/N2/M</t>
  </si>
  <si>
    <t>Montáž dětské prolézačky vč.06,07 odk HP2</t>
  </si>
  <si>
    <t>160</t>
  </si>
  <si>
    <t>81</t>
  </si>
  <si>
    <t>91/N2/D</t>
  </si>
  <si>
    <t>Dodávka dětské prolézačky odk HP2</t>
  </si>
  <si>
    <t>162</t>
  </si>
  <si>
    <t>91/N3/M</t>
  </si>
  <si>
    <t>Montáž prolézací věže vč.06,07 odk HP3</t>
  </si>
  <si>
    <t>164</t>
  </si>
  <si>
    <t>83</t>
  </si>
  <si>
    <t>91/N3/D</t>
  </si>
  <si>
    <t>Dodávka prolézací věže  odk HP3</t>
  </si>
  <si>
    <t>166</t>
  </si>
  <si>
    <t>91/N4/M</t>
  </si>
  <si>
    <t>Montáž kolotoče vč.06,07 odk HP4</t>
  </si>
  <si>
    <t>168</t>
  </si>
  <si>
    <t>85</t>
  </si>
  <si>
    <t>91/N4/D</t>
  </si>
  <si>
    <t>Dodávka koklotoče odk PH4</t>
  </si>
  <si>
    <t>170</t>
  </si>
  <si>
    <t>91/N5/M</t>
  </si>
  <si>
    <t>Montáž fitness 6-ti hran vč.06,08 odk HP5</t>
  </si>
  <si>
    <t>172</t>
  </si>
  <si>
    <t>87</t>
  </si>
  <si>
    <t>91/N5/D</t>
  </si>
  <si>
    <t>Dodávka fitness 6-ti hran odk PH5</t>
  </si>
  <si>
    <t>174</t>
  </si>
  <si>
    <t>91/N6/M</t>
  </si>
  <si>
    <t>Montáž balanční sestavy vč.06,08 odk HP 6</t>
  </si>
  <si>
    <t>176</t>
  </si>
  <si>
    <t>89</t>
  </si>
  <si>
    <t>91/N6/D</t>
  </si>
  <si>
    <t>Dodávka balanní seastavy odk HP6</t>
  </si>
  <si>
    <t>178</t>
  </si>
  <si>
    <t>91/N7/M</t>
  </si>
  <si>
    <t>Montáž vahadlové houpačky vč.06,08 odk HP7</t>
  </si>
  <si>
    <t>180</t>
  </si>
  <si>
    <t>91</t>
  </si>
  <si>
    <t>91/N7/D</t>
  </si>
  <si>
    <t>Dodávka vahadlové houpačky odk HP7</t>
  </si>
  <si>
    <t>182</t>
  </si>
  <si>
    <t>91/N8/M</t>
  </si>
  <si>
    <t>Montáž dvoumístného houpadla vč.06,08 odk HP 8</t>
  </si>
  <si>
    <t>184</t>
  </si>
  <si>
    <t>93</t>
  </si>
  <si>
    <t>91/N8/D</t>
  </si>
  <si>
    <t>dodávka dvoumístného houpadla odk HP 8</t>
  </si>
  <si>
    <t>186</t>
  </si>
  <si>
    <t>91/N9/M</t>
  </si>
  <si>
    <t>Montáž jednomístného houpadla vč.06,08 odk HP 9</t>
  </si>
  <si>
    <t>188</t>
  </si>
  <si>
    <t>95</t>
  </si>
  <si>
    <t>91/N9/D</t>
  </si>
  <si>
    <t>Dodávka jednomístného houpadla odk HP9</t>
  </si>
  <si>
    <t>190</t>
  </si>
  <si>
    <t>916131113</t>
  </si>
  <si>
    <t>Osazení silničního obrubníku betonového ležatého s boční opěrou do lože z betonu prostého</t>
  </si>
  <si>
    <t>192</t>
  </si>
  <si>
    <t xml:space="preserve">"vč.b.02,03" 22,5   </t>
  </si>
  <si>
    <t>97</t>
  </si>
  <si>
    <t>592174650</t>
  </si>
  <si>
    <t>obrubník betonový silniční Standard 100x15x25 cm</t>
  </si>
  <si>
    <t>194</t>
  </si>
  <si>
    <t xml:space="preserve">22,50*1,02   </t>
  </si>
  <si>
    <t>916231113</t>
  </si>
  <si>
    <t>Osazení chodníkového obrubníku betonového ležatého s boční opěrou do lože z betonu prostého</t>
  </si>
  <si>
    <t>196</t>
  </si>
  <si>
    <t xml:space="preserve">"vč.b.02,03" 196,0   </t>
  </si>
  <si>
    <t>99</t>
  </si>
  <si>
    <t>592174090</t>
  </si>
  <si>
    <t>obrubník betonový přírodní chodníkový ABO 16-10 100x8x25 cm</t>
  </si>
  <si>
    <t>198</t>
  </si>
  <si>
    <t xml:space="preserve">50,0*1,01   </t>
  </si>
  <si>
    <t>592173140</t>
  </si>
  <si>
    <t>obrubník betonový chodníkový přírodní šedá ABZ 10/95 50x8x25 cm</t>
  </si>
  <si>
    <t>200</t>
  </si>
  <si>
    <t>Poznámka k položce:
spotřeba: 2 kus/m</t>
  </si>
  <si>
    <t xml:space="preserve">146,0*2*1,01   </t>
  </si>
  <si>
    <t>101</t>
  </si>
  <si>
    <t>919122132</t>
  </si>
  <si>
    <t>Těsnění spár zálivkou za tepla pro komůrky š 20 mm hl 40 mm s těsnicím profilem</t>
  </si>
  <si>
    <t>202</t>
  </si>
  <si>
    <t xml:space="preserve">"vč.b.01- ozn.6" 4,0   </t>
  </si>
  <si>
    <t>919726123</t>
  </si>
  <si>
    <t>Geotextilie pro ochranu, separaci a filtraci netkaná měrná hmotnost do 500 g/m2</t>
  </si>
  <si>
    <t>204</t>
  </si>
  <si>
    <t xml:space="preserve">"vč.04,05" 181,0*1,1   </t>
  </si>
  <si>
    <t>103</t>
  </si>
  <si>
    <t>919735114</t>
  </si>
  <si>
    <t>Řezání stávajícího živičného krytu hl do 200 mm</t>
  </si>
  <si>
    <t>206</t>
  </si>
  <si>
    <t>966001211</t>
  </si>
  <si>
    <t>Odstranění lavičky stabilní zabetonované</t>
  </si>
  <si>
    <t>208</t>
  </si>
  <si>
    <t xml:space="preserve">"vč.b.01- ozn.3" 3   </t>
  </si>
  <si>
    <t>105</t>
  </si>
  <si>
    <t>966001220</t>
  </si>
  <si>
    <t>Odstranění fotbalových branek zabetonovaných</t>
  </si>
  <si>
    <t>210</t>
  </si>
  <si>
    <t xml:space="preserve">"vč.b.01- ozn.9" 2   </t>
  </si>
  <si>
    <t>966071711</t>
  </si>
  <si>
    <t>Bourání sloupků a vzpěr plotových ocelových do 2,5 m zabetonovaných</t>
  </si>
  <si>
    <t>212</t>
  </si>
  <si>
    <t xml:space="preserve">"vč.b.01- ozn.2" 59,0   </t>
  </si>
  <si>
    <t>107</t>
  </si>
  <si>
    <t>966071721</t>
  </si>
  <si>
    <t>Bourání sloupků a vzpěr plotových ocelových do 2,5 m odřezáním</t>
  </si>
  <si>
    <t>214</t>
  </si>
  <si>
    <t xml:space="preserve">59,0   </t>
  </si>
  <si>
    <t>966071824</t>
  </si>
  <si>
    <t>Rozebrání oplocení z drátěného pletiva se čtvercovými oky v. přes 2,0 m do 5,0 m</t>
  </si>
  <si>
    <t>216</t>
  </si>
  <si>
    <t xml:space="preserve">"vč.b.01- ozn.2" 144,5   </t>
  </si>
  <si>
    <t>109</t>
  </si>
  <si>
    <t>981011111</t>
  </si>
  <si>
    <t>Demolice budov dřevěných jednostranně obitých postupným rozebíráním</t>
  </si>
  <si>
    <t>218</t>
  </si>
  <si>
    <t xml:space="preserve">"vč.b.01- ozn.4" 1,5*1,65*2,5   </t>
  </si>
  <si>
    <t>997</t>
  </si>
  <si>
    <t xml:space="preserve">Přesun sutě   </t>
  </si>
  <si>
    <t>997013211</t>
  </si>
  <si>
    <t>Vnitrostaveništní doprava suti a vybouraných hmot pro budovy v do 6 m ručně</t>
  </si>
  <si>
    <t>220</t>
  </si>
  <si>
    <t>111</t>
  </si>
  <si>
    <t>997013501</t>
  </si>
  <si>
    <t>Odvoz suti a vybouraných hmot na skládku nebo meziskládku do 1 km se složením</t>
  </si>
  <si>
    <t>222</t>
  </si>
  <si>
    <t>997013509</t>
  </si>
  <si>
    <t>Příplatek k odvozu suti a vybouraných hmot na skládku ZKD 1 km přes 1 km</t>
  </si>
  <si>
    <t>224</t>
  </si>
  <si>
    <t xml:space="preserve">7,453*14   </t>
  </si>
  <si>
    <t>113</t>
  </si>
  <si>
    <t>997013801</t>
  </si>
  <si>
    <t>Poplatek za uložení stavebního odpadu na skládce (skládkovné)</t>
  </si>
  <si>
    <t>226</t>
  </si>
  <si>
    <t xml:space="preserve">7,453-0,069   </t>
  </si>
  <si>
    <t>997013814</t>
  </si>
  <si>
    <t>Poplatek za uložení stavebního odpadu z izolačních hmot na skládce (skládkovné)</t>
  </si>
  <si>
    <t>228</t>
  </si>
  <si>
    <t>998</t>
  </si>
  <si>
    <t xml:space="preserve">Přesun hmot   </t>
  </si>
  <si>
    <t>115</t>
  </si>
  <si>
    <t>998222012</t>
  </si>
  <si>
    <t>Přesun hmot pro tělovýchovné plochy</t>
  </si>
  <si>
    <t>230</t>
  </si>
  <si>
    <t>PSV</t>
  </si>
  <si>
    <t xml:space="preserve">Práce a dodávky PSV   </t>
  </si>
  <si>
    <t>711</t>
  </si>
  <si>
    <t xml:space="preserve">Izolace proti vodě, vlhkosti a plynům   </t>
  </si>
  <si>
    <t>711111001</t>
  </si>
  <si>
    <t>Provedení izolace proti zemní vlhkosti vodorovné za studena nátěrem penetračním</t>
  </si>
  <si>
    <t>232</t>
  </si>
  <si>
    <t xml:space="preserve">"vč.b.09,12-zídka" 5,85*0,20   </t>
  </si>
  <si>
    <t>117</t>
  </si>
  <si>
    <t>111631500</t>
  </si>
  <si>
    <t>lak asfaltový ALP/9 (MJ t) bal 9 kg</t>
  </si>
  <si>
    <t>234</t>
  </si>
  <si>
    <t>Poznámka k položce:
Spotřeba 0,3-0,4kg/m2 dle povrchu, ředidlo technický benzín</t>
  </si>
  <si>
    <t xml:space="preserve">0,001   </t>
  </si>
  <si>
    <t>711141559</t>
  </si>
  <si>
    <t>Provedení izolace proti zemní vlhkosti pásy přitavením vodorovné NAIP</t>
  </si>
  <si>
    <t>236</t>
  </si>
  <si>
    <t>119</t>
  </si>
  <si>
    <t>628321340</t>
  </si>
  <si>
    <t>pás těžký asfaltovaný</t>
  </si>
  <si>
    <t>238</t>
  </si>
  <si>
    <t xml:space="preserve">1,17*1,15   </t>
  </si>
  <si>
    <t>998711201</t>
  </si>
  <si>
    <t>Přesun hmot procentní pro izolace proti vodě, vlhkosti v do 6m</t>
  </si>
  <si>
    <t>%</t>
  </si>
  <si>
    <t>240</t>
  </si>
  <si>
    <t>VRN</t>
  </si>
  <si>
    <t xml:space="preserve">Vedlejší rozpočtové náklady   </t>
  </si>
  <si>
    <t>VRN3</t>
  </si>
  <si>
    <t xml:space="preserve">Zařízení staveniště   </t>
  </si>
  <si>
    <t>121</t>
  </si>
  <si>
    <t>030001000</t>
  </si>
  <si>
    <t>Zařízení staveniště</t>
  </si>
  <si>
    <t>Kč</t>
  </si>
  <si>
    <t>242</t>
  </si>
  <si>
    <t xml:space="preserve">"zajištění stavby pro její realizaci" 1   </t>
  </si>
  <si>
    <t>SO 02 - Hřiště na kopanou</t>
  </si>
  <si>
    <t xml:space="preserve">"vč.b.14, TZ" 1388,0   </t>
  </si>
  <si>
    <t>111301111</t>
  </si>
  <si>
    <t>Sejmutí drnu tl do 100 mm s přemístěním do 50 m nebo naložením na dopravní prostředek</t>
  </si>
  <si>
    <t>111301200</t>
  </si>
  <si>
    <t>Odfrézování povrchu hřiště 0-200 mm</t>
  </si>
  <si>
    <t>111301300</t>
  </si>
  <si>
    <t>Zarovnání povrchu hřiště</t>
  </si>
  <si>
    <t xml:space="preserve">"vč.b.14, TZ-vyfrézovanou zeminu"   </t>
  </si>
  <si>
    <t xml:space="preserve">"rozprostřeme tam,kde bude chybět"   </t>
  </si>
  <si>
    <t xml:space="preserve">"abychom vytvoili rovnou plochu" 1388,0   </t>
  </si>
  <si>
    <t>133201101</t>
  </si>
  <si>
    <t>Hloubení šachet v hornině tř. 3 objemu do 100 m3</t>
  </si>
  <si>
    <t xml:space="preserve">"vč.b.15,17,TZ-pro sloupky" 0,60*0,60*0,80*55   </t>
  </si>
  <si>
    <t xml:space="preserve">"pro branky na kopanou" 0,60*0,60*0,80*4   </t>
  </si>
  <si>
    <t>133201109</t>
  </si>
  <si>
    <t>Příplatek za lepivost u hloubení šachet v hornině tř. 3</t>
  </si>
  <si>
    <t>Vodorovné přemístění do 10000 m výkopku/sypaniny z horniny tř. 1 až 4</t>
  </si>
  <si>
    <t xml:space="preserve">16,992+1388*0,05   </t>
  </si>
  <si>
    <t xml:space="preserve">86,392*1,6   </t>
  </si>
  <si>
    <t>180404111</t>
  </si>
  <si>
    <t>Založení hřišťového trávníku výsevem na vrstvě ornice</t>
  </si>
  <si>
    <t>005724900</t>
  </si>
  <si>
    <t>osivo směs travní hřištní</t>
  </si>
  <si>
    <t xml:space="preserve">1388,00*0,04   </t>
  </si>
  <si>
    <t xml:space="preserve">"vč.b.15,17,TZ" 1388,0   </t>
  </si>
  <si>
    <t xml:space="preserve">1388,0*0,05*1,6   </t>
  </si>
  <si>
    <t xml:space="preserve">"vč.b.14, TZ-zhutnění vegetační vrstvy" 1388,0   </t>
  </si>
  <si>
    <t xml:space="preserve">"vč.b.14, TZ" 1388,0*0,001   </t>
  </si>
  <si>
    <t>251911000</t>
  </si>
  <si>
    <t xml:space="preserve">1388,0*0,02*2   </t>
  </si>
  <si>
    <t>185803111</t>
  </si>
  <si>
    <t>Ošetření trávníku shrabáním v rovině a svahu do 1:5</t>
  </si>
  <si>
    <t xml:space="preserve">"položka obsahuje-schrabání,naložení,odvoz"   </t>
  </si>
  <si>
    <t>185900001</t>
  </si>
  <si>
    <t>Řízení a kontrola závlahy v době růstu trávy do 1.pokosu (bez dodávky vody)</t>
  </si>
  <si>
    <t>275313711</t>
  </si>
  <si>
    <t>Základové patky z betonu tř. C 20/25</t>
  </si>
  <si>
    <t xml:space="preserve">"vč.b.15,17,TZ-do výkopu" 0,60*0,60*0,80*55*1,1   </t>
  </si>
  <si>
    <t>348/N1</t>
  </si>
  <si>
    <t>D+M zvýšeného oplocení ze žárového pozinku</t>
  </si>
  <si>
    <t xml:space="preserve">"vč.b.15,17,TZ" 2940,0   </t>
  </si>
  <si>
    <t>348/N2</t>
  </si>
  <si>
    <t>D+M zvýšeného oplocení-zesílené plotové dílce ze žárového pozinku</t>
  </si>
  <si>
    <t xml:space="preserve">"vč.b.15,17,TZ" 258,2   </t>
  </si>
  <si>
    <t>348/N3</t>
  </si>
  <si>
    <t>D+M zvýšeného oplocení-nerez lanko prům 4 mm, vč. napínáků</t>
  </si>
  <si>
    <t xml:space="preserve">"vč.b.15,17,TZ" 390,0   </t>
  </si>
  <si>
    <t>348/N4</t>
  </si>
  <si>
    <t>D+M zvýšeného oplocení-polypropylénová bezuzlová síť tl.lan 3 mm</t>
  </si>
  <si>
    <t>348121221</t>
  </si>
  <si>
    <t>Montáž podhrabových desek délky do 3 m na ocelové plotové sloupky</t>
  </si>
  <si>
    <t xml:space="preserve">"vč.b.15,17,TZ" 53,0   </t>
  </si>
  <si>
    <t>592331300</t>
  </si>
  <si>
    <t>deska plotová  250x5x30 cm</t>
  </si>
  <si>
    <t xml:space="preserve">53,00*1,02   </t>
  </si>
  <si>
    <t xml:space="preserve">"vč.b.15,17,TZ" 0,60*0,60*55   </t>
  </si>
  <si>
    <t>9/N11</t>
  </si>
  <si>
    <t>D+M hliníkových branek na malou kopanou š/v 3,0/2,0 m, sítí a napín.lanek vč.certifikátu</t>
  </si>
  <si>
    <t xml:space="preserve">"vč.14,15, TZ" 2   </t>
  </si>
  <si>
    <t>9/N12</t>
  </si>
  <si>
    <t>D+M označní zašroubovaný do podkladu plochy</t>
  </si>
  <si>
    <t xml:space="preserve">"vč.b.15,17,TZ-pro trvalé označní lajn" 57,0   </t>
  </si>
  <si>
    <t>953943001</t>
  </si>
  <si>
    <t>Osazování+dodání+vytažení plastových pouzer do betonu</t>
  </si>
  <si>
    <t xml:space="preserve">"vč.b.15,17,TZ-pro kotvení ocel.sloupků" 55,0   </t>
  </si>
  <si>
    <t xml:space="preserve">"pro branky na kopanou" 4   </t>
  </si>
  <si>
    <t>953943124</t>
  </si>
  <si>
    <t>Osazování sloupků do 30 kg/kus do betonu bez jejich dodání</t>
  </si>
  <si>
    <t xml:space="preserve">"vč.b.15,17,TZ-materiál je započítám v plotu" 55,0   </t>
  </si>
  <si>
    <t>SO 03 - Drenáže</t>
  </si>
  <si>
    <t xml:space="preserve">    4 - Vodorovné konstrukce   </t>
  </si>
  <si>
    <t xml:space="preserve">    8 - Trubní vedení   </t>
  </si>
  <si>
    <t>132201102</t>
  </si>
  <si>
    <t>Hloubení rýh š do 600 mm v hornině tř. 3 objemu přes 100 m3</t>
  </si>
  <si>
    <t xml:space="preserve">"vč.b.19" 135,0   </t>
  </si>
  <si>
    <t>132201109</t>
  </si>
  <si>
    <t>Příplatek za lepivost k hloubení rýh š do 600 mm v hornině tř. 3</t>
  </si>
  <si>
    <t xml:space="preserve">"výkop" 135,0-33,67   </t>
  </si>
  <si>
    <t xml:space="preserve">101,330*1,6   </t>
  </si>
  <si>
    <t xml:space="preserve">"výkop" 135,0   </t>
  </si>
  <si>
    <t xml:space="preserve">"odpočet zásypu pískemštěrkem"-(18,45+82,88)   </t>
  </si>
  <si>
    <t xml:space="preserve">"vč.b.18" 296,0*0,40+82,0*0,50   </t>
  </si>
  <si>
    <t xml:space="preserve">Vodorovné konstrukce   </t>
  </si>
  <si>
    <t>451541111</t>
  </si>
  <si>
    <t>Lože a obsyp pod potrubí otevřený výkop ze štěrkodrtě 8-16 mm</t>
  </si>
  <si>
    <t xml:space="preserve">"vč.b.18" 296,0*0,40*0,70   </t>
  </si>
  <si>
    <t>451573111</t>
  </si>
  <si>
    <t>Lože a obsyp pod potrubí otevřený výkop z písku</t>
  </si>
  <si>
    <t xml:space="preserve">"vč.b.18" 82,0*0,50*(0,15+0,30)   </t>
  </si>
  <si>
    <t xml:space="preserve">Trubní vedení   </t>
  </si>
  <si>
    <t>871218114</t>
  </si>
  <si>
    <t>Kladení drenážního potrubí z flexibilního PVC průměru do 80 mm</t>
  </si>
  <si>
    <t xml:space="preserve">"vč.b.18" 296,0   </t>
  </si>
  <si>
    <t>286112220</t>
  </si>
  <si>
    <t>trubka drenážní flexibilní PipeLife D 80 mm</t>
  </si>
  <si>
    <t xml:space="preserve">296,0*1,01   </t>
  </si>
  <si>
    <t>871238111</t>
  </si>
  <si>
    <t>Kladení drenážního potrubí z tvrdého PVC průměru do 200 mm</t>
  </si>
  <si>
    <t xml:space="preserve">"vč.b.18" 82,0   </t>
  </si>
  <si>
    <t>286112670</t>
  </si>
  <si>
    <t>trubka KGEM s hrdlem 200X5,9X5M SN8KOEX,PVC</t>
  </si>
  <si>
    <t xml:space="preserve">82,00*1,05   </t>
  </si>
  <si>
    <t>87132/R1</t>
  </si>
  <si>
    <t>Napojování pér DN 80 mm na hlavník DN 160 mm vč.materiálu</t>
  </si>
  <si>
    <t>87132/R2</t>
  </si>
  <si>
    <t>Napojení hlavníku na stáv.Š1,obetonování a vyspravení DN 160 mm vč.materiálu</t>
  </si>
  <si>
    <t xml:space="preserve">"vč.b.18" 1   </t>
  </si>
  <si>
    <t>894812207</t>
  </si>
  <si>
    <t>Revizní a čistící šachta z PP šachtové dno DN 425/200 s přítokem tvaru T</t>
  </si>
  <si>
    <t xml:space="preserve">"vč.b.18" 5   </t>
  </si>
  <si>
    <t>894812231</t>
  </si>
  <si>
    <t>Revizní a čistící šachta z PP DN 425 šachtová roura korugovaná bez hrdla světlé hloubky 1500 mm</t>
  </si>
  <si>
    <t>894812249</t>
  </si>
  <si>
    <t>Příplatek k rourám revizní a čistící šachty z PP DN 425 za uříznutí šachtové roury</t>
  </si>
  <si>
    <t>894812255</t>
  </si>
  <si>
    <t>Revizní a čistící šachta z PP DN 425 poklop pro šachtu plastový pachotěsný s madlem</t>
  </si>
  <si>
    <t>899722114</t>
  </si>
  <si>
    <t>Krytí potrubí z plastů výstražnou fólií z PVC 40 cm</t>
  </si>
  <si>
    <t xml:space="preserve">"vč.b.18-hlavík" 82,0   </t>
  </si>
  <si>
    <t xml:space="preserve">"vč.b.18-drenáž" 296,0*0,40   </t>
  </si>
  <si>
    <t>SO 04 - Veřejné osvětlení</t>
  </si>
  <si>
    <t>741A - Elektromontáže</t>
  </si>
  <si>
    <t>741B - Zemní práce</t>
  </si>
  <si>
    <t>741C - Hodinová zúčtovací sazba, zaměření</t>
  </si>
  <si>
    <t>741A</t>
  </si>
  <si>
    <t>Elektromontáže</t>
  </si>
  <si>
    <t>741A001</t>
  </si>
  <si>
    <t>Montáž trubek plastových ohebných D48mm uložených volně</t>
  </si>
  <si>
    <t>741A002</t>
  </si>
  <si>
    <t>Montáž trubek pancéřových plastových tuhých D40mm uložených pevně</t>
  </si>
  <si>
    <t>741A003</t>
  </si>
  <si>
    <t>Montáž se zhotovením konstrukce pro upevnění přístrojů do 10kg</t>
  </si>
  <si>
    <t>ks</t>
  </si>
  <si>
    <t>741A004</t>
  </si>
  <si>
    <t>Montáž kotevního pásu, např. Bandimex</t>
  </si>
  <si>
    <t>741A005</t>
  </si>
  <si>
    <t>Montáž držáku (SP182)</t>
  </si>
  <si>
    <t>741A006</t>
  </si>
  <si>
    <t>Montáž spojů NN proudovýchspojka lisovaná do 50mm2 (na AES)</t>
  </si>
  <si>
    <t>741A007</t>
  </si>
  <si>
    <t>Ukončení vodičů v rozvaděči včetně zapojení průřezu žíly do 25mm2</t>
  </si>
  <si>
    <t>741A008</t>
  </si>
  <si>
    <t>Ukončení kabelů snršťovací záklopkou se zapojením bez letování žíly do 4x16mm2</t>
  </si>
  <si>
    <t>741A009</t>
  </si>
  <si>
    <t>Montáž pojistkových patron do 60A se styčným kroužkem</t>
  </si>
  <si>
    <t>741A010</t>
  </si>
  <si>
    <t>Montáž rozvodnic běžných oceloplechových nebo plastových do 20kg</t>
  </si>
  <si>
    <t>741A011</t>
  </si>
  <si>
    <t>Montáž kabelových vývodek o průměru do 29mm do rozvaděčů</t>
  </si>
  <si>
    <t>741A012</t>
  </si>
  <si>
    <t>Zhotovení otvoru pro osazení vývodek do rozvaděčů průměru do 29mm</t>
  </si>
  <si>
    <t>741A013</t>
  </si>
  <si>
    <t>Montáž svítidel výbojkových parkových  na sloupek</t>
  </si>
  <si>
    <t>741A014</t>
  </si>
  <si>
    <t>Montáž stožárů osvětlení parkových ocelových</t>
  </si>
  <si>
    <t>741A015</t>
  </si>
  <si>
    <t>Montáž elektrovýzbroje stožárů osvětlení 1 okruh</t>
  </si>
  <si>
    <t>741A016</t>
  </si>
  <si>
    <t>Montáž uzemňovacího vedení FeZn pomocí svorek na povrchu drátem do 10mm</t>
  </si>
  <si>
    <t>741A017</t>
  </si>
  <si>
    <t>Montáž uzemňovacího vedení FeZn pomocí svorek v zemi drátem do 10mm</t>
  </si>
  <si>
    <t>741A018</t>
  </si>
  <si>
    <t>Montáž svorek hromosvodových typu SS, SR03 se dvěma šrouby</t>
  </si>
  <si>
    <t>741A019</t>
  </si>
  <si>
    <t>Montáž svorek hromosvodových typu ST, SK, SZ, SR01, 02 se třemi a více šrouby</t>
  </si>
  <si>
    <t>741A020</t>
  </si>
  <si>
    <t>Nátěr základ + vrch spodní části stožáru barvou šedou - Generel VO ZTKP</t>
  </si>
  <si>
    <t>741A021</t>
  </si>
  <si>
    <t>Písmomalířské práce číslice a písmena výšky do 100mm</t>
  </si>
  <si>
    <t>741A022</t>
  </si>
  <si>
    <t>Montáž měděných kabelů CYKY 750V 3x1,5mm2 uložených volně</t>
  </si>
  <si>
    <t>741A023</t>
  </si>
  <si>
    <t>Montáž měděných kabelů CYKY 750V 4x10mm2 uložených volně</t>
  </si>
  <si>
    <t>741A024</t>
  </si>
  <si>
    <t>Montáž hliníkových kabelů AYKY 1kV 4x25mm2 uložených pevně</t>
  </si>
  <si>
    <t>741A025</t>
  </si>
  <si>
    <t>Příplatek na zatahování kabelů hmotnosti do 0,75kg do tvárnicových tras</t>
  </si>
  <si>
    <t>741A026</t>
  </si>
  <si>
    <t>(včetně prořezu, nákladů na podružný materiál, dopravného skladových a manipulačních nákladů)</t>
  </si>
  <si>
    <t>741A027</t>
  </si>
  <si>
    <t>Sadový stožár 5m bezpaticový</t>
  </si>
  <si>
    <t>741A028</t>
  </si>
  <si>
    <t>Sklápěcí stožár ABACUS T05 1RLS s ochrannou manžetou</t>
  </si>
  <si>
    <t>741A029</t>
  </si>
  <si>
    <t>Elektrovýzbroj SR721 Al/Cu min. IP2X, 1 okruh, jištění odpínači, válc. pojistky vel. 10</t>
  </si>
  <si>
    <t>741A030</t>
  </si>
  <si>
    <t>Svítidlo VENERE VF7H WR1/59W/3000°K, 70000lm/ jednostupňová regulace na 50% v době 23.00 až 04.00hod./ montáž na dřík stožáru 76mm/ rozměry průměr 520x150mm</t>
  </si>
  <si>
    <t>741A031</t>
  </si>
  <si>
    <t>Ttouba KG-SN 200 x 1000 pro stožárové pouzdro</t>
  </si>
  <si>
    <t>741A032</t>
  </si>
  <si>
    <t>Pojistková skříňka SP182/ PSP1P včetně pojistkových odpínačů OPV14/3, držáku na bet. stožár</t>
  </si>
  <si>
    <t>741A033</t>
  </si>
  <si>
    <t>Držák svítidel na betonový stožár (pro SP182)</t>
  </si>
  <si>
    <t>741A034</t>
  </si>
  <si>
    <t>Svorka odbočná pro odbočení AES, AYKY25</t>
  </si>
  <si>
    <t>741A035</t>
  </si>
  <si>
    <t>Smršťovací koncovka EN 4.1, 16-35 mm2</t>
  </si>
  <si>
    <t>741A036</t>
  </si>
  <si>
    <t>Válcová pojistka - velikost 14, charakteristika gG/16A</t>
  </si>
  <si>
    <t>741A037</t>
  </si>
  <si>
    <t>Válcová pojistka - velikost 10, charakteristika gG/6A</t>
  </si>
  <si>
    <t>741A038</t>
  </si>
  <si>
    <t>Ochrana proti zatékání na trubku UPRM40</t>
  </si>
  <si>
    <t>741A039</t>
  </si>
  <si>
    <t>Nerez páska Bandimex (materiál dtto)</t>
  </si>
  <si>
    <t>741A040</t>
  </si>
  <si>
    <t>Spona pro pásku Bandimex (materiál dtto)</t>
  </si>
  <si>
    <t>741A041</t>
  </si>
  <si>
    <t>Spojovací svorka SS</t>
  </si>
  <si>
    <t>741A042</t>
  </si>
  <si>
    <t>Zkušební svorka na stožár</t>
  </si>
  <si>
    <t>741A043</t>
  </si>
  <si>
    <t>Zemnič FeZn 10mm</t>
  </si>
  <si>
    <t>741A044</t>
  </si>
  <si>
    <t>Vrchní barva šedá (spodek), očíslování (černá)</t>
  </si>
  <si>
    <t>741A045</t>
  </si>
  <si>
    <t>Plastová ochranná trubka UPRM 40</t>
  </si>
  <si>
    <t>741A046</t>
  </si>
  <si>
    <t>Ohebná plastová ochranná trubka průměr 40mm vč. spojky (do základu stožáru)</t>
  </si>
  <si>
    <t>741A047</t>
  </si>
  <si>
    <t>Ohebná chránička DWR 75, korugovaná s protahovacím lankem</t>
  </si>
  <si>
    <t>741A048</t>
  </si>
  <si>
    <t>Kabel AYKY 4 x 16</t>
  </si>
  <si>
    <t>741A049</t>
  </si>
  <si>
    <t>Kabel CYKY 4 x 10</t>
  </si>
  <si>
    <t>741A050</t>
  </si>
  <si>
    <t>Kabel CYKY-J 3 x 1,5</t>
  </si>
  <si>
    <t>741B</t>
  </si>
  <si>
    <t>Zemní práce</t>
  </si>
  <si>
    <t>741B001</t>
  </si>
  <si>
    <t>VYTÝČENÍ TRATI Kabelové vedení v zastaveném prostoru</t>
  </si>
  <si>
    <t>km</t>
  </si>
  <si>
    <t>741B002</t>
  </si>
  <si>
    <t>Hloubení nezapažené jámy pro stožár veřejného osvětlení ručně v hornině tř. 4</t>
  </si>
  <si>
    <t>741B003</t>
  </si>
  <si>
    <t>ZÁKLAD Z PROSTÉHO BETONU Do rostlé zeminy bez bednění</t>
  </si>
  <si>
    <t>741B004</t>
  </si>
  <si>
    <t>ŽB konstrukce do bednění tř. C25/30</t>
  </si>
  <si>
    <t>741B005</t>
  </si>
  <si>
    <t>ZŘÍZENÍ PŘÍLOŽNÉHO PAŽENÍ V KABELOVÉ RÝZE Do hloubky 2m</t>
  </si>
  <si>
    <t>741B006</t>
  </si>
  <si>
    <t>ODSTRANĚNÍ PŘÍLOŽNÉHO PAŽENÍ Z KABELOVÉ RÝHY Do hloubky 2m</t>
  </si>
  <si>
    <t>741B007</t>
  </si>
  <si>
    <t>ZÁHOZ JÁMY,UPĚCHOVÁNÍ,ÚPRAVA POVRCHU V zemine třídy 3-4</t>
  </si>
  <si>
    <t>741B008</t>
  </si>
  <si>
    <t>ODVOZ ZEMINY Naložení,rozhoz,úprava povrchu</t>
  </si>
  <si>
    <t>741B009</t>
  </si>
  <si>
    <t>Uložení sypaniny do násypů zhutněných z hornin třídy 3 až 4</t>
  </si>
  <si>
    <t>741B010</t>
  </si>
  <si>
    <t>HLOUBENÍ KABELOVÉ RÝHY Zemina třídy 4, šíře 350mm,hloubka 600mm</t>
  </si>
  <si>
    <t>741B011</t>
  </si>
  <si>
    <t>Zatažení lana do kanálu nebo tvárnicové trasy</t>
  </si>
  <si>
    <t>741B012</t>
  </si>
  <si>
    <t>ZŘÍZENÍ KABELOVÉHO LOŽE Z kopaného písku, bez zakrytí, šíře do 65cm,tloušťka 10cm</t>
  </si>
  <si>
    <t>741B013</t>
  </si>
  <si>
    <t>FOLIE VÝSTRAŽNÁ Z PVC Do šířky 34cm</t>
  </si>
  <si>
    <t>741B014</t>
  </si>
  <si>
    <t>ZÁHOZ KABELOVÉ RÝHY Zemina třídy 4, šíře 350mm,hloubka 600mm</t>
  </si>
  <si>
    <t>741B015</t>
  </si>
  <si>
    <t>Montáž trubek plastových ohebných do 90mm uložených do rýhy</t>
  </si>
  <si>
    <t>741B016</t>
  </si>
  <si>
    <t>Provizorní úprava terénu v zemina třídy 3</t>
  </si>
  <si>
    <t>741B017</t>
  </si>
  <si>
    <t>Likvidace odpadu s uložením a poplatky za skládku, odvoz</t>
  </si>
  <si>
    <t>741C</t>
  </si>
  <si>
    <t>Hodinová zúčtovací sazba, zaměření</t>
  </si>
  <si>
    <t>741C001</t>
  </si>
  <si>
    <t>Zajištění pracoviště, součinnost se správcem VO, vypínání, zkoušení, kontrolní prohlídky</t>
  </si>
  <si>
    <t>hod</t>
  </si>
  <si>
    <t>741C002</t>
  </si>
  <si>
    <t>Montážní mechanizmy, montážní vůz</t>
  </si>
  <si>
    <t>741C003</t>
  </si>
  <si>
    <t>Výchozí revize, provedená měření, vypracování kompletní zprávy</t>
  </si>
  <si>
    <t>741C004</t>
  </si>
  <si>
    <t>Digitální fotodokumentace stavby pro správce, přejímku, kolaudaci, pasport VO</t>
  </si>
  <si>
    <t>741C005</t>
  </si>
  <si>
    <t>Geodetické zaměření stavby na podkladu katastrální mapy (CD se soubory ve formátu dgn, dxf, nebo dwg) a tisk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</si>
</sst>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230113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Dětské hřiště na parcele č.5625/1 v k ú Petřvald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Petřvald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13. 1. 2023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Ing. Jan Havlíček 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01 - Dětské hřiště'!J30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'SO 01 - Dětské hřiště'!P129</f>
        <v>0</v>
      </c>
      <c r="AV95" s="128">
        <f>'SO 01 - Dětské hřiště'!J33</f>
        <v>0</v>
      </c>
      <c r="AW95" s="128">
        <f>'SO 01 - Dětské hřiště'!J34</f>
        <v>0</v>
      </c>
      <c r="AX95" s="128">
        <f>'SO 01 - Dětské hřiště'!J35</f>
        <v>0</v>
      </c>
      <c r="AY95" s="128">
        <f>'SO 01 - Dětské hřiště'!J36</f>
        <v>0</v>
      </c>
      <c r="AZ95" s="128">
        <f>'SO 01 - Dětské hřiště'!F33</f>
        <v>0</v>
      </c>
      <c r="BA95" s="128">
        <f>'SO 01 - Dětské hřiště'!F34</f>
        <v>0</v>
      </c>
      <c r="BB95" s="128">
        <f>'SO 01 - Dětské hřiště'!F35</f>
        <v>0</v>
      </c>
      <c r="BC95" s="128">
        <f>'SO 01 - Dětské hřiště'!F36</f>
        <v>0</v>
      </c>
      <c r="BD95" s="130">
        <f>'SO 01 - Dětské hřiště'!F37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1" s="7" customFormat="1" ht="16.5" customHeight="1">
      <c r="A96" s="119" t="s">
        <v>79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02 - Hřiště na kopanou'!J30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27">
        <v>0</v>
      </c>
      <c r="AT96" s="128">
        <f>ROUND(SUM(AV96:AW96),2)</f>
        <v>0</v>
      </c>
      <c r="AU96" s="129">
        <f>'SO 02 - Hřiště na kopanou'!P123</f>
        <v>0</v>
      </c>
      <c r="AV96" s="128">
        <f>'SO 02 - Hřiště na kopanou'!J33</f>
        <v>0</v>
      </c>
      <c r="AW96" s="128">
        <f>'SO 02 - Hřiště na kopanou'!J34</f>
        <v>0</v>
      </c>
      <c r="AX96" s="128">
        <f>'SO 02 - Hřiště na kopanou'!J35</f>
        <v>0</v>
      </c>
      <c r="AY96" s="128">
        <f>'SO 02 - Hřiště na kopanou'!J36</f>
        <v>0</v>
      </c>
      <c r="AZ96" s="128">
        <f>'SO 02 - Hřiště na kopanou'!F33</f>
        <v>0</v>
      </c>
      <c r="BA96" s="128">
        <f>'SO 02 - Hřiště na kopanou'!F34</f>
        <v>0</v>
      </c>
      <c r="BB96" s="128">
        <f>'SO 02 - Hřiště na kopanou'!F35</f>
        <v>0</v>
      </c>
      <c r="BC96" s="128">
        <f>'SO 02 - Hřiště na kopanou'!F36</f>
        <v>0</v>
      </c>
      <c r="BD96" s="130">
        <f>'SO 02 - Hřiště na kopanou'!F37</f>
        <v>0</v>
      </c>
      <c r="BE96" s="7"/>
      <c r="BT96" s="131" t="s">
        <v>83</v>
      </c>
      <c r="BV96" s="131" t="s">
        <v>77</v>
      </c>
      <c r="BW96" s="131" t="s">
        <v>88</v>
      </c>
      <c r="BX96" s="131" t="s">
        <v>5</v>
      </c>
      <c r="CL96" s="131" t="s">
        <v>1</v>
      </c>
      <c r="CM96" s="131" t="s">
        <v>85</v>
      </c>
    </row>
    <row r="97" spans="1:91" s="7" customFormat="1" ht="16.5" customHeight="1">
      <c r="A97" s="119" t="s">
        <v>79</v>
      </c>
      <c r="B97" s="120"/>
      <c r="C97" s="121"/>
      <c r="D97" s="122" t="s">
        <v>89</v>
      </c>
      <c r="E97" s="122"/>
      <c r="F97" s="122"/>
      <c r="G97" s="122"/>
      <c r="H97" s="122"/>
      <c r="I97" s="123"/>
      <c r="J97" s="122" t="s">
        <v>90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03 - Drenáže'!J30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82</v>
      </c>
      <c r="AR97" s="126"/>
      <c r="AS97" s="127">
        <v>0</v>
      </c>
      <c r="AT97" s="128">
        <f>ROUND(SUM(AV97:AW97),2)</f>
        <v>0</v>
      </c>
      <c r="AU97" s="129">
        <f>'SO 03 - Drenáže'!P122</f>
        <v>0</v>
      </c>
      <c r="AV97" s="128">
        <f>'SO 03 - Drenáže'!J33</f>
        <v>0</v>
      </c>
      <c r="AW97" s="128">
        <f>'SO 03 - Drenáže'!J34</f>
        <v>0</v>
      </c>
      <c r="AX97" s="128">
        <f>'SO 03 - Drenáže'!J35</f>
        <v>0</v>
      </c>
      <c r="AY97" s="128">
        <f>'SO 03 - Drenáže'!J36</f>
        <v>0</v>
      </c>
      <c r="AZ97" s="128">
        <f>'SO 03 - Drenáže'!F33</f>
        <v>0</v>
      </c>
      <c r="BA97" s="128">
        <f>'SO 03 - Drenáže'!F34</f>
        <v>0</v>
      </c>
      <c r="BB97" s="128">
        <f>'SO 03 - Drenáže'!F35</f>
        <v>0</v>
      </c>
      <c r="BC97" s="128">
        <f>'SO 03 - Drenáže'!F36</f>
        <v>0</v>
      </c>
      <c r="BD97" s="130">
        <f>'SO 03 - Drenáže'!F37</f>
        <v>0</v>
      </c>
      <c r="BE97" s="7"/>
      <c r="BT97" s="131" t="s">
        <v>83</v>
      </c>
      <c r="BV97" s="131" t="s">
        <v>77</v>
      </c>
      <c r="BW97" s="131" t="s">
        <v>91</v>
      </c>
      <c r="BX97" s="131" t="s">
        <v>5</v>
      </c>
      <c r="CL97" s="131" t="s">
        <v>1</v>
      </c>
      <c r="CM97" s="131" t="s">
        <v>85</v>
      </c>
    </row>
    <row r="98" spans="1:91" s="7" customFormat="1" ht="16.5" customHeight="1">
      <c r="A98" s="119" t="s">
        <v>79</v>
      </c>
      <c r="B98" s="120"/>
      <c r="C98" s="121"/>
      <c r="D98" s="122" t="s">
        <v>92</v>
      </c>
      <c r="E98" s="122"/>
      <c r="F98" s="122"/>
      <c r="G98" s="122"/>
      <c r="H98" s="122"/>
      <c r="I98" s="123"/>
      <c r="J98" s="122" t="s">
        <v>93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04 - Veřejné osvětlení'!J30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82</v>
      </c>
      <c r="AR98" s="126"/>
      <c r="AS98" s="132">
        <v>0</v>
      </c>
      <c r="AT98" s="133">
        <f>ROUND(SUM(AV98:AW98),2)</f>
        <v>0</v>
      </c>
      <c r="AU98" s="134">
        <f>'SO 04 - Veřejné osvětlení'!P119</f>
        <v>0</v>
      </c>
      <c r="AV98" s="133">
        <f>'SO 04 - Veřejné osvětlení'!J33</f>
        <v>0</v>
      </c>
      <c r="AW98" s="133">
        <f>'SO 04 - Veřejné osvětlení'!J34</f>
        <v>0</v>
      </c>
      <c r="AX98" s="133">
        <f>'SO 04 - Veřejné osvětlení'!J35</f>
        <v>0</v>
      </c>
      <c r="AY98" s="133">
        <f>'SO 04 - Veřejné osvětlení'!J36</f>
        <v>0</v>
      </c>
      <c r="AZ98" s="133">
        <f>'SO 04 - Veřejné osvětlení'!F33</f>
        <v>0</v>
      </c>
      <c r="BA98" s="133">
        <f>'SO 04 - Veřejné osvětlení'!F34</f>
        <v>0</v>
      </c>
      <c r="BB98" s="133">
        <f>'SO 04 - Veřejné osvětlení'!F35</f>
        <v>0</v>
      </c>
      <c r="BC98" s="133">
        <f>'SO 04 - Veřejné osvětlení'!F36</f>
        <v>0</v>
      </c>
      <c r="BD98" s="135">
        <f>'SO 04 - Veřejné osvětlení'!F37</f>
        <v>0</v>
      </c>
      <c r="BE98" s="7"/>
      <c r="BT98" s="131" t="s">
        <v>83</v>
      </c>
      <c r="BV98" s="131" t="s">
        <v>77</v>
      </c>
      <c r="BW98" s="131" t="s">
        <v>94</v>
      </c>
      <c r="BX98" s="131" t="s">
        <v>5</v>
      </c>
      <c r="CL98" s="131" t="s">
        <v>1</v>
      </c>
      <c r="CM98" s="131" t="s">
        <v>85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7B2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1 - Dětské hřiště'!C2" display="/"/>
    <hyperlink ref="A96" location="'SO 02 - Hřiště na kopanou'!C2" display="/"/>
    <hyperlink ref="A97" location="'SO 03 - Drenáže'!C2" display="/"/>
    <hyperlink ref="A98" location="'SO 04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Dětské hřiště na parcele č.5625/1 v k ú Petřvald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13. 1. 2023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ROUND((SUM(BE129:BE468)),2)</f>
        <v>0</v>
      </c>
      <c r="G33" s="38"/>
      <c r="H33" s="38"/>
      <c r="I33" s="155">
        <v>0.21</v>
      </c>
      <c r="J33" s="154">
        <f>ROUND(((SUM(BE129:BE468))*I33),2)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ROUND((SUM(BF129:BF468)),2)</f>
        <v>0</v>
      </c>
      <c r="G34" s="38"/>
      <c r="H34" s="38"/>
      <c r="I34" s="155">
        <v>0.15</v>
      </c>
      <c r="J34" s="154">
        <f>ROUND(((SUM(BF129:BF468))*I34),2)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ROUND((SUM(BG129:BG468)),2)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ROUND((SUM(BH129:BH468)),2)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ROUND((SUM(BI129:BI468)),2)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Dětské hřiště na parcele č.5625/1 v k ú Petřvald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01 - Dětské hřiště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Petřvald</v>
      </c>
      <c r="G89" s="40"/>
      <c r="H89" s="40"/>
      <c r="I89" s="32" t="s">
        <v>22</v>
      </c>
      <c r="J89" s="79" t="str">
        <f>IF(J12="","",J12)</f>
        <v>13. 1. 2023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Ing. Jan Havlíček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105</v>
      </c>
      <c r="E99" s="188"/>
      <c r="F99" s="188"/>
      <c r="G99" s="188"/>
      <c r="H99" s="188"/>
      <c r="I99" s="188"/>
      <c r="J99" s="189">
        <f>J262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106</v>
      </c>
      <c r="E100" s="188"/>
      <c r="F100" s="188"/>
      <c r="G100" s="188"/>
      <c r="H100" s="188"/>
      <c r="I100" s="188"/>
      <c r="J100" s="189">
        <f>J270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107</v>
      </c>
      <c r="E101" s="188"/>
      <c r="F101" s="188"/>
      <c r="G101" s="188"/>
      <c r="H101" s="188"/>
      <c r="I101" s="188"/>
      <c r="J101" s="189">
        <f>J298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108</v>
      </c>
      <c r="E102" s="188"/>
      <c r="F102" s="188"/>
      <c r="G102" s="188"/>
      <c r="H102" s="188"/>
      <c r="I102" s="188"/>
      <c r="J102" s="189">
        <f>J349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109</v>
      </c>
      <c r="E103" s="188"/>
      <c r="F103" s="188"/>
      <c r="G103" s="188"/>
      <c r="H103" s="188"/>
      <c r="I103" s="188"/>
      <c r="J103" s="189">
        <f>J365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110</v>
      </c>
      <c r="E104" s="188"/>
      <c r="F104" s="188"/>
      <c r="G104" s="188"/>
      <c r="H104" s="188"/>
      <c r="I104" s="188"/>
      <c r="J104" s="189">
        <f>J436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111</v>
      </c>
      <c r="E105" s="188"/>
      <c r="F105" s="188"/>
      <c r="G105" s="188"/>
      <c r="H105" s="188"/>
      <c r="I105" s="188"/>
      <c r="J105" s="189">
        <f>J446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9"/>
      <c r="C106" s="180"/>
      <c r="D106" s="181" t="s">
        <v>112</v>
      </c>
      <c r="E106" s="182"/>
      <c r="F106" s="182"/>
      <c r="G106" s="182"/>
      <c r="H106" s="182"/>
      <c r="I106" s="182"/>
      <c r="J106" s="183">
        <f>J448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5"/>
      <c r="C107" s="186"/>
      <c r="D107" s="187" t="s">
        <v>113</v>
      </c>
      <c r="E107" s="188"/>
      <c r="F107" s="188"/>
      <c r="G107" s="188"/>
      <c r="H107" s="188"/>
      <c r="I107" s="188"/>
      <c r="J107" s="189">
        <f>J449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9"/>
      <c r="C108" s="180"/>
      <c r="D108" s="181" t="s">
        <v>114</v>
      </c>
      <c r="E108" s="182"/>
      <c r="F108" s="182"/>
      <c r="G108" s="182"/>
      <c r="H108" s="182"/>
      <c r="I108" s="182"/>
      <c r="J108" s="183">
        <f>J464</f>
        <v>0</v>
      </c>
      <c r="K108" s="180"/>
      <c r="L108" s="18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5"/>
      <c r="C109" s="186"/>
      <c r="D109" s="187" t="s">
        <v>115</v>
      </c>
      <c r="E109" s="188"/>
      <c r="F109" s="188"/>
      <c r="G109" s="188"/>
      <c r="H109" s="188"/>
      <c r="I109" s="188"/>
      <c r="J109" s="189">
        <f>J465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4" t="str">
        <f>E7</f>
        <v>Dětské hřiště na parcele č.5625/1 v k ú Petřvald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96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 01 - Dětské hřiště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Petřvald</v>
      </c>
      <c r="G123" s="40"/>
      <c r="H123" s="40"/>
      <c r="I123" s="32" t="s">
        <v>22</v>
      </c>
      <c r="J123" s="79" t="str">
        <f>IF(J12="","",J12)</f>
        <v>13. 1. 2023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 xml:space="preserve"> </v>
      </c>
      <c r="G125" s="40"/>
      <c r="H125" s="40"/>
      <c r="I125" s="32" t="s">
        <v>30</v>
      </c>
      <c r="J125" s="36" t="str">
        <f>E21</f>
        <v xml:space="preserve">Ing. Jan Havlíček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33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1"/>
      <c r="B128" s="192"/>
      <c r="C128" s="193" t="s">
        <v>117</v>
      </c>
      <c r="D128" s="194" t="s">
        <v>60</v>
      </c>
      <c r="E128" s="194" t="s">
        <v>56</v>
      </c>
      <c r="F128" s="194" t="s">
        <v>57</v>
      </c>
      <c r="G128" s="194" t="s">
        <v>118</v>
      </c>
      <c r="H128" s="194" t="s">
        <v>119</v>
      </c>
      <c r="I128" s="194" t="s">
        <v>120</v>
      </c>
      <c r="J128" s="195" t="s">
        <v>100</v>
      </c>
      <c r="K128" s="196" t="s">
        <v>121</v>
      </c>
      <c r="L128" s="197"/>
      <c r="M128" s="100" t="s">
        <v>1</v>
      </c>
      <c r="N128" s="101" t="s">
        <v>39</v>
      </c>
      <c r="O128" s="101" t="s">
        <v>122</v>
      </c>
      <c r="P128" s="101" t="s">
        <v>123</v>
      </c>
      <c r="Q128" s="101" t="s">
        <v>124</v>
      </c>
      <c r="R128" s="101" t="s">
        <v>125</v>
      </c>
      <c r="S128" s="101" t="s">
        <v>126</v>
      </c>
      <c r="T128" s="102" t="s">
        <v>127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pans="1:63" s="2" customFormat="1" ht="22.8" customHeight="1">
      <c r="A129" s="38"/>
      <c r="B129" s="39"/>
      <c r="C129" s="107" t="s">
        <v>128</v>
      </c>
      <c r="D129" s="40"/>
      <c r="E129" s="40"/>
      <c r="F129" s="40"/>
      <c r="G129" s="40"/>
      <c r="H129" s="40"/>
      <c r="I129" s="40"/>
      <c r="J129" s="198">
        <f>BK129</f>
        <v>0</v>
      </c>
      <c r="K129" s="40"/>
      <c r="L129" s="44"/>
      <c r="M129" s="103"/>
      <c r="N129" s="199"/>
      <c r="O129" s="104"/>
      <c r="P129" s="200">
        <f>P130+P448+P464</f>
        <v>0</v>
      </c>
      <c r="Q129" s="104"/>
      <c r="R129" s="200">
        <f>R130+R448+R464</f>
        <v>0</v>
      </c>
      <c r="S129" s="104"/>
      <c r="T129" s="201">
        <f>T130+T448+T464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74</v>
      </c>
      <c r="AU129" s="17" t="s">
        <v>102</v>
      </c>
      <c r="BK129" s="202">
        <f>BK130+BK448+BK464</f>
        <v>0</v>
      </c>
    </row>
    <row r="130" spans="1:63" s="12" customFormat="1" ht="25.9" customHeight="1">
      <c r="A130" s="12"/>
      <c r="B130" s="203"/>
      <c r="C130" s="204"/>
      <c r="D130" s="205" t="s">
        <v>74</v>
      </c>
      <c r="E130" s="206" t="s">
        <v>129</v>
      </c>
      <c r="F130" s="206" t="s">
        <v>130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P131+P262+P270+P298+P349+P365+P436+P446</f>
        <v>0</v>
      </c>
      <c r="Q130" s="211"/>
      <c r="R130" s="212">
        <f>R131+R262+R270+R298+R349+R365+R436+R446</f>
        <v>0</v>
      </c>
      <c r="S130" s="211"/>
      <c r="T130" s="213">
        <f>T131+T262+T270+T298+T349+T365+T436+T446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83</v>
      </c>
      <c r="AT130" s="215" t="s">
        <v>74</v>
      </c>
      <c r="AU130" s="215" t="s">
        <v>75</v>
      </c>
      <c r="AY130" s="214" t="s">
        <v>131</v>
      </c>
      <c r="BK130" s="216">
        <f>BK131+BK262+BK270+BK298+BK349+BK365+BK436+BK446</f>
        <v>0</v>
      </c>
    </row>
    <row r="131" spans="1:63" s="12" customFormat="1" ht="22.8" customHeight="1">
      <c r="A131" s="12"/>
      <c r="B131" s="203"/>
      <c r="C131" s="204"/>
      <c r="D131" s="205" t="s">
        <v>74</v>
      </c>
      <c r="E131" s="217" t="s">
        <v>83</v>
      </c>
      <c r="F131" s="217" t="s">
        <v>132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SUM(P132:P261)</f>
        <v>0</v>
      </c>
      <c r="Q131" s="211"/>
      <c r="R131" s="212">
        <f>SUM(R132:R261)</f>
        <v>0</v>
      </c>
      <c r="S131" s="211"/>
      <c r="T131" s="213">
        <f>SUM(T132:T261)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83</v>
      </c>
      <c r="AT131" s="215" t="s">
        <v>74</v>
      </c>
      <c r="AU131" s="215" t="s">
        <v>83</v>
      </c>
      <c r="AY131" s="214" t="s">
        <v>131</v>
      </c>
      <c r="BK131" s="216">
        <f>SUM(BK132:BK261)</f>
        <v>0</v>
      </c>
    </row>
    <row r="132" spans="1:65" s="2" customFormat="1" ht="16.5" customHeight="1">
      <c r="A132" s="38"/>
      <c r="B132" s="39"/>
      <c r="C132" s="219" t="s">
        <v>83</v>
      </c>
      <c r="D132" s="219" t="s">
        <v>133</v>
      </c>
      <c r="E132" s="220" t="s">
        <v>134</v>
      </c>
      <c r="F132" s="221" t="s">
        <v>135</v>
      </c>
      <c r="G132" s="222" t="s">
        <v>136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137</v>
      </c>
      <c r="AT132" s="231" t="s">
        <v>133</v>
      </c>
      <c r="AU132" s="231" t="s">
        <v>85</v>
      </c>
      <c r="AY132" s="17" t="s">
        <v>131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137</v>
      </c>
      <c r="BM132" s="231" t="s">
        <v>85</v>
      </c>
    </row>
    <row r="133" spans="1:65" s="2" customFormat="1" ht="33" customHeight="1">
      <c r="A133" s="38"/>
      <c r="B133" s="39"/>
      <c r="C133" s="219" t="s">
        <v>85</v>
      </c>
      <c r="D133" s="219" t="s">
        <v>133</v>
      </c>
      <c r="E133" s="220" t="s">
        <v>138</v>
      </c>
      <c r="F133" s="221" t="s">
        <v>139</v>
      </c>
      <c r="G133" s="222" t="s">
        <v>140</v>
      </c>
      <c r="H133" s="223">
        <v>953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137</v>
      </c>
      <c r="AT133" s="231" t="s">
        <v>133</v>
      </c>
      <c r="AU133" s="231" t="s">
        <v>85</v>
      </c>
      <c r="AY133" s="17" t="s">
        <v>131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137</v>
      </c>
      <c r="BM133" s="231" t="s">
        <v>137</v>
      </c>
    </row>
    <row r="134" spans="1:51" s="13" customFormat="1" ht="12">
      <c r="A134" s="13"/>
      <c r="B134" s="233"/>
      <c r="C134" s="234"/>
      <c r="D134" s="235" t="s">
        <v>141</v>
      </c>
      <c r="E134" s="236" t="s">
        <v>1</v>
      </c>
      <c r="F134" s="237" t="s">
        <v>142</v>
      </c>
      <c r="G134" s="234"/>
      <c r="H134" s="238">
        <v>953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141</v>
      </c>
      <c r="AU134" s="244" t="s">
        <v>85</v>
      </c>
      <c r="AV134" s="13" t="s">
        <v>85</v>
      </c>
      <c r="AW134" s="13" t="s">
        <v>32</v>
      </c>
      <c r="AX134" s="13" t="s">
        <v>75</v>
      </c>
      <c r="AY134" s="244" t="s">
        <v>131</v>
      </c>
    </row>
    <row r="135" spans="1:51" s="14" customFormat="1" ht="12">
      <c r="A135" s="14"/>
      <c r="B135" s="245"/>
      <c r="C135" s="246"/>
      <c r="D135" s="235" t="s">
        <v>141</v>
      </c>
      <c r="E135" s="247" t="s">
        <v>1</v>
      </c>
      <c r="F135" s="248" t="s">
        <v>143</v>
      </c>
      <c r="G135" s="246"/>
      <c r="H135" s="249">
        <v>953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141</v>
      </c>
      <c r="AU135" s="255" t="s">
        <v>85</v>
      </c>
      <c r="AV135" s="14" t="s">
        <v>137</v>
      </c>
      <c r="AW135" s="14" t="s">
        <v>32</v>
      </c>
      <c r="AX135" s="14" t="s">
        <v>83</v>
      </c>
      <c r="AY135" s="255" t="s">
        <v>131</v>
      </c>
    </row>
    <row r="136" spans="1:65" s="2" customFormat="1" ht="16.5" customHeight="1">
      <c r="A136" s="38"/>
      <c r="B136" s="39"/>
      <c r="C136" s="219" t="s">
        <v>144</v>
      </c>
      <c r="D136" s="219" t="s">
        <v>133</v>
      </c>
      <c r="E136" s="220" t="s">
        <v>145</v>
      </c>
      <c r="F136" s="221" t="s">
        <v>146</v>
      </c>
      <c r="G136" s="222" t="s">
        <v>147</v>
      </c>
      <c r="H136" s="223">
        <v>3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137</v>
      </c>
      <c r="AT136" s="231" t="s">
        <v>133</v>
      </c>
      <c r="AU136" s="231" t="s">
        <v>85</v>
      </c>
      <c r="AY136" s="17" t="s">
        <v>131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137</v>
      </c>
      <c r="BM136" s="231" t="s">
        <v>148</v>
      </c>
    </row>
    <row r="137" spans="1:51" s="13" customFormat="1" ht="12">
      <c r="A137" s="13"/>
      <c r="B137" s="233"/>
      <c r="C137" s="234"/>
      <c r="D137" s="235" t="s">
        <v>141</v>
      </c>
      <c r="E137" s="236" t="s">
        <v>1</v>
      </c>
      <c r="F137" s="237" t="s">
        <v>149</v>
      </c>
      <c r="G137" s="234"/>
      <c r="H137" s="238">
        <v>3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141</v>
      </c>
      <c r="AU137" s="244" t="s">
        <v>85</v>
      </c>
      <c r="AV137" s="13" t="s">
        <v>85</v>
      </c>
      <c r="AW137" s="13" t="s">
        <v>32</v>
      </c>
      <c r="AX137" s="13" t="s">
        <v>75</v>
      </c>
      <c r="AY137" s="244" t="s">
        <v>131</v>
      </c>
    </row>
    <row r="138" spans="1:51" s="14" customFormat="1" ht="12">
      <c r="A138" s="14"/>
      <c r="B138" s="245"/>
      <c r="C138" s="246"/>
      <c r="D138" s="235" t="s">
        <v>141</v>
      </c>
      <c r="E138" s="247" t="s">
        <v>1</v>
      </c>
      <c r="F138" s="248" t="s">
        <v>143</v>
      </c>
      <c r="G138" s="246"/>
      <c r="H138" s="249">
        <v>3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141</v>
      </c>
      <c r="AU138" s="255" t="s">
        <v>85</v>
      </c>
      <c r="AV138" s="14" t="s">
        <v>137</v>
      </c>
      <c r="AW138" s="14" t="s">
        <v>32</v>
      </c>
      <c r="AX138" s="14" t="s">
        <v>83</v>
      </c>
      <c r="AY138" s="255" t="s">
        <v>131</v>
      </c>
    </row>
    <row r="139" spans="1:65" s="2" customFormat="1" ht="21.75" customHeight="1">
      <c r="A139" s="38"/>
      <c r="B139" s="39"/>
      <c r="C139" s="219" t="s">
        <v>137</v>
      </c>
      <c r="D139" s="219" t="s">
        <v>133</v>
      </c>
      <c r="E139" s="220" t="s">
        <v>150</v>
      </c>
      <c r="F139" s="221" t="s">
        <v>151</v>
      </c>
      <c r="G139" s="222" t="s">
        <v>147</v>
      </c>
      <c r="H139" s="223">
        <v>5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137</v>
      </c>
      <c r="AT139" s="231" t="s">
        <v>133</v>
      </c>
      <c r="AU139" s="231" t="s">
        <v>85</v>
      </c>
      <c r="AY139" s="17" t="s">
        <v>131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137</v>
      </c>
      <c r="BM139" s="231" t="s">
        <v>152</v>
      </c>
    </row>
    <row r="140" spans="1:51" s="13" customFormat="1" ht="12">
      <c r="A140" s="13"/>
      <c r="B140" s="233"/>
      <c r="C140" s="234"/>
      <c r="D140" s="235" t="s">
        <v>141</v>
      </c>
      <c r="E140" s="236" t="s">
        <v>1</v>
      </c>
      <c r="F140" s="237" t="s">
        <v>153</v>
      </c>
      <c r="G140" s="234"/>
      <c r="H140" s="238">
        <v>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141</v>
      </c>
      <c r="AU140" s="244" t="s">
        <v>85</v>
      </c>
      <c r="AV140" s="13" t="s">
        <v>85</v>
      </c>
      <c r="AW140" s="13" t="s">
        <v>32</v>
      </c>
      <c r="AX140" s="13" t="s">
        <v>75</v>
      </c>
      <c r="AY140" s="244" t="s">
        <v>131</v>
      </c>
    </row>
    <row r="141" spans="1:51" s="14" customFormat="1" ht="12">
      <c r="A141" s="14"/>
      <c r="B141" s="245"/>
      <c r="C141" s="246"/>
      <c r="D141" s="235" t="s">
        <v>141</v>
      </c>
      <c r="E141" s="247" t="s">
        <v>1</v>
      </c>
      <c r="F141" s="248" t="s">
        <v>143</v>
      </c>
      <c r="G141" s="246"/>
      <c r="H141" s="249">
        <v>5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141</v>
      </c>
      <c r="AU141" s="255" t="s">
        <v>85</v>
      </c>
      <c r="AV141" s="14" t="s">
        <v>137</v>
      </c>
      <c r="AW141" s="14" t="s">
        <v>32</v>
      </c>
      <c r="AX141" s="14" t="s">
        <v>83</v>
      </c>
      <c r="AY141" s="255" t="s">
        <v>131</v>
      </c>
    </row>
    <row r="142" spans="1:65" s="2" customFormat="1" ht="21.75" customHeight="1">
      <c r="A142" s="38"/>
      <c r="B142" s="39"/>
      <c r="C142" s="219" t="s">
        <v>154</v>
      </c>
      <c r="D142" s="219" t="s">
        <v>133</v>
      </c>
      <c r="E142" s="220" t="s">
        <v>155</v>
      </c>
      <c r="F142" s="221" t="s">
        <v>156</v>
      </c>
      <c r="G142" s="222" t="s">
        <v>147</v>
      </c>
      <c r="H142" s="223">
        <v>1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137</v>
      </c>
      <c r="AT142" s="231" t="s">
        <v>133</v>
      </c>
      <c r="AU142" s="231" t="s">
        <v>85</v>
      </c>
      <c r="AY142" s="17" t="s">
        <v>131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137</v>
      </c>
      <c r="BM142" s="231" t="s">
        <v>157</v>
      </c>
    </row>
    <row r="143" spans="1:51" s="13" customFormat="1" ht="12">
      <c r="A143" s="13"/>
      <c r="B143" s="233"/>
      <c r="C143" s="234"/>
      <c r="D143" s="235" t="s">
        <v>141</v>
      </c>
      <c r="E143" s="236" t="s">
        <v>1</v>
      </c>
      <c r="F143" s="237" t="s">
        <v>158</v>
      </c>
      <c r="G143" s="234"/>
      <c r="H143" s="238">
        <v>1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141</v>
      </c>
      <c r="AU143" s="244" t="s">
        <v>85</v>
      </c>
      <c r="AV143" s="13" t="s">
        <v>85</v>
      </c>
      <c r="AW143" s="13" t="s">
        <v>32</v>
      </c>
      <c r="AX143" s="13" t="s">
        <v>75</v>
      </c>
      <c r="AY143" s="244" t="s">
        <v>131</v>
      </c>
    </row>
    <row r="144" spans="1:51" s="14" customFormat="1" ht="12">
      <c r="A144" s="14"/>
      <c r="B144" s="245"/>
      <c r="C144" s="246"/>
      <c r="D144" s="235" t="s">
        <v>141</v>
      </c>
      <c r="E144" s="247" t="s">
        <v>1</v>
      </c>
      <c r="F144" s="248" t="s">
        <v>143</v>
      </c>
      <c r="G144" s="246"/>
      <c r="H144" s="249">
        <v>1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141</v>
      </c>
      <c r="AU144" s="255" t="s">
        <v>85</v>
      </c>
      <c r="AV144" s="14" t="s">
        <v>137</v>
      </c>
      <c r="AW144" s="14" t="s">
        <v>32</v>
      </c>
      <c r="AX144" s="14" t="s">
        <v>83</v>
      </c>
      <c r="AY144" s="255" t="s">
        <v>131</v>
      </c>
    </row>
    <row r="145" spans="1:65" s="2" customFormat="1" ht="24.15" customHeight="1">
      <c r="A145" s="38"/>
      <c r="B145" s="39"/>
      <c r="C145" s="219" t="s">
        <v>148</v>
      </c>
      <c r="D145" s="219" t="s">
        <v>133</v>
      </c>
      <c r="E145" s="220" t="s">
        <v>159</v>
      </c>
      <c r="F145" s="221" t="s">
        <v>160</v>
      </c>
      <c r="G145" s="222" t="s">
        <v>140</v>
      </c>
      <c r="H145" s="223">
        <v>3.746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137</v>
      </c>
      <c r="AT145" s="231" t="s">
        <v>133</v>
      </c>
      <c r="AU145" s="231" t="s">
        <v>85</v>
      </c>
      <c r="AY145" s="17" t="s">
        <v>131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137</v>
      </c>
      <c r="BM145" s="231" t="s">
        <v>161</v>
      </c>
    </row>
    <row r="146" spans="1:51" s="13" customFormat="1" ht="12">
      <c r="A146" s="13"/>
      <c r="B146" s="233"/>
      <c r="C146" s="234"/>
      <c r="D146" s="235" t="s">
        <v>141</v>
      </c>
      <c r="E146" s="236" t="s">
        <v>1</v>
      </c>
      <c r="F146" s="237" t="s">
        <v>162</v>
      </c>
      <c r="G146" s="234"/>
      <c r="H146" s="238">
        <v>0.3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141</v>
      </c>
      <c r="AU146" s="244" t="s">
        <v>85</v>
      </c>
      <c r="AV146" s="13" t="s">
        <v>85</v>
      </c>
      <c r="AW146" s="13" t="s">
        <v>32</v>
      </c>
      <c r="AX146" s="13" t="s">
        <v>75</v>
      </c>
      <c r="AY146" s="244" t="s">
        <v>131</v>
      </c>
    </row>
    <row r="147" spans="1:51" s="13" customFormat="1" ht="12">
      <c r="A147" s="13"/>
      <c r="B147" s="233"/>
      <c r="C147" s="234"/>
      <c r="D147" s="235" t="s">
        <v>141</v>
      </c>
      <c r="E147" s="236" t="s">
        <v>1</v>
      </c>
      <c r="F147" s="237" t="s">
        <v>163</v>
      </c>
      <c r="G147" s="234"/>
      <c r="H147" s="238">
        <v>2.135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141</v>
      </c>
      <c r="AU147" s="244" t="s">
        <v>85</v>
      </c>
      <c r="AV147" s="13" t="s">
        <v>85</v>
      </c>
      <c r="AW147" s="13" t="s">
        <v>32</v>
      </c>
      <c r="AX147" s="13" t="s">
        <v>75</v>
      </c>
      <c r="AY147" s="244" t="s">
        <v>131</v>
      </c>
    </row>
    <row r="148" spans="1:51" s="13" customFormat="1" ht="12">
      <c r="A148" s="13"/>
      <c r="B148" s="233"/>
      <c r="C148" s="234"/>
      <c r="D148" s="235" t="s">
        <v>141</v>
      </c>
      <c r="E148" s="236" t="s">
        <v>1</v>
      </c>
      <c r="F148" s="237" t="s">
        <v>164</v>
      </c>
      <c r="G148" s="234"/>
      <c r="H148" s="238">
        <v>0.95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141</v>
      </c>
      <c r="AU148" s="244" t="s">
        <v>85</v>
      </c>
      <c r="AV148" s="13" t="s">
        <v>85</v>
      </c>
      <c r="AW148" s="13" t="s">
        <v>32</v>
      </c>
      <c r="AX148" s="13" t="s">
        <v>75</v>
      </c>
      <c r="AY148" s="244" t="s">
        <v>131</v>
      </c>
    </row>
    <row r="149" spans="1:51" s="13" customFormat="1" ht="12">
      <c r="A149" s="13"/>
      <c r="B149" s="233"/>
      <c r="C149" s="234"/>
      <c r="D149" s="235" t="s">
        <v>141</v>
      </c>
      <c r="E149" s="236" t="s">
        <v>1</v>
      </c>
      <c r="F149" s="237" t="s">
        <v>165</v>
      </c>
      <c r="G149" s="234"/>
      <c r="H149" s="238">
        <v>0.361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141</v>
      </c>
      <c r="AU149" s="244" t="s">
        <v>85</v>
      </c>
      <c r="AV149" s="13" t="s">
        <v>85</v>
      </c>
      <c r="AW149" s="13" t="s">
        <v>32</v>
      </c>
      <c r="AX149" s="13" t="s">
        <v>75</v>
      </c>
      <c r="AY149" s="244" t="s">
        <v>131</v>
      </c>
    </row>
    <row r="150" spans="1:51" s="14" customFormat="1" ht="12">
      <c r="A150" s="14"/>
      <c r="B150" s="245"/>
      <c r="C150" s="246"/>
      <c r="D150" s="235" t="s">
        <v>141</v>
      </c>
      <c r="E150" s="247" t="s">
        <v>1</v>
      </c>
      <c r="F150" s="248" t="s">
        <v>166</v>
      </c>
      <c r="G150" s="246"/>
      <c r="H150" s="249">
        <v>3.7459999999999996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141</v>
      </c>
      <c r="AU150" s="255" t="s">
        <v>85</v>
      </c>
      <c r="AV150" s="14" t="s">
        <v>137</v>
      </c>
      <c r="AW150" s="14" t="s">
        <v>32</v>
      </c>
      <c r="AX150" s="14" t="s">
        <v>83</v>
      </c>
      <c r="AY150" s="255" t="s">
        <v>131</v>
      </c>
    </row>
    <row r="151" spans="1:65" s="2" customFormat="1" ht="21.75" customHeight="1">
      <c r="A151" s="38"/>
      <c r="B151" s="39"/>
      <c r="C151" s="219" t="s">
        <v>167</v>
      </c>
      <c r="D151" s="219" t="s">
        <v>133</v>
      </c>
      <c r="E151" s="220" t="s">
        <v>168</v>
      </c>
      <c r="F151" s="221" t="s">
        <v>169</v>
      </c>
      <c r="G151" s="222" t="s">
        <v>140</v>
      </c>
      <c r="H151" s="223">
        <v>0.7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137</v>
      </c>
      <c r="AT151" s="231" t="s">
        <v>133</v>
      </c>
      <c r="AU151" s="231" t="s">
        <v>85</v>
      </c>
      <c r="AY151" s="17" t="s">
        <v>131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137</v>
      </c>
      <c r="BM151" s="231" t="s">
        <v>170</v>
      </c>
    </row>
    <row r="152" spans="1:51" s="13" customFormat="1" ht="12">
      <c r="A152" s="13"/>
      <c r="B152" s="233"/>
      <c r="C152" s="234"/>
      <c r="D152" s="235" t="s">
        <v>141</v>
      </c>
      <c r="E152" s="236" t="s">
        <v>1</v>
      </c>
      <c r="F152" s="237" t="s">
        <v>171</v>
      </c>
      <c r="G152" s="234"/>
      <c r="H152" s="238">
        <v>0.7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141</v>
      </c>
      <c r="AU152" s="244" t="s">
        <v>85</v>
      </c>
      <c r="AV152" s="13" t="s">
        <v>85</v>
      </c>
      <c r="AW152" s="13" t="s">
        <v>32</v>
      </c>
      <c r="AX152" s="13" t="s">
        <v>75</v>
      </c>
      <c r="AY152" s="244" t="s">
        <v>131</v>
      </c>
    </row>
    <row r="153" spans="1:51" s="14" customFormat="1" ht="12">
      <c r="A153" s="14"/>
      <c r="B153" s="245"/>
      <c r="C153" s="246"/>
      <c r="D153" s="235" t="s">
        <v>141</v>
      </c>
      <c r="E153" s="247" t="s">
        <v>1</v>
      </c>
      <c r="F153" s="248" t="s">
        <v>143</v>
      </c>
      <c r="G153" s="246"/>
      <c r="H153" s="249">
        <v>0.7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141</v>
      </c>
      <c r="AU153" s="255" t="s">
        <v>85</v>
      </c>
      <c r="AV153" s="14" t="s">
        <v>137</v>
      </c>
      <c r="AW153" s="14" t="s">
        <v>32</v>
      </c>
      <c r="AX153" s="14" t="s">
        <v>83</v>
      </c>
      <c r="AY153" s="255" t="s">
        <v>131</v>
      </c>
    </row>
    <row r="154" spans="1:65" s="2" customFormat="1" ht="24.15" customHeight="1">
      <c r="A154" s="38"/>
      <c r="B154" s="39"/>
      <c r="C154" s="219" t="s">
        <v>152</v>
      </c>
      <c r="D154" s="219" t="s">
        <v>133</v>
      </c>
      <c r="E154" s="220" t="s">
        <v>172</v>
      </c>
      <c r="F154" s="221" t="s">
        <v>173</v>
      </c>
      <c r="G154" s="222" t="s">
        <v>140</v>
      </c>
      <c r="H154" s="223">
        <v>3.707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137</v>
      </c>
      <c r="AT154" s="231" t="s">
        <v>133</v>
      </c>
      <c r="AU154" s="231" t="s">
        <v>85</v>
      </c>
      <c r="AY154" s="17" t="s">
        <v>131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137</v>
      </c>
      <c r="BM154" s="231" t="s">
        <v>174</v>
      </c>
    </row>
    <row r="155" spans="1:51" s="13" customFormat="1" ht="12">
      <c r="A155" s="13"/>
      <c r="B155" s="233"/>
      <c r="C155" s="234"/>
      <c r="D155" s="235" t="s">
        <v>141</v>
      </c>
      <c r="E155" s="236" t="s">
        <v>1</v>
      </c>
      <c r="F155" s="237" t="s">
        <v>175</v>
      </c>
      <c r="G155" s="234"/>
      <c r="H155" s="238">
        <v>3.707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141</v>
      </c>
      <c r="AU155" s="244" t="s">
        <v>85</v>
      </c>
      <c r="AV155" s="13" t="s">
        <v>85</v>
      </c>
      <c r="AW155" s="13" t="s">
        <v>32</v>
      </c>
      <c r="AX155" s="13" t="s">
        <v>75</v>
      </c>
      <c r="AY155" s="244" t="s">
        <v>131</v>
      </c>
    </row>
    <row r="156" spans="1:51" s="14" customFormat="1" ht="12">
      <c r="A156" s="14"/>
      <c r="B156" s="245"/>
      <c r="C156" s="246"/>
      <c r="D156" s="235" t="s">
        <v>141</v>
      </c>
      <c r="E156" s="247" t="s">
        <v>1</v>
      </c>
      <c r="F156" s="248" t="s">
        <v>143</v>
      </c>
      <c r="G156" s="246"/>
      <c r="H156" s="249">
        <v>3.707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141</v>
      </c>
      <c r="AU156" s="255" t="s">
        <v>85</v>
      </c>
      <c r="AV156" s="14" t="s">
        <v>137</v>
      </c>
      <c r="AW156" s="14" t="s">
        <v>32</v>
      </c>
      <c r="AX156" s="14" t="s">
        <v>83</v>
      </c>
      <c r="AY156" s="255" t="s">
        <v>131</v>
      </c>
    </row>
    <row r="157" spans="1:65" s="2" customFormat="1" ht="21.75" customHeight="1">
      <c r="A157" s="38"/>
      <c r="B157" s="39"/>
      <c r="C157" s="219" t="s">
        <v>176</v>
      </c>
      <c r="D157" s="219" t="s">
        <v>133</v>
      </c>
      <c r="E157" s="220" t="s">
        <v>177</v>
      </c>
      <c r="F157" s="221" t="s">
        <v>178</v>
      </c>
      <c r="G157" s="222" t="s">
        <v>179</v>
      </c>
      <c r="H157" s="223">
        <v>28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40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137</v>
      </c>
      <c r="AT157" s="231" t="s">
        <v>133</v>
      </c>
      <c r="AU157" s="231" t="s">
        <v>85</v>
      </c>
      <c r="AY157" s="17" t="s">
        <v>131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83</v>
      </c>
      <c r="BK157" s="232">
        <f>ROUND(I157*H157,2)</f>
        <v>0</v>
      </c>
      <c r="BL157" s="17" t="s">
        <v>137</v>
      </c>
      <c r="BM157" s="231" t="s">
        <v>180</v>
      </c>
    </row>
    <row r="158" spans="1:51" s="13" customFormat="1" ht="12">
      <c r="A158" s="13"/>
      <c r="B158" s="233"/>
      <c r="C158" s="234"/>
      <c r="D158" s="235" t="s">
        <v>141</v>
      </c>
      <c r="E158" s="236" t="s">
        <v>1</v>
      </c>
      <c r="F158" s="237" t="s">
        <v>181</v>
      </c>
      <c r="G158" s="234"/>
      <c r="H158" s="238">
        <v>28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141</v>
      </c>
      <c r="AU158" s="244" t="s">
        <v>85</v>
      </c>
      <c r="AV158" s="13" t="s">
        <v>85</v>
      </c>
      <c r="AW158" s="13" t="s">
        <v>32</v>
      </c>
      <c r="AX158" s="13" t="s">
        <v>75</v>
      </c>
      <c r="AY158" s="244" t="s">
        <v>131</v>
      </c>
    </row>
    <row r="159" spans="1:51" s="14" customFormat="1" ht="12">
      <c r="A159" s="14"/>
      <c r="B159" s="245"/>
      <c r="C159" s="246"/>
      <c r="D159" s="235" t="s">
        <v>141</v>
      </c>
      <c r="E159" s="247" t="s">
        <v>1</v>
      </c>
      <c r="F159" s="248" t="s">
        <v>143</v>
      </c>
      <c r="G159" s="246"/>
      <c r="H159" s="249">
        <v>28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141</v>
      </c>
      <c r="AU159" s="255" t="s">
        <v>85</v>
      </c>
      <c r="AV159" s="14" t="s">
        <v>137</v>
      </c>
      <c r="AW159" s="14" t="s">
        <v>32</v>
      </c>
      <c r="AX159" s="14" t="s">
        <v>83</v>
      </c>
      <c r="AY159" s="255" t="s">
        <v>131</v>
      </c>
    </row>
    <row r="160" spans="1:65" s="2" customFormat="1" ht="24.15" customHeight="1">
      <c r="A160" s="38"/>
      <c r="B160" s="39"/>
      <c r="C160" s="219" t="s">
        <v>157</v>
      </c>
      <c r="D160" s="219" t="s">
        <v>133</v>
      </c>
      <c r="E160" s="220" t="s">
        <v>182</v>
      </c>
      <c r="F160" s="221" t="s">
        <v>183</v>
      </c>
      <c r="G160" s="222" t="s">
        <v>184</v>
      </c>
      <c r="H160" s="223">
        <v>179.4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40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137</v>
      </c>
      <c r="AT160" s="231" t="s">
        <v>133</v>
      </c>
      <c r="AU160" s="231" t="s">
        <v>85</v>
      </c>
      <c r="AY160" s="17" t="s">
        <v>131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83</v>
      </c>
      <c r="BK160" s="232">
        <f>ROUND(I160*H160,2)</f>
        <v>0</v>
      </c>
      <c r="BL160" s="17" t="s">
        <v>137</v>
      </c>
      <c r="BM160" s="231" t="s">
        <v>185</v>
      </c>
    </row>
    <row r="161" spans="1:51" s="13" customFormat="1" ht="12">
      <c r="A161" s="13"/>
      <c r="B161" s="233"/>
      <c r="C161" s="234"/>
      <c r="D161" s="235" t="s">
        <v>141</v>
      </c>
      <c r="E161" s="236" t="s">
        <v>1</v>
      </c>
      <c r="F161" s="237" t="s">
        <v>186</v>
      </c>
      <c r="G161" s="234"/>
      <c r="H161" s="238">
        <v>179.4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141</v>
      </c>
      <c r="AU161" s="244" t="s">
        <v>85</v>
      </c>
      <c r="AV161" s="13" t="s">
        <v>85</v>
      </c>
      <c r="AW161" s="13" t="s">
        <v>32</v>
      </c>
      <c r="AX161" s="13" t="s">
        <v>75</v>
      </c>
      <c r="AY161" s="244" t="s">
        <v>131</v>
      </c>
    </row>
    <row r="162" spans="1:51" s="14" customFormat="1" ht="12">
      <c r="A162" s="14"/>
      <c r="B162" s="245"/>
      <c r="C162" s="246"/>
      <c r="D162" s="235" t="s">
        <v>141</v>
      </c>
      <c r="E162" s="247" t="s">
        <v>1</v>
      </c>
      <c r="F162" s="248" t="s">
        <v>143</v>
      </c>
      <c r="G162" s="246"/>
      <c r="H162" s="249">
        <v>179.4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141</v>
      </c>
      <c r="AU162" s="255" t="s">
        <v>85</v>
      </c>
      <c r="AV162" s="14" t="s">
        <v>137</v>
      </c>
      <c r="AW162" s="14" t="s">
        <v>32</v>
      </c>
      <c r="AX162" s="14" t="s">
        <v>83</v>
      </c>
      <c r="AY162" s="255" t="s">
        <v>131</v>
      </c>
    </row>
    <row r="163" spans="1:65" s="2" customFormat="1" ht="24.15" customHeight="1">
      <c r="A163" s="38"/>
      <c r="B163" s="39"/>
      <c r="C163" s="219" t="s">
        <v>187</v>
      </c>
      <c r="D163" s="219" t="s">
        <v>133</v>
      </c>
      <c r="E163" s="220" t="s">
        <v>188</v>
      </c>
      <c r="F163" s="221" t="s">
        <v>189</v>
      </c>
      <c r="G163" s="222" t="s">
        <v>184</v>
      </c>
      <c r="H163" s="223">
        <v>179.4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137</v>
      </c>
      <c r="AT163" s="231" t="s">
        <v>133</v>
      </c>
      <c r="AU163" s="231" t="s">
        <v>85</v>
      </c>
      <c r="AY163" s="17" t="s">
        <v>131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137</v>
      </c>
      <c r="BM163" s="231" t="s">
        <v>190</v>
      </c>
    </row>
    <row r="164" spans="1:51" s="13" customFormat="1" ht="12">
      <c r="A164" s="13"/>
      <c r="B164" s="233"/>
      <c r="C164" s="234"/>
      <c r="D164" s="235" t="s">
        <v>141</v>
      </c>
      <c r="E164" s="236" t="s">
        <v>1</v>
      </c>
      <c r="F164" s="237" t="s">
        <v>191</v>
      </c>
      <c r="G164" s="234"/>
      <c r="H164" s="238">
        <v>179.4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141</v>
      </c>
      <c r="AU164" s="244" t="s">
        <v>85</v>
      </c>
      <c r="AV164" s="13" t="s">
        <v>85</v>
      </c>
      <c r="AW164" s="13" t="s">
        <v>32</v>
      </c>
      <c r="AX164" s="13" t="s">
        <v>75</v>
      </c>
      <c r="AY164" s="244" t="s">
        <v>131</v>
      </c>
    </row>
    <row r="165" spans="1:51" s="14" customFormat="1" ht="12">
      <c r="A165" s="14"/>
      <c r="B165" s="245"/>
      <c r="C165" s="246"/>
      <c r="D165" s="235" t="s">
        <v>141</v>
      </c>
      <c r="E165" s="247" t="s">
        <v>1</v>
      </c>
      <c r="F165" s="248" t="s">
        <v>143</v>
      </c>
      <c r="G165" s="246"/>
      <c r="H165" s="249">
        <v>179.4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141</v>
      </c>
      <c r="AU165" s="255" t="s">
        <v>85</v>
      </c>
      <c r="AV165" s="14" t="s">
        <v>137</v>
      </c>
      <c r="AW165" s="14" t="s">
        <v>32</v>
      </c>
      <c r="AX165" s="14" t="s">
        <v>83</v>
      </c>
      <c r="AY165" s="255" t="s">
        <v>131</v>
      </c>
    </row>
    <row r="166" spans="1:65" s="2" customFormat="1" ht="24.15" customHeight="1">
      <c r="A166" s="38"/>
      <c r="B166" s="39"/>
      <c r="C166" s="219" t="s">
        <v>161</v>
      </c>
      <c r="D166" s="219" t="s">
        <v>133</v>
      </c>
      <c r="E166" s="220" t="s">
        <v>192</v>
      </c>
      <c r="F166" s="221" t="s">
        <v>193</v>
      </c>
      <c r="G166" s="222" t="s">
        <v>184</v>
      </c>
      <c r="H166" s="223">
        <v>5.967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137</v>
      </c>
      <c r="AT166" s="231" t="s">
        <v>133</v>
      </c>
      <c r="AU166" s="231" t="s">
        <v>85</v>
      </c>
      <c r="AY166" s="17" t="s">
        <v>131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137</v>
      </c>
      <c r="BM166" s="231" t="s">
        <v>194</v>
      </c>
    </row>
    <row r="167" spans="1:51" s="13" customFormat="1" ht="12">
      <c r="A167" s="13"/>
      <c r="B167" s="233"/>
      <c r="C167" s="234"/>
      <c r="D167" s="235" t="s">
        <v>141</v>
      </c>
      <c r="E167" s="236" t="s">
        <v>1</v>
      </c>
      <c r="F167" s="237" t="s">
        <v>195</v>
      </c>
      <c r="G167" s="234"/>
      <c r="H167" s="238">
        <v>5.967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141</v>
      </c>
      <c r="AU167" s="244" t="s">
        <v>85</v>
      </c>
      <c r="AV167" s="13" t="s">
        <v>85</v>
      </c>
      <c r="AW167" s="13" t="s">
        <v>32</v>
      </c>
      <c r="AX167" s="13" t="s">
        <v>75</v>
      </c>
      <c r="AY167" s="244" t="s">
        <v>131</v>
      </c>
    </row>
    <row r="168" spans="1:51" s="14" customFormat="1" ht="12">
      <c r="A168" s="14"/>
      <c r="B168" s="245"/>
      <c r="C168" s="246"/>
      <c r="D168" s="235" t="s">
        <v>141</v>
      </c>
      <c r="E168" s="247" t="s">
        <v>1</v>
      </c>
      <c r="F168" s="248" t="s">
        <v>143</v>
      </c>
      <c r="G168" s="246"/>
      <c r="H168" s="249">
        <v>5.967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141</v>
      </c>
      <c r="AU168" s="255" t="s">
        <v>85</v>
      </c>
      <c r="AV168" s="14" t="s">
        <v>137</v>
      </c>
      <c r="AW168" s="14" t="s">
        <v>32</v>
      </c>
      <c r="AX168" s="14" t="s">
        <v>83</v>
      </c>
      <c r="AY168" s="255" t="s">
        <v>131</v>
      </c>
    </row>
    <row r="169" spans="1:65" s="2" customFormat="1" ht="24.15" customHeight="1">
      <c r="A169" s="38"/>
      <c r="B169" s="39"/>
      <c r="C169" s="219" t="s">
        <v>196</v>
      </c>
      <c r="D169" s="219" t="s">
        <v>133</v>
      </c>
      <c r="E169" s="220" t="s">
        <v>197</v>
      </c>
      <c r="F169" s="221" t="s">
        <v>198</v>
      </c>
      <c r="G169" s="222" t="s">
        <v>184</v>
      </c>
      <c r="H169" s="223">
        <v>5.967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40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137</v>
      </c>
      <c r="AT169" s="231" t="s">
        <v>133</v>
      </c>
      <c r="AU169" s="231" t="s">
        <v>85</v>
      </c>
      <c r="AY169" s="17" t="s">
        <v>131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137</v>
      </c>
      <c r="BM169" s="231" t="s">
        <v>199</v>
      </c>
    </row>
    <row r="170" spans="1:65" s="2" customFormat="1" ht="24.15" customHeight="1">
      <c r="A170" s="38"/>
      <c r="B170" s="39"/>
      <c r="C170" s="219" t="s">
        <v>170</v>
      </c>
      <c r="D170" s="219" t="s">
        <v>133</v>
      </c>
      <c r="E170" s="220" t="s">
        <v>200</v>
      </c>
      <c r="F170" s="221" t="s">
        <v>201</v>
      </c>
      <c r="G170" s="222" t="s">
        <v>184</v>
      </c>
      <c r="H170" s="223">
        <v>47.818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40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137</v>
      </c>
      <c r="AT170" s="231" t="s">
        <v>133</v>
      </c>
      <c r="AU170" s="231" t="s">
        <v>85</v>
      </c>
      <c r="AY170" s="17" t="s">
        <v>131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83</v>
      </c>
      <c r="BK170" s="232">
        <f>ROUND(I170*H170,2)</f>
        <v>0</v>
      </c>
      <c r="BL170" s="17" t="s">
        <v>137</v>
      </c>
      <c r="BM170" s="231" t="s">
        <v>202</v>
      </c>
    </row>
    <row r="171" spans="1:51" s="13" customFormat="1" ht="12">
      <c r="A171" s="13"/>
      <c r="B171" s="233"/>
      <c r="C171" s="234"/>
      <c r="D171" s="235" t="s">
        <v>141</v>
      </c>
      <c r="E171" s="236" t="s">
        <v>1</v>
      </c>
      <c r="F171" s="237" t="s">
        <v>203</v>
      </c>
      <c r="G171" s="234"/>
      <c r="H171" s="238">
        <v>47.818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141</v>
      </c>
      <c r="AU171" s="244" t="s">
        <v>85</v>
      </c>
      <c r="AV171" s="13" t="s">
        <v>85</v>
      </c>
      <c r="AW171" s="13" t="s">
        <v>32</v>
      </c>
      <c r="AX171" s="13" t="s">
        <v>75</v>
      </c>
      <c r="AY171" s="244" t="s">
        <v>131</v>
      </c>
    </row>
    <row r="172" spans="1:51" s="14" customFormat="1" ht="12">
      <c r="A172" s="14"/>
      <c r="B172" s="245"/>
      <c r="C172" s="246"/>
      <c r="D172" s="235" t="s">
        <v>141</v>
      </c>
      <c r="E172" s="247" t="s">
        <v>1</v>
      </c>
      <c r="F172" s="248" t="s">
        <v>143</v>
      </c>
      <c r="G172" s="246"/>
      <c r="H172" s="249">
        <v>47.818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141</v>
      </c>
      <c r="AU172" s="255" t="s">
        <v>85</v>
      </c>
      <c r="AV172" s="14" t="s">
        <v>137</v>
      </c>
      <c r="AW172" s="14" t="s">
        <v>32</v>
      </c>
      <c r="AX172" s="14" t="s">
        <v>83</v>
      </c>
      <c r="AY172" s="255" t="s">
        <v>131</v>
      </c>
    </row>
    <row r="173" spans="1:65" s="2" customFormat="1" ht="24.15" customHeight="1">
      <c r="A173" s="38"/>
      <c r="B173" s="39"/>
      <c r="C173" s="219" t="s">
        <v>8</v>
      </c>
      <c r="D173" s="219" t="s">
        <v>133</v>
      </c>
      <c r="E173" s="220" t="s">
        <v>204</v>
      </c>
      <c r="F173" s="221" t="s">
        <v>205</v>
      </c>
      <c r="G173" s="222" t="s">
        <v>147</v>
      </c>
      <c r="H173" s="223">
        <v>3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137</v>
      </c>
      <c r="AT173" s="231" t="s">
        <v>133</v>
      </c>
      <c r="AU173" s="231" t="s">
        <v>85</v>
      </c>
      <c r="AY173" s="17" t="s">
        <v>131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137</v>
      </c>
      <c r="BM173" s="231" t="s">
        <v>206</v>
      </c>
    </row>
    <row r="174" spans="1:51" s="13" customFormat="1" ht="12">
      <c r="A174" s="13"/>
      <c r="B174" s="233"/>
      <c r="C174" s="234"/>
      <c r="D174" s="235" t="s">
        <v>141</v>
      </c>
      <c r="E174" s="236" t="s">
        <v>1</v>
      </c>
      <c r="F174" s="237" t="s">
        <v>149</v>
      </c>
      <c r="G174" s="234"/>
      <c r="H174" s="238">
        <v>3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141</v>
      </c>
      <c r="AU174" s="244" t="s">
        <v>85</v>
      </c>
      <c r="AV174" s="13" t="s">
        <v>85</v>
      </c>
      <c r="AW174" s="13" t="s">
        <v>32</v>
      </c>
      <c r="AX174" s="13" t="s">
        <v>75</v>
      </c>
      <c r="AY174" s="244" t="s">
        <v>131</v>
      </c>
    </row>
    <row r="175" spans="1:51" s="14" customFormat="1" ht="12">
      <c r="A175" s="14"/>
      <c r="B175" s="245"/>
      <c r="C175" s="246"/>
      <c r="D175" s="235" t="s">
        <v>141</v>
      </c>
      <c r="E175" s="247" t="s">
        <v>1</v>
      </c>
      <c r="F175" s="248" t="s">
        <v>143</v>
      </c>
      <c r="G175" s="246"/>
      <c r="H175" s="249">
        <v>3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141</v>
      </c>
      <c r="AU175" s="255" t="s">
        <v>85</v>
      </c>
      <c r="AV175" s="14" t="s">
        <v>137</v>
      </c>
      <c r="AW175" s="14" t="s">
        <v>32</v>
      </c>
      <c r="AX175" s="14" t="s">
        <v>83</v>
      </c>
      <c r="AY175" s="255" t="s">
        <v>131</v>
      </c>
    </row>
    <row r="176" spans="1:65" s="2" customFormat="1" ht="24.15" customHeight="1">
      <c r="A176" s="38"/>
      <c r="B176" s="39"/>
      <c r="C176" s="219" t="s">
        <v>174</v>
      </c>
      <c r="D176" s="219" t="s">
        <v>133</v>
      </c>
      <c r="E176" s="220" t="s">
        <v>207</v>
      </c>
      <c r="F176" s="221" t="s">
        <v>208</v>
      </c>
      <c r="G176" s="222" t="s">
        <v>147</v>
      </c>
      <c r="H176" s="223">
        <v>5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40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137</v>
      </c>
      <c r="AT176" s="231" t="s">
        <v>133</v>
      </c>
      <c r="AU176" s="231" t="s">
        <v>85</v>
      </c>
      <c r="AY176" s="17" t="s">
        <v>131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137</v>
      </c>
      <c r="BM176" s="231" t="s">
        <v>209</v>
      </c>
    </row>
    <row r="177" spans="1:51" s="13" customFormat="1" ht="12">
      <c r="A177" s="13"/>
      <c r="B177" s="233"/>
      <c r="C177" s="234"/>
      <c r="D177" s="235" t="s">
        <v>141</v>
      </c>
      <c r="E177" s="236" t="s">
        <v>1</v>
      </c>
      <c r="F177" s="237" t="s">
        <v>153</v>
      </c>
      <c r="G177" s="234"/>
      <c r="H177" s="238">
        <v>5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141</v>
      </c>
      <c r="AU177" s="244" t="s">
        <v>85</v>
      </c>
      <c r="AV177" s="13" t="s">
        <v>85</v>
      </c>
      <c r="AW177" s="13" t="s">
        <v>32</v>
      </c>
      <c r="AX177" s="13" t="s">
        <v>75</v>
      </c>
      <c r="AY177" s="244" t="s">
        <v>131</v>
      </c>
    </row>
    <row r="178" spans="1:51" s="14" customFormat="1" ht="12">
      <c r="A178" s="14"/>
      <c r="B178" s="245"/>
      <c r="C178" s="246"/>
      <c r="D178" s="235" t="s">
        <v>141</v>
      </c>
      <c r="E178" s="247" t="s">
        <v>1</v>
      </c>
      <c r="F178" s="248" t="s">
        <v>143</v>
      </c>
      <c r="G178" s="246"/>
      <c r="H178" s="249">
        <v>5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141</v>
      </c>
      <c r="AU178" s="255" t="s">
        <v>85</v>
      </c>
      <c r="AV178" s="14" t="s">
        <v>137</v>
      </c>
      <c r="AW178" s="14" t="s">
        <v>32</v>
      </c>
      <c r="AX178" s="14" t="s">
        <v>83</v>
      </c>
      <c r="AY178" s="255" t="s">
        <v>131</v>
      </c>
    </row>
    <row r="179" spans="1:65" s="2" customFormat="1" ht="24.15" customHeight="1">
      <c r="A179" s="38"/>
      <c r="B179" s="39"/>
      <c r="C179" s="219" t="s">
        <v>210</v>
      </c>
      <c r="D179" s="219" t="s">
        <v>133</v>
      </c>
      <c r="E179" s="220" t="s">
        <v>211</v>
      </c>
      <c r="F179" s="221" t="s">
        <v>212</v>
      </c>
      <c r="G179" s="222" t="s">
        <v>147</v>
      </c>
      <c r="H179" s="223">
        <v>1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40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137</v>
      </c>
      <c r="AT179" s="231" t="s">
        <v>133</v>
      </c>
      <c r="AU179" s="231" t="s">
        <v>85</v>
      </c>
      <c r="AY179" s="17" t="s">
        <v>131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83</v>
      </c>
      <c r="BK179" s="232">
        <f>ROUND(I179*H179,2)</f>
        <v>0</v>
      </c>
      <c r="BL179" s="17" t="s">
        <v>137</v>
      </c>
      <c r="BM179" s="231" t="s">
        <v>213</v>
      </c>
    </row>
    <row r="180" spans="1:51" s="13" customFormat="1" ht="12">
      <c r="A180" s="13"/>
      <c r="B180" s="233"/>
      <c r="C180" s="234"/>
      <c r="D180" s="235" t="s">
        <v>141</v>
      </c>
      <c r="E180" s="236" t="s">
        <v>1</v>
      </c>
      <c r="F180" s="237" t="s">
        <v>158</v>
      </c>
      <c r="G180" s="234"/>
      <c r="H180" s="238">
        <v>1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141</v>
      </c>
      <c r="AU180" s="244" t="s">
        <v>85</v>
      </c>
      <c r="AV180" s="13" t="s">
        <v>85</v>
      </c>
      <c r="AW180" s="13" t="s">
        <v>32</v>
      </c>
      <c r="AX180" s="13" t="s">
        <v>75</v>
      </c>
      <c r="AY180" s="244" t="s">
        <v>131</v>
      </c>
    </row>
    <row r="181" spans="1:51" s="14" customFormat="1" ht="12">
      <c r="A181" s="14"/>
      <c r="B181" s="245"/>
      <c r="C181" s="246"/>
      <c r="D181" s="235" t="s">
        <v>141</v>
      </c>
      <c r="E181" s="247" t="s">
        <v>1</v>
      </c>
      <c r="F181" s="248" t="s">
        <v>143</v>
      </c>
      <c r="G181" s="246"/>
      <c r="H181" s="249">
        <v>1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141</v>
      </c>
      <c r="AU181" s="255" t="s">
        <v>85</v>
      </c>
      <c r="AV181" s="14" t="s">
        <v>137</v>
      </c>
      <c r="AW181" s="14" t="s">
        <v>32</v>
      </c>
      <c r="AX181" s="14" t="s">
        <v>83</v>
      </c>
      <c r="AY181" s="255" t="s">
        <v>131</v>
      </c>
    </row>
    <row r="182" spans="1:65" s="2" customFormat="1" ht="24.15" customHeight="1">
      <c r="A182" s="38"/>
      <c r="B182" s="39"/>
      <c r="C182" s="219" t="s">
        <v>180</v>
      </c>
      <c r="D182" s="219" t="s">
        <v>133</v>
      </c>
      <c r="E182" s="220" t="s">
        <v>214</v>
      </c>
      <c r="F182" s="221" t="s">
        <v>215</v>
      </c>
      <c r="G182" s="222" t="s">
        <v>147</v>
      </c>
      <c r="H182" s="223">
        <v>3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40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137</v>
      </c>
      <c r="AT182" s="231" t="s">
        <v>133</v>
      </c>
      <c r="AU182" s="231" t="s">
        <v>85</v>
      </c>
      <c r="AY182" s="17" t="s">
        <v>131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83</v>
      </c>
      <c r="BK182" s="232">
        <f>ROUND(I182*H182,2)</f>
        <v>0</v>
      </c>
      <c r="BL182" s="17" t="s">
        <v>137</v>
      </c>
      <c r="BM182" s="231" t="s">
        <v>216</v>
      </c>
    </row>
    <row r="183" spans="1:51" s="13" customFormat="1" ht="12">
      <c r="A183" s="13"/>
      <c r="B183" s="233"/>
      <c r="C183" s="234"/>
      <c r="D183" s="235" t="s">
        <v>141</v>
      </c>
      <c r="E183" s="236" t="s">
        <v>1</v>
      </c>
      <c r="F183" s="237" t="s">
        <v>149</v>
      </c>
      <c r="G183" s="234"/>
      <c r="H183" s="238">
        <v>3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141</v>
      </c>
      <c r="AU183" s="244" t="s">
        <v>85</v>
      </c>
      <c r="AV183" s="13" t="s">
        <v>85</v>
      </c>
      <c r="AW183" s="13" t="s">
        <v>32</v>
      </c>
      <c r="AX183" s="13" t="s">
        <v>75</v>
      </c>
      <c r="AY183" s="244" t="s">
        <v>131</v>
      </c>
    </row>
    <row r="184" spans="1:51" s="14" customFormat="1" ht="12">
      <c r="A184" s="14"/>
      <c r="B184" s="245"/>
      <c r="C184" s="246"/>
      <c r="D184" s="235" t="s">
        <v>141</v>
      </c>
      <c r="E184" s="247" t="s">
        <v>1</v>
      </c>
      <c r="F184" s="248" t="s">
        <v>143</v>
      </c>
      <c r="G184" s="246"/>
      <c r="H184" s="249">
        <v>3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141</v>
      </c>
      <c r="AU184" s="255" t="s">
        <v>85</v>
      </c>
      <c r="AV184" s="14" t="s">
        <v>137</v>
      </c>
      <c r="AW184" s="14" t="s">
        <v>32</v>
      </c>
      <c r="AX184" s="14" t="s">
        <v>83</v>
      </c>
      <c r="AY184" s="255" t="s">
        <v>131</v>
      </c>
    </row>
    <row r="185" spans="1:65" s="2" customFormat="1" ht="24.15" customHeight="1">
      <c r="A185" s="38"/>
      <c r="B185" s="39"/>
      <c r="C185" s="219" t="s">
        <v>217</v>
      </c>
      <c r="D185" s="219" t="s">
        <v>133</v>
      </c>
      <c r="E185" s="220" t="s">
        <v>218</v>
      </c>
      <c r="F185" s="221" t="s">
        <v>219</v>
      </c>
      <c r="G185" s="222" t="s">
        <v>147</v>
      </c>
      <c r="H185" s="223">
        <v>5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40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137</v>
      </c>
      <c r="AT185" s="231" t="s">
        <v>133</v>
      </c>
      <c r="AU185" s="231" t="s">
        <v>85</v>
      </c>
      <c r="AY185" s="17" t="s">
        <v>131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83</v>
      </c>
      <c r="BK185" s="232">
        <f>ROUND(I185*H185,2)</f>
        <v>0</v>
      </c>
      <c r="BL185" s="17" t="s">
        <v>137</v>
      </c>
      <c r="BM185" s="231" t="s">
        <v>220</v>
      </c>
    </row>
    <row r="186" spans="1:51" s="13" customFormat="1" ht="12">
      <c r="A186" s="13"/>
      <c r="B186" s="233"/>
      <c r="C186" s="234"/>
      <c r="D186" s="235" t="s">
        <v>141</v>
      </c>
      <c r="E186" s="236" t="s">
        <v>1</v>
      </c>
      <c r="F186" s="237" t="s">
        <v>153</v>
      </c>
      <c r="G186" s="234"/>
      <c r="H186" s="238">
        <v>5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141</v>
      </c>
      <c r="AU186" s="244" t="s">
        <v>85</v>
      </c>
      <c r="AV186" s="13" t="s">
        <v>85</v>
      </c>
      <c r="AW186" s="13" t="s">
        <v>32</v>
      </c>
      <c r="AX186" s="13" t="s">
        <v>75</v>
      </c>
      <c r="AY186" s="244" t="s">
        <v>131</v>
      </c>
    </row>
    <row r="187" spans="1:51" s="14" customFormat="1" ht="12">
      <c r="A187" s="14"/>
      <c r="B187" s="245"/>
      <c r="C187" s="246"/>
      <c r="D187" s="235" t="s">
        <v>141</v>
      </c>
      <c r="E187" s="247" t="s">
        <v>1</v>
      </c>
      <c r="F187" s="248" t="s">
        <v>143</v>
      </c>
      <c r="G187" s="246"/>
      <c r="H187" s="249">
        <v>5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141</v>
      </c>
      <c r="AU187" s="255" t="s">
        <v>85</v>
      </c>
      <c r="AV187" s="14" t="s">
        <v>137</v>
      </c>
      <c r="AW187" s="14" t="s">
        <v>32</v>
      </c>
      <c r="AX187" s="14" t="s">
        <v>83</v>
      </c>
      <c r="AY187" s="255" t="s">
        <v>131</v>
      </c>
    </row>
    <row r="188" spans="1:65" s="2" customFormat="1" ht="24.15" customHeight="1">
      <c r="A188" s="38"/>
      <c r="B188" s="39"/>
      <c r="C188" s="219" t="s">
        <v>185</v>
      </c>
      <c r="D188" s="219" t="s">
        <v>133</v>
      </c>
      <c r="E188" s="220" t="s">
        <v>221</v>
      </c>
      <c r="F188" s="221" t="s">
        <v>222</v>
      </c>
      <c r="G188" s="222" t="s">
        <v>147</v>
      </c>
      <c r="H188" s="223">
        <v>1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40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137</v>
      </c>
      <c r="AT188" s="231" t="s">
        <v>133</v>
      </c>
      <c r="AU188" s="231" t="s">
        <v>85</v>
      </c>
      <c r="AY188" s="17" t="s">
        <v>131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83</v>
      </c>
      <c r="BK188" s="232">
        <f>ROUND(I188*H188,2)</f>
        <v>0</v>
      </c>
      <c r="BL188" s="17" t="s">
        <v>137</v>
      </c>
      <c r="BM188" s="231" t="s">
        <v>223</v>
      </c>
    </row>
    <row r="189" spans="1:51" s="13" customFormat="1" ht="12">
      <c r="A189" s="13"/>
      <c r="B189" s="233"/>
      <c r="C189" s="234"/>
      <c r="D189" s="235" t="s">
        <v>141</v>
      </c>
      <c r="E189" s="236" t="s">
        <v>1</v>
      </c>
      <c r="F189" s="237" t="s">
        <v>158</v>
      </c>
      <c r="G189" s="234"/>
      <c r="H189" s="238">
        <v>1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141</v>
      </c>
      <c r="AU189" s="244" t="s">
        <v>85</v>
      </c>
      <c r="AV189" s="13" t="s">
        <v>85</v>
      </c>
      <c r="AW189" s="13" t="s">
        <v>32</v>
      </c>
      <c r="AX189" s="13" t="s">
        <v>75</v>
      </c>
      <c r="AY189" s="244" t="s">
        <v>131</v>
      </c>
    </row>
    <row r="190" spans="1:51" s="14" customFormat="1" ht="12">
      <c r="A190" s="14"/>
      <c r="B190" s="245"/>
      <c r="C190" s="246"/>
      <c r="D190" s="235" t="s">
        <v>141</v>
      </c>
      <c r="E190" s="247" t="s">
        <v>1</v>
      </c>
      <c r="F190" s="248" t="s">
        <v>143</v>
      </c>
      <c r="G190" s="246"/>
      <c r="H190" s="249">
        <v>1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141</v>
      </c>
      <c r="AU190" s="255" t="s">
        <v>85</v>
      </c>
      <c r="AV190" s="14" t="s">
        <v>137</v>
      </c>
      <c r="AW190" s="14" t="s">
        <v>32</v>
      </c>
      <c r="AX190" s="14" t="s">
        <v>83</v>
      </c>
      <c r="AY190" s="255" t="s">
        <v>131</v>
      </c>
    </row>
    <row r="191" spans="1:65" s="2" customFormat="1" ht="24.15" customHeight="1">
      <c r="A191" s="38"/>
      <c r="B191" s="39"/>
      <c r="C191" s="219" t="s">
        <v>7</v>
      </c>
      <c r="D191" s="219" t="s">
        <v>133</v>
      </c>
      <c r="E191" s="220" t="s">
        <v>224</v>
      </c>
      <c r="F191" s="221" t="s">
        <v>225</v>
      </c>
      <c r="G191" s="222" t="s">
        <v>184</v>
      </c>
      <c r="H191" s="223">
        <v>177.658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40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137</v>
      </c>
      <c r="AT191" s="231" t="s">
        <v>133</v>
      </c>
      <c r="AU191" s="231" t="s">
        <v>85</v>
      </c>
      <c r="AY191" s="17" t="s">
        <v>131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83</v>
      </c>
      <c r="BK191" s="232">
        <f>ROUND(I191*H191,2)</f>
        <v>0</v>
      </c>
      <c r="BL191" s="17" t="s">
        <v>137</v>
      </c>
      <c r="BM191" s="231" t="s">
        <v>226</v>
      </c>
    </row>
    <row r="192" spans="1:51" s="13" customFormat="1" ht="12">
      <c r="A192" s="13"/>
      <c r="B192" s="233"/>
      <c r="C192" s="234"/>
      <c r="D192" s="235" t="s">
        <v>141</v>
      </c>
      <c r="E192" s="236" t="s">
        <v>1</v>
      </c>
      <c r="F192" s="237" t="s">
        <v>227</v>
      </c>
      <c r="G192" s="234"/>
      <c r="H192" s="238">
        <v>177.658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141</v>
      </c>
      <c r="AU192" s="244" t="s">
        <v>85</v>
      </c>
      <c r="AV192" s="13" t="s">
        <v>85</v>
      </c>
      <c r="AW192" s="13" t="s">
        <v>32</v>
      </c>
      <c r="AX192" s="13" t="s">
        <v>75</v>
      </c>
      <c r="AY192" s="244" t="s">
        <v>131</v>
      </c>
    </row>
    <row r="193" spans="1:51" s="14" customFormat="1" ht="12">
      <c r="A193" s="14"/>
      <c r="B193" s="245"/>
      <c r="C193" s="246"/>
      <c r="D193" s="235" t="s">
        <v>141</v>
      </c>
      <c r="E193" s="247" t="s">
        <v>1</v>
      </c>
      <c r="F193" s="248" t="s">
        <v>143</v>
      </c>
      <c r="G193" s="246"/>
      <c r="H193" s="249">
        <v>177.658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141</v>
      </c>
      <c r="AU193" s="255" t="s">
        <v>85</v>
      </c>
      <c r="AV193" s="14" t="s">
        <v>137</v>
      </c>
      <c r="AW193" s="14" t="s">
        <v>32</v>
      </c>
      <c r="AX193" s="14" t="s">
        <v>83</v>
      </c>
      <c r="AY193" s="255" t="s">
        <v>131</v>
      </c>
    </row>
    <row r="194" spans="1:65" s="2" customFormat="1" ht="21.75" customHeight="1">
      <c r="A194" s="38"/>
      <c r="B194" s="39"/>
      <c r="C194" s="219" t="s">
        <v>190</v>
      </c>
      <c r="D194" s="219" t="s">
        <v>133</v>
      </c>
      <c r="E194" s="220" t="s">
        <v>228</v>
      </c>
      <c r="F194" s="221" t="s">
        <v>229</v>
      </c>
      <c r="G194" s="222" t="s">
        <v>184</v>
      </c>
      <c r="H194" s="223">
        <v>25.925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40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137</v>
      </c>
      <c r="AT194" s="231" t="s">
        <v>133</v>
      </c>
      <c r="AU194" s="231" t="s">
        <v>85</v>
      </c>
      <c r="AY194" s="17" t="s">
        <v>131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83</v>
      </c>
      <c r="BK194" s="232">
        <f>ROUND(I194*H194,2)</f>
        <v>0</v>
      </c>
      <c r="BL194" s="17" t="s">
        <v>137</v>
      </c>
      <c r="BM194" s="231" t="s">
        <v>230</v>
      </c>
    </row>
    <row r="195" spans="1:51" s="13" customFormat="1" ht="12">
      <c r="A195" s="13"/>
      <c r="B195" s="233"/>
      <c r="C195" s="234"/>
      <c r="D195" s="235" t="s">
        <v>141</v>
      </c>
      <c r="E195" s="236" t="s">
        <v>1</v>
      </c>
      <c r="F195" s="237" t="s">
        <v>231</v>
      </c>
      <c r="G195" s="234"/>
      <c r="H195" s="238">
        <v>25.925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141</v>
      </c>
      <c r="AU195" s="244" t="s">
        <v>85</v>
      </c>
      <c r="AV195" s="13" t="s">
        <v>85</v>
      </c>
      <c r="AW195" s="13" t="s">
        <v>32</v>
      </c>
      <c r="AX195" s="13" t="s">
        <v>75</v>
      </c>
      <c r="AY195" s="244" t="s">
        <v>131</v>
      </c>
    </row>
    <row r="196" spans="1:51" s="14" customFormat="1" ht="12">
      <c r="A196" s="14"/>
      <c r="B196" s="245"/>
      <c r="C196" s="246"/>
      <c r="D196" s="235" t="s">
        <v>141</v>
      </c>
      <c r="E196" s="247" t="s">
        <v>1</v>
      </c>
      <c r="F196" s="248" t="s">
        <v>143</v>
      </c>
      <c r="G196" s="246"/>
      <c r="H196" s="249">
        <v>25.925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141</v>
      </c>
      <c r="AU196" s="255" t="s">
        <v>85</v>
      </c>
      <c r="AV196" s="14" t="s">
        <v>137</v>
      </c>
      <c r="AW196" s="14" t="s">
        <v>32</v>
      </c>
      <c r="AX196" s="14" t="s">
        <v>83</v>
      </c>
      <c r="AY196" s="255" t="s">
        <v>131</v>
      </c>
    </row>
    <row r="197" spans="1:65" s="2" customFormat="1" ht="16.5" customHeight="1">
      <c r="A197" s="38"/>
      <c r="B197" s="39"/>
      <c r="C197" s="219" t="s">
        <v>232</v>
      </c>
      <c r="D197" s="219" t="s">
        <v>133</v>
      </c>
      <c r="E197" s="220" t="s">
        <v>233</v>
      </c>
      <c r="F197" s="221" t="s">
        <v>234</v>
      </c>
      <c r="G197" s="222" t="s">
        <v>184</v>
      </c>
      <c r="H197" s="223">
        <v>177.658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40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137</v>
      </c>
      <c r="AT197" s="231" t="s">
        <v>133</v>
      </c>
      <c r="AU197" s="231" t="s">
        <v>85</v>
      </c>
      <c r="AY197" s="17" t="s">
        <v>131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83</v>
      </c>
      <c r="BK197" s="232">
        <f>ROUND(I197*H197,2)</f>
        <v>0</v>
      </c>
      <c r="BL197" s="17" t="s">
        <v>137</v>
      </c>
      <c r="BM197" s="231" t="s">
        <v>235</v>
      </c>
    </row>
    <row r="198" spans="1:65" s="2" customFormat="1" ht="24.15" customHeight="1">
      <c r="A198" s="38"/>
      <c r="B198" s="39"/>
      <c r="C198" s="219" t="s">
        <v>194</v>
      </c>
      <c r="D198" s="219" t="s">
        <v>133</v>
      </c>
      <c r="E198" s="220" t="s">
        <v>236</v>
      </c>
      <c r="F198" s="221" t="s">
        <v>237</v>
      </c>
      <c r="G198" s="222" t="s">
        <v>238</v>
      </c>
      <c r="H198" s="223">
        <v>284.253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40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137</v>
      </c>
      <c r="AT198" s="231" t="s">
        <v>133</v>
      </c>
      <c r="AU198" s="231" t="s">
        <v>85</v>
      </c>
      <c r="AY198" s="17" t="s">
        <v>131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83</v>
      </c>
      <c r="BK198" s="232">
        <f>ROUND(I198*H198,2)</f>
        <v>0</v>
      </c>
      <c r="BL198" s="17" t="s">
        <v>137</v>
      </c>
      <c r="BM198" s="231" t="s">
        <v>239</v>
      </c>
    </row>
    <row r="199" spans="1:51" s="13" customFormat="1" ht="12">
      <c r="A199" s="13"/>
      <c r="B199" s="233"/>
      <c r="C199" s="234"/>
      <c r="D199" s="235" t="s">
        <v>141</v>
      </c>
      <c r="E199" s="236" t="s">
        <v>1</v>
      </c>
      <c r="F199" s="237" t="s">
        <v>240</v>
      </c>
      <c r="G199" s="234"/>
      <c r="H199" s="238">
        <v>284.253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141</v>
      </c>
      <c r="AU199" s="244" t="s">
        <v>85</v>
      </c>
      <c r="AV199" s="13" t="s">
        <v>85</v>
      </c>
      <c r="AW199" s="13" t="s">
        <v>32</v>
      </c>
      <c r="AX199" s="13" t="s">
        <v>75</v>
      </c>
      <c r="AY199" s="244" t="s">
        <v>131</v>
      </c>
    </row>
    <row r="200" spans="1:51" s="14" customFormat="1" ht="12">
      <c r="A200" s="14"/>
      <c r="B200" s="245"/>
      <c r="C200" s="246"/>
      <c r="D200" s="235" t="s">
        <v>141</v>
      </c>
      <c r="E200" s="247" t="s">
        <v>1</v>
      </c>
      <c r="F200" s="248" t="s">
        <v>143</v>
      </c>
      <c r="G200" s="246"/>
      <c r="H200" s="249">
        <v>284.253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141</v>
      </c>
      <c r="AU200" s="255" t="s">
        <v>85</v>
      </c>
      <c r="AV200" s="14" t="s">
        <v>137</v>
      </c>
      <c r="AW200" s="14" t="s">
        <v>32</v>
      </c>
      <c r="AX200" s="14" t="s">
        <v>83</v>
      </c>
      <c r="AY200" s="255" t="s">
        <v>131</v>
      </c>
    </row>
    <row r="201" spans="1:65" s="2" customFormat="1" ht="24.15" customHeight="1">
      <c r="A201" s="38"/>
      <c r="B201" s="39"/>
      <c r="C201" s="219" t="s">
        <v>241</v>
      </c>
      <c r="D201" s="219" t="s">
        <v>133</v>
      </c>
      <c r="E201" s="220" t="s">
        <v>242</v>
      </c>
      <c r="F201" s="221" t="s">
        <v>243</v>
      </c>
      <c r="G201" s="222" t="s">
        <v>184</v>
      </c>
      <c r="H201" s="223">
        <v>2.984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40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137</v>
      </c>
      <c r="AT201" s="231" t="s">
        <v>133</v>
      </c>
      <c r="AU201" s="231" t="s">
        <v>85</v>
      </c>
      <c r="AY201" s="17" t="s">
        <v>131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83</v>
      </c>
      <c r="BK201" s="232">
        <f>ROUND(I201*H201,2)</f>
        <v>0</v>
      </c>
      <c r="BL201" s="17" t="s">
        <v>137</v>
      </c>
      <c r="BM201" s="231" t="s">
        <v>244</v>
      </c>
    </row>
    <row r="202" spans="1:51" s="13" customFormat="1" ht="12">
      <c r="A202" s="13"/>
      <c r="B202" s="233"/>
      <c r="C202" s="234"/>
      <c r="D202" s="235" t="s">
        <v>141</v>
      </c>
      <c r="E202" s="236" t="s">
        <v>1</v>
      </c>
      <c r="F202" s="237" t="s">
        <v>245</v>
      </c>
      <c r="G202" s="234"/>
      <c r="H202" s="238">
        <v>2.984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141</v>
      </c>
      <c r="AU202" s="244" t="s">
        <v>85</v>
      </c>
      <c r="AV202" s="13" t="s">
        <v>85</v>
      </c>
      <c r="AW202" s="13" t="s">
        <v>32</v>
      </c>
      <c r="AX202" s="13" t="s">
        <v>75</v>
      </c>
      <c r="AY202" s="244" t="s">
        <v>131</v>
      </c>
    </row>
    <row r="203" spans="1:51" s="14" customFormat="1" ht="12">
      <c r="A203" s="14"/>
      <c r="B203" s="245"/>
      <c r="C203" s="246"/>
      <c r="D203" s="235" t="s">
        <v>141</v>
      </c>
      <c r="E203" s="247" t="s">
        <v>1</v>
      </c>
      <c r="F203" s="248" t="s">
        <v>143</v>
      </c>
      <c r="G203" s="246"/>
      <c r="H203" s="249">
        <v>2.984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141</v>
      </c>
      <c r="AU203" s="255" t="s">
        <v>85</v>
      </c>
      <c r="AV203" s="14" t="s">
        <v>137</v>
      </c>
      <c r="AW203" s="14" t="s">
        <v>32</v>
      </c>
      <c r="AX203" s="14" t="s">
        <v>83</v>
      </c>
      <c r="AY203" s="255" t="s">
        <v>131</v>
      </c>
    </row>
    <row r="204" spans="1:65" s="2" customFormat="1" ht="24.15" customHeight="1">
      <c r="A204" s="38"/>
      <c r="B204" s="39"/>
      <c r="C204" s="219" t="s">
        <v>199</v>
      </c>
      <c r="D204" s="219" t="s">
        <v>133</v>
      </c>
      <c r="E204" s="220" t="s">
        <v>246</v>
      </c>
      <c r="F204" s="221" t="s">
        <v>247</v>
      </c>
      <c r="G204" s="222" t="s">
        <v>184</v>
      </c>
      <c r="H204" s="223">
        <v>20.925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40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137</v>
      </c>
      <c r="AT204" s="231" t="s">
        <v>133</v>
      </c>
      <c r="AU204" s="231" t="s">
        <v>85</v>
      </c>
      <c r="AY204" s="17" t="s">
        <v>131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83</v>
      </c>
      <c r="BK204" s="232">
        <f>ROUND(I204*H204,2)</f>
        <v>0</v>
      </c>
      <c r="BL204" s="17" t="s">
        <v>137</v>
      </c>
      <c r="BM204" s="231" t="s">
        <v>248</v>
      </c>
    </row>
    <row r="205" spans="1:51" s="13" customFormat="1" ht="12">
      <c r="A205" s="13"/>
      <c r="B205" s="233"/>
      <c r="C205" s="234"/>
      <c r="D205" s="235" t="s">
        <v>141</v>
      </c>
      <c r="E205" s="236" t="s">
        <v>1</v>
      </c>
      <c r="F205" s="237" t="s">
        <v>249</v>
      </c>
      <c r="G205" s="234"/>
      <c r="H205" s="238">
        <v>20.925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141</v>
      </c>
      <c r="AU205" s="244" t="s">
        <v>85</v>
      </c>
      <c r="AV205" s="13" t="s">
        <v>85</v>
      </c>
      <c r="AW205" s="13" t="s">
        <v>32</v>
      </c>
      <c r="AX205" s="13" t="s">
        <v>75</v>
      </c>
      <c r="AY205" s="244" t="s">
        <v>131</v>
      </c>
    </row>
    <row r="206" spans="1:51" s="14" customFormat="1" ht="12">
      <c r="A206" s="14"/>
      <c r="B206" s="245"/>
      <c r="C206" s="246"/>
      <c r="D206" s="235" t="s">
        <v>141</v>
      </c>
      <c r="E206" s="247" t="s">
        <v>1</v>
      </c>
      <c r="F206" s="248" t="s">
        <v>143</v>
      </c>
      <c r="G206" s="246"/>
      <c r="H206" s="249">
        <v>20.925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141</v>
      </c>
      <c r="AU206" s="255" t="s">
        <v>85</v>
      </c>
      <c r="AV206" s="14" t="s">
        <v>137</v>
      </c>
      <c r="AW206" s="14" t="s">
        <v>32</v>
      </c>
      <c r="AX206" s="14" t="s">
        <v>83</v>
      </c>
      <c r="AY206" s="255" t="s">
        <v>131</v>
      </c>
    </row>
    <row r="207" spans="1:65" s="2" customFormat="1" ht="24.15" customHeight="1">
      <c r="A207" s="38"/>
      <c r="B207" s="39"/>
      <c r="C207" s="219" t="s">
        <v>250</v>
      </c>
      <c r="D207" s="219" t="s">
        <v>133</v>
      </c>
      <c r="E207" s="220" t="s">
        <v>251</v>
      </c>
      <c r="F207" s="221" t="s">
        <v>252</v>
      </c>
      <c r="G207" s="222" t="s">
        <v>140</v>
      </c>
      <c r="H207" s="223">
        <v>181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40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137</v>
      </c>
      <c r="AT207" s="231" t="s">
        <v>133</v>
      </c>
      <c r="AU207" s="231" t="s">
        <v>85</v>
      </c>
      <c r="AY207" s="17" t="s">
        <v>131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83</v>
      </c>
      <c r="BK207" s="232">
        <f>ROUND(I207*H207,2)</f>
        <v>0</v>
      </c>
      <c r="BL207" s="17" t="s">
        <v>137</v>
      </c>
      <c r="BM207" s="231" t="s">
        <v>253</v>
      </c>
    </row>
    <row r="208" spans="1:51" s="13" customFormat="1" ht="12">
      <c r="A208" s="13"/>
      <c r="B208" s="233"/>
      <c r="C208" s="234"/>
      <c r="D208" s="235" t="s">
        <v>141</v>
      </c>
      <c r="E208" s="236" t="s">
        <v>1</v>
      </c>
      <c r="F208" s="237" t="s">
        <v>254</v>
      </c>
      <c r="G208" s="234"/>
      <c r="H208" s="238">
        <v>181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141</v>
      </c>
      <c r="AU208" s="244" t="s">
        <v>85</v>
      </c>
      <c r="AV208" s="13" t="s">
        <v>85</v>
      </c>
      <c r="AW208" s="13" t="s">
        <v>32</v>
      </c>
      <c r="AX208" s="13" t="s">
        <v>75</v>
      </c>
      <c r="AY208" s="244" t="s">
        <v>131</v>
      </c>
    </row>
    <row r="209" spans="1:51" s="14" customFormat="1" ht="12">
      <c r="A209" s="14"/>
      <c r="B209" s="245"/>
      <c r="C209" s="246"/>
      <c r="D209" s="235" t="s">
        <v>141</v>
      </c>
      <c r="E209" s="247" t="s">
        <v>1</v>
      </c>
      <c r="F209" s="248" t="s">
        <v>143</v>
      </c>
      <c r="G209" s="246"/>
      <c r="H209" s="249">
        <v>181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141</v>
      </c>
      <c r="AU209" s="255" t="s">
        <v>85</v>
      </c>
      <c r="AV209" s="14" t="s">
        <v>137</v>
      </c>
      <c r="AW209" s="14" t="s">
        <v>32</v>
      </c>
      <c r="AX209" s="14" t="s">
        <v>83</v>
      </c>
      <c r="AY209" s="255" t="s">
        <v>131</v>
      </c>
    </row>
    <row r="210" spans="1:65" s="2" customFormat="1" ht="24.15" customHeight="1">
      <c r="A210" s="38"/>
      <c r="B210" s="39"/>
      <c r="C210" s="256" t="s">
        <v>202</v>
      </c>
      <c r="D210" s="256" t="s">
        <v>255</v>
      </c>
      <c r="E210" s="257" t="s">
        <v>256</v>
      </c>
      <c r="F210" s="258" t="s">
        <v>257</v>
      </c>
      <c r="G210" s="259" t="s">
        <v>184</v>
      </c>
      <c r="H210" s="260">
        <v>59.73</v>
      </c>
      <c r="I210" s="261"/>
      <c r="J210" s="262">
        <f>ROUND(I210*H210,2)</f>
        <v>0</v>
      </c>
      <c r="K210" s="263"/>
      <c r="L210" s="264"/>
      <c r="M210" s="265" t="s">
        <v>1</v>
      </c>
      <c r="N210" s="266" t="s">
        <v>40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152</v>
      </c>
      <c r="AT210" s="231" t="s">
        <v>255</v>
      </c>
      <c r="AU210" s="231" t="s">
        <v>85</v>
      </c>
      <c r="AY210" s="17" t="s">
        <v>131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83</v>
      </c>
      <c r="BK210" s="232">
        <f>ROUND(I210*H210,2)</f>
        <v>0</v>
      </c>
      <c r="BL210" s="17" t="s">
        <v>137</v>
      </c>
      <c r="BM210" s="231" t="s">
        <v>258</v>
      </c>
    </row>
    <row r="211" spans="1:51" s="13" customFormat="1" ht="12">
      <c r="A211" s="13"/>
      <c r="B211" s="233"/>
      <c r="C211" s="234"/>
      <c r="D211" s="235" t="s">
        <v>141</v>
      </c>
      <c r="E211" s="236" t="s">
        <v>1</v>
      </c>
      <c r="F211" s="237" t="s">
        <v>259</v>
      </c>
      <c r="G211" s="234"/>
      <c r="H211" s="238">
        <v>59.73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141</v>
      </c>
      <c r="AU211" s="244" t="s">
        <v>85</v>
      </c>
      <c r="AV211" s="13" t="s">
        <v>85</v>
      </c>
      <c r="AW211" s="13" t="s">
        <v>32</v>
      </c>
      <c r="AX211" s="13" t="s">
        <v>75</v>
      </c>
      <c r="AY211" s="244" t="s">
        <v>131</v>
      </c>
    </row>
    <row r="212" spans="1:51" s="14" customFormat="1" ht="12">
      <c r="A212" s="14"/>
      <c r="B212" s="245"/>
      <c r="C212" s="246"/>
      <c r="D212" s="235" t="s">
        <v>141</v>
      </c>
      <c r="E212" s="247" t="s">
        <v>1</v>
      </c>
      <c r="F212" s="248" t="s">
        <v>143</v>
      </c>
      <c r="G212" s="246"/>
      <c r="H212" s="249">
        <v>59.73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141</v>
      </c>
      <c r="AU212" s="255" t="s">
        <v>85</v>
      </c>
      <c r="AV212" s="14" t="s">
        <v>137</v>
      </c>
      <c r="AW212" s="14" t="s">
        <v>32</v>
      </c>
      <c r="AX212" s="14" t="s">
        <v>83</v>
      </c>
      <c r="AY212" s="255" t="s">
        <v>131</v>
      </c>
    </row>
    <row r="213" spans="1:65" s="2" customFormat="1" ht="24.15" customHeight="1">
      <c r="A213" s="38"/>
      <c r="B213" s="39"/>
      <c r="C213" s="219" t="s">
        <v>260</v>
      </c>
      <c r="D213" s="219" t="s">
        <v>133</v>
      </c>
      <c r="E213" s="220" t="s">
        <v>261</v>
      </c>
      <c r="F213" s="221" t="s">
        <v>262</v>
      </c>
      <c r="G213" s="222" t="s">
        <v>140</v>
      </c>
      <c r="H213" s="223">
        <v>953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40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137</v>
      </c>
      <c r="AT213" s="231" t="s">
        <v>133</v>
      </c>
      <c r="AU213" s="231" t="s">
        <v>85</v>
      </c>
      <c r="AY213" s="17" t="s">
        <v>131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83</v>
      </c>
      <c r="BK213" s="232">
        <f>ROUND(I213*H213,2)</f>
        <v>0</v>
      </c>
      <c r="BL213" s="17" t="s">
        <v>137</v>
      </c>
      <c r="BM213" s="231" t="s">
        <v>263</v>
      </c>
    </row>
    <row r="214" spans="1:51" s="13" customFormat="1" ht="12">
      <c r="A214" s="13"/>
      <c r="B214" s="233"/>
      <c r="C214" s="234"/>
      <c r="D214" s="235" t="s">
        <v>141</v>
      </c>
      <c r="E214" s="236" t="s">
        <v>1</v>
      </c>
      <c r="F214" s="237" t="s">
        <v>264</v>
      </c>
      <c r="G214" s="234"/>
      <c r="H214" s="238">
        <v>953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141</v>
      </c>
      <c r="AU214" s="244" t="s">
        <v>85</v>
      </c>
      <c r="AV214" s="13" t="s">
        <v>85</v>
      </c>
      <c r="AW214" s="13" t="s">
        <v>32</v>
      </c>
      <c r="AX214" s="13" t="s">
        <v>75</v>
      </c>
      <c r="AY214" s="244" t="s">
        <v>131</v>
      </c>
    </row>
    <row r="215" spans="1:51" s="14" customFormat="1" ht="12">
      <c r="A215" s="14"/>
      <c r="B215" s="245"/>
      <c r="C215" s="246"/>
      <c r="D215" s="235" t="s">
        <v>141</v>
      </c>
      <c r="E215" s="247" t="s">
        <v>1</v>
      </c>
      <c r="F215" s="248" t="s">
        <v>143</v>
      </c>
      <c r="G215" s="246"/>
      <c r="H215" s="249">
        <v>953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141</v>
      </c>
      <c r="AU215" s="255" t="s">
        <v>85</v>
      </c>
      <c r="AV215" s="14" t="s">
        <v>137</v>
      </c>
      <c r="AW215" s="14" t="s">
        <v>32</v>
      </c>
      <c r="AX215" s="14" t="s">
        <v>83</v>
      </c>
      <c r="AY215" s="255" t="s">
        <v>131</v>
      </c>
    </row>
    <row r="216" spans="1:65" s="2" customFormat="1" ht="16.5" customHeight="1">
      <c r="A216" s="38"/>
      <c r="B216" s="39"/>
      <c r="C216" s="256" t="s">
        <v>206</v>
      </c>
      <c r="D216" s="256" t="s">
        <v>255</v>
      </c>
      <c r="E216" s="257" t="s">
        <v>265</v>
      </c>
      <c r="F216" s="258" t="s">
        <v>266</v>
      </c>
      <c r="G216" s="259" t="s">
        <v>238</v>
      </c>
      <c r="H216" s="260">
        <v>76.24</v>
      </c>
      <c r="I216" s="261"/>
      <c r="J216" s="262">
        <f>ROUND(I216*H216,2)</f>
        <v>0</v>
      </c>
      <c r="K216" s="263"/>
      <c r="L216" s="264"/>
      <c r="M216" s="265" t="s">
        <v>1</v>
      </c>
      <c r="N216" s="266" t="s">
        <v>40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152</v>
      </c>
      <c r="AT216" s="231" t="s">
        <v>255</v>
      </c>
      <c r="AU216" s="231" t="s">
        <v>85</v>
      </c>
      <c r="AY216" s="17" t="s">
        <v>131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83</v>
      </c>
      <c r="BK216" s="232">
        <f>ROUND(I216*H216,2)</f>
        <v>0</v>
      </c>
      <c r="BL216" s="17" t="s">
        <v>137</v>
      </c>
      <c r="BM216" s="231" t="s">
        <v>267</v>
      </c>
    </row>
    <row r="217" spans="1:51" s="13" customFormat="1" ht="12">
      <c r="A217" s="13"/>
      <c r="B217" s="233"/>
      <c r="C217" s="234"/>
      <c r="D217" s="235" t="s">
        <v>141</v>
      </c>
      <c r="E217" s="236" t="s">
        <v>1</v>
      </c>
      <c r="F217" s="237" t="s">
        <v>268</v>
      </c>
      <c r="G217" s="234"/>
      <c r="H217" s="238">
        <v>76.24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141</v>
      </c>
      <c r="AU217" s="244" t="s">
        <v>85</v>
      </c>
      <c r="AV217" s="13" t="s">
        <v>85</v>
      </c>
      <c r="AW217" s="13" t="s">
        <v>32</v>
      </c>
      <c r="AX217" s="13" t="s">
        <v>75</v>
      </c>
      <c r="AY217" s="244" t="s">
        <v>131</v>
      </c>
    </row>
    <row r="218" spans="1:51" s="14" customFormat="1" ht="12">
      <c r="A218" s="14"/>
      <c r="B218" s="245"/>
      <c r="C218" s="246"/>
      <c r="D218" s="235" t="s">
        <v>141</v>
      </c>
      <c r="E218" s="247" t="s">
        <v>1</v>
      </c>
      <c r="F218" s="248" t="s">
        <v>143</v>
      </c>
      <c r="G218" s="246"/>
      <c r="H218" s="249">
        <v>76.24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141</v>
      </c>
      <c r="AU218" s="255" t="s">
        <v>85</v>
      </c>
      <c r="AV218" s="14" t="s">
        <v>137</v>
      </c>
      <c r="AW218" s="14" t="s">
        <v>32</v>
      </c>
      <c r="AX218" s="14" t="s">
        <v>83</v>
      </c>
      <c r="AY218" s="255" t="s">
        <v>131</v>
      </c>
    </row>
    <row r="219" spans="1:65" s="2" customFormat="1" ht="24.15" customHeight="1">
      <c r="A219" s="38"/>
      <c r="B219" s="39"/>
      <c r="C219" s="219" t="s">
        <v>269</v>
      </c>
      <c r="D219" s="219" t="s">
        <v>133</v>
      </c>
      <c r="E219" s="220" t="s">
        <v>270</v>
      </c>
      <c r="F219" s="221" t="s">
        <v>271</v>
      </c>
      <c r="G219" s="222" t="s">
        <v>140</v>
      </c>
      <c r="H219" s="223">
        <v>953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40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137</v>
      </c>
      <c r="AT219" s="231" t="s">
        <v>133</v>
      </c>
      <c r="AU219" s="231" t="s">
        <v>85</v>
      </c>
      <c r="AY219" s="17" t="s">
        <v>131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83</v>
      </c>
      <c r="BK219" s="232">
        <f>ROUND(I219*H219,2)</f>
        <v>0</v>
      </c>
      <c r="BL219" s="17" t="s">
        <v>137</v>
      </c>
      <c r="BM219" s="231" t="s">
        <v>272</v>
      </c>
    </row>
    <row r="220" spans="1:51" s="13" customFormat="1" ht="12">
      <c r="A220" s="13"/>
      <c r="B220" s="233"/>
      <c r="C220" s="234"/>
      <c r="D220" s="235" t="s">
        <v>141</v>
      </c>
      <c r="E220" s="236" t="s">
        <v>1</v>
      </c>
      <c r="F220" s="237" t="s">
        <v>142</v>
      </c>
      <c r="G220" s="234"/>
      <c r="H220" s="238">
        <v>953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141</v>
      </c>
      <c r="AU220" s="244" t="s">
        <v>85</v>
      </c>
      <c r="AV220" s="13" t="s">
        <v>85</v>
      </c>
      <c r="AW220" s="13" t="s">
        <v>32</v>
      </c>
      <c r="AX220" s="13" t="s">
        <v>75</v>
      </c>
      <c r="AY220" s="244" t="s">
        <v>131</v>
      </c>
    </row>
    <row r="221" spans="1:51" s="14" customFormat="1" ht="12">
      <c r="A221" s="14"/>
      <c r="B221" s="245"/>
      <c r="C221" s="246"/>
      <c r="D221" s="235" t="s">
        <v>141</v>
      </c>
      <c r="E221" s="247" t="s">
        <v>1</v>
      </c>
      <c r="F221" s="248" t="s">
        <v>143</v>
      </c>
      <c r="G221" s="246"/>
      <c r="H221" s="249">
        <v>953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141</v>
      </c>
      <c r="AU221" s="255" t="s">
        <v>85</v>
      </c>
      <c r="AV221" s="14" t="s">
        <v>137</v>
      </c>
      <c r="AW221" s="14" t="s">
        <v>32</v>
      </c>
      <c r="AX221" s="14" t="s">
        <v>83</v>
      </c>
      <c r="AY221" s="255" t="s">
        <v>131</v>
      </c>
    </row>
    <row r="222" spans="1:65" s="2" customFormat="1" ht="16.5" customHeight="1">
      <c r="A222" s="38"/>
      <c r="B222" s="39"/>
      <c r="C222" s="256" t="s">
        <v>209</v>
      </c>
      <c r="D222" s="256" t="s">
        <v>255</v>
      </c>
      <c r="E222" s="257" t="s">
        <v>273</v>
      </c>
      <c r="F222" s="258" t="s">
        <v>274</v>
      </c>
      <c r="G222" s="259" t="s">
        <v>275</v>
      </c>
      <c r="H222" s="260">
        <v>14.295</v>
      </c>
      <c r="I222" s="261"/>
      <c r="J222" s="262">
        <f>ROUND(I222*H222,2)</f>
        <v>0</v>
      </c>
      <c r="K222" s="263"/>
      <c r="L222" s="264"/>
      <c r="M222" s="265" t="s">
        <v>1</v>
      </c>
      <c r="N222" s="266" t="s">
        <v>40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152</v>
      </c>
      <c r="AT222" s="231" t="s">
        <v>255</v>
      </c>
      <c r="AU222" s="231" t="s">
        <v>85</v>
      </c>
      <c r="AY222" s="17" t="s">
        <v>131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83</v>
      </c>
      <c r="BK222" s="232">
        <f>ROUND(I222*H222,2)</f>
        <v>0</v>
      </c>
      <c r="BL222" s="17" t="s">
        <v>137</v>
      </c>
      <c r="BM222" s="231" t="s">
        <v>276</v>
      </c>
    </row>
    <row r="223" spans="1:51" s="13" customFormat="1" ht="12">
      <c r="A223" s="13"/>
      <c r="B223" s="233"/>
      <c r="C223" s="234"/>
      <c r="D223" s="235" t="s">
        <v>141</v>
      </c>
      <c r="E223" s="236" t="s">
        <v>1</v>
      </c>
      <c r="F223" s="237" t="s">
        <v>277</v>
      </c>
      <c r="G223" s="234"/>
      <c r="H223" s="238">
        <v>14.295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141</v>
      </c>
      <c r="AU223" s="244" t="s">
        <v>85</v>
      </c>
      <c r="AV223" s="13" t="s">
        <v>85</v>
      </c>
      <c r="AW223" s="13" t="s">
        <v>32</v>
      </c>
      <c r="AX223" s="13" t="s">
        <v>75</v>
      </c>
      <c r="AY223" s="244" t="s">
        <v>131</v>
      </c>
    </row>
    <row r="224" spans="1:51" s="14" customFormat="1" ht="12">
      <c r="A224" s="14"/>
      <c r="B224" s="245"/>
      <c r="C224" s="246"/>
      <c r="D224" s="235" t="s">
        <v>141</v>
      </c>
      <c r="E224" s="247" t="s">
        <v>1</v>
      </c>
      <c r="F224" s="248" t="s">
        <v>143</v>
      </c>
      <c r="G224" s="246"/>
      <c r="H224" s="249">
        <v>14.295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141</v>
      </c>
      <c r="AU224" s="255" t="s">
        <v>85</v>
      </c>
      <c r="AV224" s="14" t="s">
        <v>137</v>
      </c>
      <c r="AW224" s="14" t="s">
        <v>32</v>
      </c>
      <c r="AX224" s="14" t="s">
        <v>83</v>
      </c>
      <c r="AY224" s="255" t="s">
        <v>131</v>
      </c>
    </row>
    <row r="225" spans="1:65" s="2" customFormat="1" ht="21.75" customHeight="1">
      <c r="A225" s="38"/>
      <c r="B225" s="39"/>
      <c r="C225" s="219" t="s">
        <v>278</v>
      </c>
      <c r="D225" s="219" t="s">
        <v>133</v>
      </c>
      <c r="E225" s="220" t="s">
        <v>279</v>
      </c>
      <c r="F225" s="221" t="s">
        <v>280</v>
      </c>
      <c r="G225" s="222" t="s">
        <v>140</v>
      </c>
      <c r="H225" s="223">
        <v>1133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40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137</v>
      </c>
      <c r="AT225" s="231" t="s">
        <v>133</v>
      </c>
      <c r="AU225" s="231" t="s">
        <v>85</v>
      </c>
      <c r="AY225" s="17" t="s">
        <v>131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83</v>
      </c>
      <c r="BK225" s="232">
        <f>ROUND(I225*H225,2)</f>
        <v>0</v>
      </c>
      <c r="BL225" s="17" t="s">
        <v>137</v>
      </c>
      <c r="BM225" s="231" t="s">
        <v>281</v>
      </c>
    </row>
    <row r="226" spans="1:51" s="13" customFormat="1" ht="12">
      <c r="A226" s="13"/>
      <c r="B226" s="233"/>
      <c r="C226" s="234"/>
      <c r="D226" s="235" t="s">
        <v>141</v>
      </c>
      <c r="E226" s="236" t="s">
        <v>1</v>
      </c>
      <c r="F226" s="237" t="s">
        <v>282</v>
      </c>
      <c r="G226" s="234"/>
      <c r="H226" s="238">
        <v>1133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141</v>
      </c>
      <c r="AU226" s="244" t="s">
        <v>85</v>
      </c>
      <c r="AV226" s="13" t="s">
        <v>85</v>
      </c>
      <c r="AW226" s="13" t="s">
        <v>32</v>
      </c>
      <c r="AX226" s="13" t="s">
        <v>75</v>
      </c>
      <c r="AY226" s="244" t="s">
        <v>131</v>
      </c>
    </row>
    <row r="227" spans="1:51" s="14" customFormat="1" ht="12">
      <c r="A227" s="14"/>
      <c r="B227" s="245"/>
      <c r="C227" s="246"/>
      <c r="D227" s="235" t="s">
        <v>141</v>
      </c>
      <c r="E227" s="247" t="s">
        <v>1</v>
      </c>
      <c r="F227" s="248" t="s">
        <v>143</v>
      </c>
      <c r="G227" s="246"/>
      <c r="H227" s="249">
        <v>1133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141</v>
      </c>
      <c r="AU227" s="255" t="s">
        <v>85</v>
      </c>
      <c r="AV227" s="14" t="s">
        <v>137</v>
      </c>
      <c r="AW227" s="14" t="s">
        <v>32</v>
      </c>
      <c r="AX227" s="14" t="s">
        <v>83</v>
      </c>
      <c r="AY227" s="255" t="s">
        <v>131</v>
      </c>
    </row>
    <row r="228" spans="1:65" s="2" customFormat="1" ht="21.75" customHeight="1">
      <c r="A228" s="38"/>
      <c r="B228" s="39"/>
      <c r="C228" s="219" t="s">
        <v>213</v>
      </c>
      <c r="D228" s="219" t="s">
        <v>133</v>
      </c>
      <c r="E228" s="220" t="s">
        <v>283</v>
      </c>
      <c r="F228" s="221" t="s">
        <v>284</v>
      </c>
      <c r="G228" s="222" t="s">
        <v>140</v>
      </c>
      <c r="H228" s="223">
        <v>330.75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40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137</v>
      </c>
      <c r="AT228" s="231" t="s">
        <v>133</v>
      </c>
      <c r="AU228" s="231" t="s">
        <v>85</v>
      </c>
      <c r="AY228" s="17" t="s">
        <v>131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83</v>
      </c>
      <c r="BK228" s="232">
        <f>ROUND(I228*H228,2)</f>
        <v>0</v>
      </c>
      <c r="BL228" s="17" t="s">
        <v>137</v>
      </c>
      <c r="BM228" s="231" t="s">
        <v>285</v>
      </c>
    </row>
    <row r="229" spans="1:51" s="13" customFormat="1" ht="12">
      <c r="A229" s="13"/>
      <c r="B229" s="233"/>
      <c r="C229" s="234"/>
      <c r="D229" s="235" t="s">
        <v>141</v>
      </c>
      <c r="E229" s="236" t="s">
        <v>1</v>
      </c>
      <c r="F229" s="237" t="s">
        <v>286</v>
      </c>
      <c r="G229" s="234"/>
      <c r="H229" s="238">
        <v>241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141</v>
      </c>
      <c r="AU229" s="244" t="s">
        <v>85</v>
      </c>
      <c r="AV229" s="13" t="s">
        <v>85</v>
      </c>
      <c r="AW229" s="13" t="s">
        <v>32</v>
      </c>
      <c r="AX229" s="13" t="s">
        <v>75</v>
      </c>
      <c r="AY229" s="244" t="s">
        <v>131</v>
      </c>
    </row>
    <row r="230" spans="1:51" s="13" customFormat="1" ht="12">
      <c r="A230" s="13"/>
      <c r="B230" s="233"/>
      <c r="C230" s="234"/>
      <c r="D230" s="235" t="s">
        <v>141</v>
      </c>
      <c r="E230" s="236" t="s">
        <v>1</v>
      </c>
      <c r="F230" s="237" t="s">
        <v>287</v>
      </c>
      <c r="G230" s="234"/>
      <c r="H230" s="238">
        <v>15.75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141</v>
      </c>
      <c r="AU230" s="244" t="s">
        <v>85</v>
      </c>
      <c r="AV230" s="13" t="s">
        <v>85</v>
      </c>
      <c r="AW230" s="13" t="s">
        <v>32</v>
      </c>
      <c r="AX230" s="13" t="s">
        <v>75</v>
      </c>
      <c r="AY230" s="244" t="s">
        <v>131</v>
      </c>
    </row>
    <row r="231" spans="1:51" s="13" customFormat="1" ht="12">
      <c r="A231" s="13"/>
      <c r="B231" s="233"/>
      <c r="C231" s="234"/>
      <c r="D231" s="235" t="s">
        <v>141</v>
      </c>
      <c r="E231" s="236" t="s">
        <v>1</v>
      </c>
      <c r="F231" s="237" t="s">
        <v>288</v>
      </c>
      <c r="G231" s="234"/>
      <c r="H231" s="238">
        <v>74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141</v>
      </c>
      <c r="AU231" s="244" t="s">
        <v>85</v>
      </c>
      <c r="AV231" s="13" t="s">
        <v>85</v>
      </c>
      <c r="AW231" s="13" t="s">
        <v>32</v>
      </c>
      <c r="AX231" s="13" t="s">
        <v>75</v>
      </c>
      <c r="AY231" s="244" t="s">
        <v>131</v>
      </c>
    </row>
    <row r="232" spans="1:51" s="14" customFormat="1" ht="12">
      <c r="A232" s="14"/>
      <c r="B232" s="245"/>
      <c r="C232" s="246"/>
      <c r="D232" s="235" t="s">
        <v>141</v>
      </c>
      <c r="E232" s="247" t="s">
        <v>1</v>
      </c>
      <c r="F232" s="248" t="s">
        <v>166</v>
      </c>
      <c r="G232" s="246"/>
      <c r="H232" s="249">
        <v>330.75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141</v>
      </c>
      <c r="AU232" s="255" t="s">
        <v>85</v>
      </c>
      <c r="AV232" s="14" t="s">
        <v>137</v>
      </c>
      <c r="AW232" s="14" t="s">
        <v>32</v>
      </c>
      <c r="AX232" s="14" t="s">
        <v>83</v>
      </c>
      <c r="AY232" s="255" t="s">
        <v>131</v>
      </c>
    </row>
    <row r="233" spans="1:65" s="2" customFormat="1" ht="24.15" customHeight="1">
      <c r="A233" s="38"/>
      <c r="B233" s="39"/>
      <c r="C233" s="219" t="s">
        <v>289</v>
      </c>
      <c r="D233" s="219" t="s">
        <v>133</v>
      </c>
      <c r="E233" s="220" t="s">
        <v>290</v>
      </c>
      <c r="F233" s="221" t="s">
        <v>291</v>
      </c>
      <c r="G233" s="222" t="s">
        <v>147</v>
      </c>
      <c r="H233" s="223">
        <v>26.4</v>
      </c>
      <c r="I233" s="224"/>
      <c r="J233" s="225">
        <f>ROUND(I233*H233,2)</f>
        <v>0</v>
      </c>
      <c r="K233" s="226"/>
      <c r="L233" s="44"/>
      <c r="M233" s="227" t="s">
        <v>1</v>
      </c>
      <c r="N233" s="228" t="s">
        <v>40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137</v>
      </c>
      <c r="AT233" s="231" t="s">
        <v>133</v>
      </c>
      <c r="AU233" s="231" t="s">
        <v>85</v>
      </c>
      <c r="AY233" s="17" t="s">
        <v>131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83</v>
      </c>
      <c r="BK233" s="232">
        <f>ROUND(I233*H233,2)</f>
        <v>0</v>
      </c>
      <c r="BL233" s="17" t="s">
        <v>137</v>
      </c>
      <c r="BM233" s="231" t="s">
        <v>292</v>
      </c>
    </row>
    <row r="234" spans="1:51" s="13" customFormat="1" ht="12">
      <c r="A234" s="13"/>
      <c r="B234" s="233"/>
      <c r="C234" s="234"/>
      <c r="D234" s="235" t="s">
        <v>141</v>
      </c>
      <c r="E234" s="236" t="s">
        <v>1</v>
      </c>
      <c r="F234" s="237" t="s">
        <v>293</v>
      </c>
      <c r="G234" s="234"/>
      <c r="H234" s="238">
        <v>26.4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141</v>
      </c>
      <c r="AU234" s="244" t="s">
        <v>85</v>
      </c>
      <c r="AV234" s="13" t="s">
        <v>85</v>
      </c>
      <c r="AW234" s="13" t="s">
        <v>32</v>
      </c>
      <c r="AX234" s="13" t="s">
        <v>75</v>
      </c>
      <c r="AY234" s="244" t="s">
        <v>131</v>
      </c>
    </row>
    <row r="235" spans="1:51" s="14" customFormat="1" ht="12">
      <c r="A235" s="14"/>
      <c r="B235" s="245"/>
      <c r="C235" s="246"/>
      <c r="D235" s="235" t="s">
        <v>141</v>
      </c>
      <c r="E235" s="247" t="s">
        <v>1</v>
      </c>
      <c r="F235" s="248" t="s">
        <v>143</v>
      </c>
      <c r="G235" s="246"/>
      <c r="H235" s="249">
        <v>26.4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141</v>
      </c>
      <c r="AU235" s="255" t="s">
        <v>85</v>
      </c>
      <c r="AV235" s="14" t="s">
        <v>137</v>
      </c>
      <c r="AW235" s="14" t="s">
        <v>32</v>
      </c>
      <c r="AX235" s="14" t="s">
        <v>83</v>
      </c>
      <c r="AY235" s="255" t="s">
        <v>131</v>
      </c>
    </row>
    <row r="236" spans="1:65" s="2" customFormat="1" ht="24.15" customHeight="1">
      <c r="A236" s="38"/>
      <c r="B236" s="39"/>
      <c r="C236" s="219" t="s">
        <v>216</v>
      </c>
      <c r="D236" s="219" t="s">
        <v>133</v>
      </c>
      <c r="E236" s="220" t="s">
        <v>294</v>
      </c>
      <c r="F236" s="221" t="s">
        <v>295</v>
      </c>
      <c r="G236" s="222" t="s">
        <v>147</v>
      </c>
      <c r="H236" s="223">
        <v>24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40</v>
      </c>
      <c r="O236" s="91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137</v>
      </c>
      <c r="AT236" s="231" t="s">
        <v>133</v>
      </c>
      <c r="AU236" s="231" t="s">
        <v>85</v>
      </c>
      <c r="AY236" s="17" t="s">
        <v>131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83</v>
      </c>
      <c r="BK236" s="232">
        <f>ROUND(I236*H236,2)</f>
        <v>0</v>
      </c>
      <c r="BL236" s="17" t="s">
        <v>137</v>
      </c>
      <c r="BM236" s="231" t="s">
        <v>296</v>
      </c>
    </row>
    <row r="237" spans="1:51" s="13" customFormat="1" ht="12">
      <c r="A237" s="13"/>
      <c r="B237" s="233"/>
      <c r="C237" s="234"/>
      <c r="D237" s="235" t="s">
        <v>141</v>
      </c>
      <c r="E237" s="236" t="s">
        <v>1</v>
      </c>
      <c r="F237" s="237" t="s">
        <v>297</v>
      </c>
      <c r="G237" s="234"/>
      <c r="H237" s="238">
        <v>24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141</v>
      </c>
      <c r="AU237" s="244" t="s">
        <v>85</v>
      </c>
      <c r="AV237" s="13" t="s">
        <v>85</v>
      </c>
      <c r="AW237" s="13" t="s">
        <v>32</v>
      </c>
      <c r="AX237" s="13" t="s">
        <v>75</v>
      </c>
      <c r="AY237" s="244" t="s">
        <v>131</v>
      </c>
    </row>
    <row r="238" spans="1:51" s="14" customFormat="1" ht="12">
      <c r="A238" s="14"/>
      <c r="B238" s="245"/>
      <c r="C238" s="246"/>
      <c r="D238" s="235" t="s">
        <v>141</v>
      </c>
      <c r="E238" s="247" t="s">
        <v>1</v>
      </c>
      <c r="F238" s="248" t="s">
        <v>143</v>
      </c>
      <c r="G238" s="246"/>
      <c r="H238" s="249">
        <v>24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141</v>
      </c>
      <c r="AU238" s="255" t="s">
        <v>85</v>
      </c>
      <c r="AV238" s="14" t="s">
        <v>137</v>
      </c>
      <c r="AW238" s="14" t="s">
        <v>32</v>
      </c>
      <c r="AX238" s="14" t="s">
        <v>83</v>
      </c>
      <c r="AY238" s="255" t="s">
        <v>131</v>
      </c>
    </row>
    <row r="239" spans="1:65" s="2" customFormat="1" ht="24.15" customHeight="1">
      <c r="A239" s="38"/>
      <c r="B239" s="39"/>
      <c r="C239" s="219" t="s">
        <v>298</v>
      </c>
      <c r="D239" s="219" t="s">
        <v>133</v>
      </c>
      <c r="E239" s="220" t="s">
        <v>299</v>
      </c>
      <c r="F239" s="221" t="s">
        <v>300</v>
      </c>
      <c r="G239" s="222" t="s">
        <v>147</v>
      </c>
      <c r="H239" s="223">
        <v>50.24</v>
      </c>
      <c r="I239" s="224"/>
      <c r="J239" s="225">
        <f>ROUND(I239*H239,2)</f>
        <v>0</v>
      </c>
      <c r="K239" s="226"/>
      <c r="L239" s="44"/>
      <c r="M239" s="227" t="s">
        <v>1</v>
      </c>
      <c r="N239" s="228" t="s">
        <v>40</v>
      </c>
      <c r="O239" s="91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137</v>
      </c>
      <c r="AT239" s="231" t="s">
        <v>133</v>
      </c>
      <c r="AU239" s="231" t="s">
        <v>85</v>
      </c>
      <c r="AY239" s="17" t="s">
        <v>131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83</v>
      </c>
      <c r="BK239" s="232">
        <f>ROUND(I239*H239,2)</f>
        <v>0</v>
      </c>
      <c r="BL239" s="17" t="s">
        <v>137</v>
      </c>
      <c r="BM239" s="231" t="s">
        <v>301</v>
      </c>
    </row>
    <row r="240" spans="1:51" s="13" customFormat="1" ht="12">
      <c r="A240" s="13"/>
      <c r="B240" s="233"/>
      <c r="C240" s="234"/>
      <c r="D240" s="235" t="s">
        <v>141</v>
      </c>
      <c r="E240" s="236" t="s">
        <v>1</v>
      </c>
      <c r="F240" s="237" t="s">
        <v>302</v>
      </c>
      <c r="G240" s="234"/>
      <c r="H240" s="238">
        <v>50.24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141</v>
      </c>
      <c r="AU240" s="244" t="s">
        <v>85</v>
      </c>
      <c r="AV240" s="13" t="s">
        <v>85</v>
      </c>
      <c r="AW240" s="13" t="s">
        <v>32</v>
      </c>
      <c r="AX240" s="13" t="s">
        <v>75</v>
      </c>
      <c r="AY240" s="244" t="s">
        <v>131</v>
      </c>
    </row>
    <row r="241" spans="1:51" s="14" customFormat="1" ht="12">
      <c r="A241" s="14"/>
      <c r="B241" s="245"/>
      <c r="C241" s="246"/>
      <c r="D241" s="235" t="s">
        <v>141</v>
      </c>
      <c r="E241" s="247" t="s">
        <v>1</v>
      </c>
      <c r="F241" s="248" t="s">
        <v>143</v>
      </c>
      <c r="G241" s="246"/>
      <c r="H241" s="249">
        <v>50.24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141</v>
      </c>
      <c r="AU241" s="255" t="s">
        <v>85</v>
      </c>
      <c r="AV241" s="14" t="s">
        <v>137</v>
      </c>
      <c r="AW241" s="14" t="s">
        <v>32</v>
      </c>
      <c r="AX241" s="14" t="s">
        <v>83</v>
      </c>
      <c r="AY241" s="255" t="s">
        <v>131</v>
      </c>
    </row>
    <row r="242" spans="1:65" s="2" customFormat="1" ht="24.15" customHeight="1">
      <c r="A242" s="38"/>
      <c r="B242" s="39"/>
      <c r="C242" s="219" t="s">
        <v>220</v>
      </c>
      <c r="D242" s="219" t="s">
        <v>133</v>
      </c>
      <c r="E242" s="220" t="s">
        <v>303</v>
      </c>
      <c r="F242" s="221" t="s">
        <v>304</v>
      </c>
      <c r="G242" s="222" t="s">
        <v>238</v>
      </c>
      <c r="H242" s="223">
        <v>0.572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40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137</v>
      </c>
      <c r="AT242" s="231" t="s">
        <v>133</v>
      </c>
      <c r="AU242" s="231" t="s">
        <v>85</v>
      </c>
      <c r="AY242" s="17" t="s">
        <v>131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83</v>
      </c>
      <c r="BK242" s="232">
        <f>ROUND(I242*H242,2)</f>
        <v>0</v>
      </c>
      <c r="BL242" s="17" t="s">
        <v>137</v>
      </c>
      <c r="BM242" s="231" t="s">
        <v>305</v>
      </c>
    </row>
    <row r="243" spans="1:51" s="13" customFormat="1" ht="12">
      <c r="A243" s="13"/>
      <c r="B243" s="233"/>
      <c r="C243" s="234"/>
      <c r="D243" s="235" t="s">
        <v>141</v>
      </c>
      <c r="E243" s="236" t="s">
        <v>1</v>
      </c>
      <c r="F243" s="237" t="s">
        <v>306</v>
      </c>
      <c r="G243" s="234"/>
      <c r="H243" s="238">
        <v>0.572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141</v>
      </c>
      <c r="AU243" s="244" t="s">
        <v>85</v>
      </c>
      <c r="AV243" s="13" t="s">
        <v>85</v>
      </c>
      <c r="AW243" s="13" t="s">
        <v>32</v>
      </c>
      <c r="AX243" s="13" t="s">
        <v>75</v>
      </c>
      <c r="AY243" s="244" t="s">
        <v>131</v>
      </c>
    </row>
    <row r="244" spans="1:51" s="14" customFormat="1" ht="12">
      <c r="A244" s="14"/>
      <c r="B244" s="245"/>
      <c r="C244" s="246"/>
      <c r="D244" s="235" t="s">
        <v>141</v>
      </c>
      <c r="E244" s="247" t="s">
        <v>1</v>
      </c>
      <c r="F244" s="248" t="s">
        <v>143</v>
      </c>
      <c r="G244" s="246"/>
      <c r="H244" s="249">
        <v>0.572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5" t="s">
        <v>141</v>
      </c>
      <c r="AU244" s="255" t="s">
        <v>85</v>
      </c>
      <c r="AV244" s="14" t="s">
        <v>137</v>
      </c>
      <c r="AW244" s="14" t="s">
        <v>32</v>
      </c>
      <c r="AX244" s="14" t="s">
        <v>83</v>
      </c>
      <c r="AY244" s="255" t="s">
        <v>131</v>
      </c>
    </row>
    <row r="245" spans="1:65" s="2" customFormat="1" ht="16.5" customHeight="1">
      <c r="A245" s="38"/>
      <c r="B245" s="39"/>
      <c r="C245" s="256" t="s">
        <v>307</v>
      </c>
      <c r="D245" s="256" t="s">
        <v>255</v>
      </c>
      <c r="E245" s="257" t="s">
        <v>308</v>
      </c>
      <c r="F245" s="258" t="s">
        <v>309</v>
      </c>
      <c r="G245" s="259" t="s">
        <v>275</v>
      </c>
      <c r="H245" s="260">
        <v>572</v>
      </c>
      <c r="I245" s="261"/>
      <c r="J245" s="262">
        <f>ROUND(I245*H245,2)</f>
        <v>0</v>
      </c>
      <c r="K245" s="263"/>
      <c r="L245" s="264"/>
      <c r="M245" s="265" t="s">
        <v>1</v>
      </c>
      <c r="N245" s="266" t="s">
        <v>40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152</v>
      </c>
      <c r="AT245" s="231" t="s">
        <v>255</v>
      </c>
      <c r="AU245" s="231" t="s">
        <v>85</v>
      </c>
      <c r="AY245" s="17" t="s">
        <v>131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83</v>
      </c>
      <c r="BK245" s="232">
        <f>ROUND(I245*H245,2)</f>
        <v>0</v>
      </c>
      <c r="BL245" s="17" t="s">
        <v>137</v>
      </c>
      <c r="BM245" s="231" t="s">
        <v>310</v>
      </c>
    </row>
    <row r="246" spans="1:65" s="2" customFormat="1" ht="16.5" customHeight="1">
      <c r="A246" s="38"/>
      <c r="B246" s="39"/>
      <c r="C246" s="219" t="s">
        <v>223</v>
      </c>
      <c r="D246" s="219" t="s">
        <v>133</v>
      </c>
      <c r="E246" s="220" t="s">
        <v>311</v>
      </c>
      <c r="F246" s="221" t="s">
        <v>312</v>
      </c>
      <c r="G246" s="222" t="s">
        <v>140</v>
      </c>
      <c r="H246" s="223">
        <v>953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40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137</v>
      </c>
      <c r="AT246" s="231" t="s">
        <v>133</v>
      </c>
      <c r="AU246" s="231" t="s">
        <v>85</v>
      </c>
      <c r="AY246" s="17" t="s">
        <v>131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83</v>
      </c>
      <c r="BK246" s="232">
        <f>ROUND(I246*H246,2)</f>
        <v>0</v>
      </c>
      <c r="BL246" s="17" t="s">
        <v>137</v>
      </c>
      <c r="BM246" s="231" t="s">
        <v>313</v>
      </c>
    </row>
    <row r="247" spans="1:51" s="13" customFormat="1" ht="12">
      <c r="A247" s="13"/>
      <c r="B247" s="233"/>
      <c r="C247" s="234"/>
      <c r="D247" s="235" t="s">
        <v>141</v>
      </c>
      <c r="E247" s="236" t="s">
        <v>1</v>
      </c>
      <c r="F247" s="237" t="s">
        <v>142</v>
      </c>
      <c r="G247" s="234"/>
      <c r="H247" s="238">
        <v>953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141</v>
      </c>
      <c r="AU247" s="244" t="s">
        <v>85</v>
      </c>
      <c r="AV247" s="13" t="s">
        <v>85</v>
      </c>
      <c r="AW247" s="13" t="s">
        <v>32</v>
      </c>
      <c r="AX247" s="13" t="s">
        <v>75</v>
      </c>
      <c r="AY247" s="244" t="s">
        <v>131</v>
      </c>
    </row>
    <row r="248" spans="1:51" s="14" customFormat="1" ht="12">
      <c r="A248" s="14"/>
      <c r="B248" s="245"/>
      <c r="C248" s="246"/>
      <c r="D248" s="235" t="s">
        <v>141</v>
      </c>
      <c r="E248" s="247" t="s">
        <v>1</v>
      </c>
      <c r="F248" s="248" t="s">
        <v>143</v>
      </c>
      <c r="G248" s="246"/>
      <c r="H248" s="249">
        <v>953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141</v>
      </c>
      <c r="AU248" s="255" t="s">
        <v>85</v>
      </c>
      <c r="AV248" s="14" t="s">
        <v>137</v>
      </c>
      <c r="AW248" s="14" t="s">
        <v>32</v>
      </c>
      <c r="AX248" s="14" t="s">
        <v>83</v>
      </c>
      <c r="AY248" s="255" t="s">
        <v>131</v>
      </c>
    </row>
    <row r="249" spans="1:65" s="2" customFormat="1" ht="16.5" customHeight="1">
      <c r="A249" s="38"/>
      <c r="B249" s="39"/>
      <c r="C249" s="219" t="s">
        <v>314</v>
      </c>
      <c r="D249" s="219" t="s">
        <v>133</v>
      </c>
      <c r="E249" s="220" t="s">
        <v>315</v>
      </c>
      <c r="F249" s="221" t="s">
        <v>316</v>
      </c>
      <c r="G249" s="222" t="s">
        <v>136</v>
      </c>
      <c r="H249" s="223">
        <v>1</v>
      </c>
      <c r="I249" s="224"/>
      <c r="J249" s="225">
        <f>ROUND(I249*H249,2)</f>
        <v>0</v>
      </c>
      <c r="K249" s="226"/>
      <c r="L249" s="44"/>
      <c r="M249" s="227" t="s">
        <v>1</v>
      </c>
      <c r="N249" s="228" t="s">
        <v>40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137</v>
      </c>
      <c r="AT249" s="231" t="s">
        <v>133</v>
      </c>
      <c r="AU249" s="231" t="s">
        <v>85</v>
      </c>
      <c r="AY249" s="17" t="s">
        <v>131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83</v>
      </c>
      <c r="BK249" s="232">
        <f>ROUND(I249*H249,2)</f>
        <v>0</v>
      </c>
      <c r="BL249" s="17" t="s">
        <v>137</v>
      </c>
      <c r="BM249" s="231" t="s">
        <v>317</v>
      </c>
    </row>
    <row r="250" spans="1:51" s="15" customFormat="1" ht="12">
      <c r="A250" s="15"/>
      <c r="B250" s="267"/>
      <c r="C250" s="268"/>
      <c r="D250" s="235" t="s">
        <v>141</v>
      </c>
      <c r="E250" s="269" t="s">
        <v>1</v>
      </c>
      <c r="F250" s="270" t="s">
        <v>318</v>
      </c>
      <c r="G250" s="268"/>
      <c r="H250" s="269" t="s">
        <v>1</v>
      </c>
      <c r="I250" s="271"/>
      <c r="J250" s="268"/>
      <c r="K250" s="268"/>
      <c r="L250" s="272"/>
      <c r="M250" s="273"/>
      <c r="N250" s="274"/>
      <c r="O250" s="274"/>
      <c r="P250" s="274"/>
      <c r="Q250" s="274"/>
      <c r="R250" s="274"/>
      <c r="S250" s="274"/>
      <c r="T250" s="27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6" t="s">
        <v>141</v>
      </c>
      <c r="AU250" s="276" t="s">
        <v>85</v>
      </c>
      <c r="AV250" s="15" t="s">
        <v>83</v>
      </c>
      <c r="AW250" s="15" t="s">
        <v>32</v>
      </c>
      <c r="AX250" s="15" t="s">
        <v>75</v>
      </c>
      <c r="AY250" s="276" t="s">
        <v>131</v>
      </c>
    </row>
    <row r="251" spans="1:51" s="15" customFormat="1" ht="12">
      <c r="A251" s="15"/>
      <c r="B251" s="267"/>
      <c r="C251" s="268"/>
      <c r="D251" s="235" t="s">
        <v>141</v>
      </c>
      <c r="E251" s="269" t="s">
        <v>1</v>
      </c>
      <c r="F251" s="270" t="s">
        <v>319</v>
      </c>
      <c r="G251" s="268"/>
      <c r="H251" s="269" t="s">
        <v>1</v>
      </c>
      <c r="I251" s="271"/>
      <c r="J251" s="268"/>
      <c r="K251" s="268"/>
      <c r="L251" s="272"/>
      <c r="M251" s="273"/>
      <c r="N251" s="274"/>
      <c r="O251" s="274"/>
      <c r="P251" s="274"/>
      <c r="Q251" s="274"/>
      <c r="R251" s="274"/>
      <c r="S251" s="274"/>
      <c r="T251" s="27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6" t="s">
        <v>141</v>
      </c>
      <c r="AU251" s="276" t="s">
        <v>85</v>
      </c>
      <c r="AV251" s="15" t="s">
        <v>83</v>
      </c>
      <c r="AW251" s="15" t="s">
        <v>32</v>
      </c>
      <c r="AX251" s="15" t="s">
        <v>75</v>
      </c>
      <c r="AY251" s="276" t="s">
        <v>131</v>
      </c>
    </row>
    <row r="252" spans="1:51" s="15" customFormat="1" ht="12">
      <c r="A252" s="15"/>
      <c r="B252" s="267"/>
      <c r="C252" s="268"/>
      <c r="D252" s="235" t="s">
        <v>141</v>
      </c>
      <c r="E252" s="269" t="s">
        <v>1</v>
      </c>
      <c r="F252" s="270" t="s">
        <v>320</v>
      </c>
      <c r="G252" s="268"/>
      <c r="H252" s="269" t="s">
        <v>1</v>
      </c>
      <c r="I252" s="271"/>
      <c r="J252" s="268"/>
      <c r="K252" s="268"/>
      <c r="L252" s="272"/>
      <c r="M252" s="273"/>
      <c r="N252" s="274"/>
      <c r="O252" s="274"/>
      <c r="P252" s="274"/>
      <c r="Q252" s="274"/>
      <c r="R252" s="274"/>
      <c r="S252" s="274"/>
      <c r="T252" s="27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6" t="s">
        <v>141</v>
      </c>
      <c r="AU252" s="276" t="s">
        <v>85</v>
      </c>
      <c r="AV252" s="15" t="s">
        <v>83</v>
      </c>
      <c r="AW252" s="15" t="s">
        <v>32</v>
      </c>
      <c r="AX252" s="15" t="s">
        <v>75</v>
      </c>
      <c r="AY252" s="276" t="s">
        <v>131</v>
      </c>
    </row>
    <row r="253" spans="1:51" s="15" customFormat="1" ht="12">
      <c r="A253" s="15"/>
      <c r="B253" s="267"/>
      <c r="C253" s="268"/>
      <c r="D253" s="235" t="s">
        <v>141</v>
      </c>
      <c r="E253" s="269" t="s">
        <v>1</v>
      </c>
      <c r="F253" s="270" t="s">
        <v>321</v>
      </c>
      <c r="G253" s="268"/>
      <c r="H253" s="269" t="s">
        <v>1</v>
      </c>
      <c r="I253" s="271"/>
      <c r="J253" s="268"/>
      <c r="K253" s="268"/>
      <c r="L253" s="272"/>
      <c r="M253" s="273"/>
      <c r="N253" s="274"/>
      <c r="O253" s="274"/>
      <c r="P253" s="274"/>
      <c r="Q253" s="274"/>
      <c r="R253" s="274"/>
      <c r="S253" s="274"/>
      <c r="T253" s="27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6" t="s">
        <v>141</v>
      </c>
      <c r="AU253" s="276" t="s">
        <v>85</v>
      </c>
      <c r="AV253" s="15" t="s">
        <v>83</v>
      </c>
      <c r="AW253" s="15" t="s">
        <v>32</v>
      </c>
      <c r="AX253" s="15" t="s">
        <v>75</v>
      </c>
      <c r="AY253" s="276" t="s">
        <v>131</v>
      </c>
    </row>
    <row r="254" spans="1:51" s="15" customFormat="1" ht="12">
      <c r="A254" s="15"/>
      <c r="B254" s="267"/>
      <c r="C254" s="268"/>
      <c r="D254" s="235" t="s">
        <v>141</v>
      </c>
      <c r="E254" s="269" t="s">
        <v>1</v>
      </c>
      <c r="F254" s="270" t="s">
        <v>322</v>
      </c>
      <c r="G254" s="268"/>
      <c r="H254" s="269" t="s">
        <v>1</v>
      </c>
      <c r="I254" s="271"/>
      <c r="J254" s="268"/>
      <c r="K254" s="268"/>
      <c r="L254" s="272"/>
      <c r="M254" s="273"/>
      <c r="N254" s="274"/>
      <c r="O254" s="274"/>
      <c r="P254" s="274"/>
      <c r="Q254" s="274"/>
      <c r="R254" s="274"/>
      <c r="S254" s="274"/>
      <c r="T254" s="27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6" t="s">
        <v>141</v>
      </c>
      <c r="AU254" s="276" t="s">
        <v>85</v>
      </c>
      <c r="AV254" s="15" t="s">
        <v>83</v>
      </c>
      <c r="AW254" s="15" t="s">
        <v>32</v>
      </c>
      <c r="AX254" s="15" t="s">
        <v>75</v>
      </c>
      <c r="AY254" s="276" t="s">
        <v>131</v>
      </c>
    </row>
    <row r="255" spans="1:51" s="15" customFormat="1" ht="12">
      <c r="A255" s="15"/>
      <c r="B255" s="267"/>
      <c r="C255" s="268"/>
      <c r="D255" s="235" t="s">
        <v>141</v>
      </c>
      <c r="E255" s="269" t="s">
        <v>1</v>
      </c>
      <c r="F255" s="270" t="s">
        <v>323</v>
      </c>
      <c r="G255" s="268"/>
      <c r="H255" s="269" t="s">
        <v>1</v>
      </c>
      <c r="I255" s="271"/>
      <c r="J255" s="268"/>
      <c r="K255" s="268"/>
      <c r="L255" s="272"/>
      <c r="M255" s="273"/>
      <c r="N255" s="274"/>
      <c r="O255" s="274"/>
      <c r="P255" s="274"/>
      <c r="Q255" s="274"/>
      <c r="R255" s="274"/>
      <c r="S255" s="274"/>
      <c r="T255" s="27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6" t="s">
        <v>141</v>
      </c>
      <c r="AU255" s="276" t="s">
        <v>85</v>
      </c>
      <c r="AV255" s="15" t="s">
        <v>83</v>
      </c>
      <c r="AW255" s="15" t="s">
        <v>32</v>
      </c>
      <c r="AX255" s="15" t="s">
        <v>75</v>
      </c>
      <c r="AY255" s="276" t="s">
        <v>131</v>
      </c>
    </row>
    <row r="256" spans="1:51" s="15" customFormat="1" ht="12">
      <c r="A256" s="15"/>
      <c r="B256" s="267"/>
      <c r="C256" s="268"/>
      <c r="D256" s="235" t="s">
        <v>141</v>
      </c>
      <c r="E256" s="269" t="s">
        <v>1</v>
      </c>
      <c r="F256" s="270" t="s">
        <v>324</v>
      </c>
      <c r="G256" s="268"/>
      <c r="H256" s="269" t="s">
        <v>1</v>
      </c>
      <c r="I256" s="271"/>
      <c r="J256" s="268"/>
      <c r="K256" s="268"/>
      <c r="L256" s="272"/>
      <c r="M256" s="273"/>
      <c r="N256" s="274"/>
      <c r="O256" s="274"/>
      <c r="P256" s="274"/>
      <c r="Q256" s="274"/>
      <c r="R256" s="274"/>
      <c r="S256" s="274"/>
      <c r="T256" s="27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6" t="s">
        <v>141</v>
      </c>
      <c r="AU256" s="276" t="s">
        <v>85</v>
      </c>
      <c r="AV256" s="15" t="s">
        <v>83</v>
      </c>
      <c r="AW256" s="15" t="s">
        <v>32</v>
      </c>
      <c r="AX256" s="15" t="s">
        <v>75</v>
      </c>
      <c r="AY256" s="276" t="s">
        <v>131</v>
      </c>
    </row>
    <row r="257" spans="1:51" s="15" customFormat="1" ht="12">
      <c r="A257" s="15"/>
      <c r="B257" s="267"/>
      <c r="C257" s="268"/>
      <c r="D257" s="235" t="s">
        <v>141</v>
      </c>
      <c r="E257" s="269" t="s">
        <v>1</v>
      </c>
      <c r="F257" s="270" t="s">
        <v>325</v>
      </c>
      <c r="G257" s="268"/>
      <c r="H257" s="269" t="s">
        <v>1</v>
      </c>
      <c r="I257" s="271"/>
      <c r="J257" s="268"/>
      <c r="K257" s="268"/>
      <c r="L257" s="272"/>
      <c r="M257" s="273"/>
      <c r="N257" s="274"/>
      <c r="O257" s="274"/>
      <c r="P257" s="274"/>
      <c r="Q257" s="274"/>
      <c r="R257" s="274"/>
      <c r="S257" s="274"/>
      <c r="T257" s="27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6" t="s">
        <v>141</v>
      </c>
      <c r="AU257" s="276" t="s">
        <v>85</v>
      </c>
      <c r="AV257" s="15" t="s">
        <v>83</v>
      </c>
      <c r="AW257" s="15" t="s">
        <v>32</v>
      </c>
      <c r="AX257" s="15" t="s">
        <v>75</v>
      </c>
      <c r="AY257" s="276" t="s">
        <v>131</v>
      </c>
    </row>
    <row r="258" spans="1:51" s="15" customFormat="1" ht="12">
      <c r="A258" s="15"/>
      <c r="B258" s="267"/>
      <c r="C258" s="268"/>
      <c r="D258" s="235" t="s">
        <v>141</v>
      </c>
      <c r="E258" s="269" t="s">
        <v>1</v>
      </c>
      <c r="F258" s="270" t="s">
        <v>326</v>
      </c>
      <c r="G258" s="268"/>
      <c r="H258" s="269" t="s">
        <v>1</v>
      </c>
      <c r="I258" s="271"/>
      <c r="J258" s="268"/>
      <c r="K258" s="268"/>
      <c r="L258" s="272"/>
      <c r="M258" s="273"/>
      <c r="N258" s="274"/>
      <c r="O258" s="274"/>
      <c r="P258" s="274"/>
      <c r="Q258" s="274"/>
      <c r="R258" s="274"/>
      <c r="S258" s="274"/>
      <c r="T258" s="27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76" t="s">
        <v>141</v>
      </c>
      <c r="AU258" s="276" t="s">
        <v>85</v>
      </c>
      <c r="AV258" s="15" t="s">
        <v>83</v>
      </c>
      <c r="AW258" s="15" t="s">
        <v>32</v>
      </c>
      <c r="AX258" s="15" t="s">
        <v>75</v>
      </c>
      <c r="AY258" s="276" t="s">
        <v>131</v>
      </c>
    </row>
    <row r="259" spans="1:51" s="15" customFormat="1" ht="12">
      <c r="A259" s="15"/>
      <c r="B259" s="267"/>
      <c r="C259" s="268"/>
      <c r="D259" s="235" t="s">
        <v>141</v>
      </c>
      <c r="E259" s="269" t="s">
        <v>1</v>
      </c>
      <c r="F259" s="270" t="s">
        <v>327</v>
      </c>
      <c r="G259" s="268"/>
      <c r="H259" s="269" t="s">
        <v>1</v>
      </c>
      <c r="I259" s="271"/>
      <c r="J259" s="268"/>
      <c r="K259" s="268"/>
      <c r="L259" s="272"/>
      <c r="M259" s="273"/>
      <c r="N259" s="274"/>
      <c r="O259" s="274"/>
      <c r="P259" s="274"/>
      <c r="Q259" s="274"/>
      <c r="R259" s="274"/>
      <c r="S259" s="274"/>
      <c r="T259" s="27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6" t="s">
        <v>141</v>
      </c>
      <c r="AU259" s="276" t="s">
        <v>85</v>
      </c>
      <c r="AV259" s="15" t="s">
        <v>83</v>
      </c>
      <c r="AW259" s="15" t="s">
        <v>32</v>
      </c>
      <c r="AX259" s="15" t="s">
        <v>75</v>
      </c>
      <c r="AY259" s="276" t="s">
        <v>131</v>
      </c>
    </row>
    <row r="260" spans="1:51" s="13" customFormat="1" ht="12">
      <c r="A260" s="13"/>
      <c r="B260" s="233"/>
      <c r="C260" s="234"/>
      <c r="D260" s="235" t="s">
        <v>141</v>
      </c>
      <c r="E260" s="236" t="s">
        <v>1</v>
      </c>
      <c r="F260" s="237" t="s">
        <v>328</v>
      </c>
      <c r="G260" s="234"/>
      <c r="H260" s="238">
        <v>1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141</v>
      </c>
      <c r="AU260" s="244" t="s">
        <v>85</v>
      </c>
      <c r="AV260" s="13" t="s">
        <v>85</v>
      </c>
      <c r="AW260" s="13" t="s">
        <v>32</v>
      </c>
      <c r="AX260" s="13" t="s">
        <v>75</v>
      </c>
      <c r="AY260" s="244" t="s">
        <v>131</v>
      </c>
    </row>
    <row r="261" spans="1:51" s="14" customFormat="1" ht="12">
      <c r="A261" s="14"/>
      <c r="B261" s="245"/>
      <c r="C261" s="246"/>
      <c r="D261" s="235" t="s">
        <v>141</v>
      </c>
      <c r="E261" s="247" t="s">
        <v>1</v>
      </c>
      <c r="F261" s="248" t="s">
        <v>143</v>
      </c>
      <c r="G261" s="246"/>
      <c r="H261" s="249">
        <v>1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141</v>
      </c>
      <c r="AU261" s="255" t="s">
        <v>85</v>
      </c>
      <c r="AV261" s="14" t="s">
        <v>137</v>
      </c>
      <c r="AW261" s="14" t="s">
        <v>32</v>
      </c>
      <c r="AX261" s="14" t="s">
        <v>83</v>
      </c>
      <c r="AY261" s="255" t="s">
        <v>131</v>
      </c>
    </row>
    <row r="262" spans="1:63" s="12" customFormat="1" ht="22.8" customHeight="1">
      <c r="A262" s="12"/>
      <c r="B262" s="203"/>
      <c r="C262" s="204"/>
      <c r="D262" s="205" t="s">
        <v>74</v>
      </c>
      <c r="E262" s="217" t="s">
        <v>85</v>
      </c>
      <c r="F262" s="217" t="s">
        <v>329</v>
      </c>
      <c r="G262" s="204"/>
      <c r="H262" s="204"/>
      <c r="I262" s="207"/>
      <c r="J262" s="218">
        <f>BK262</f>
        <v>0</v>
      </c>
      <c r="K262" s="204"/>
      <c r="L262" s="209"/>
      <c r="M262" s="210"/>
      <c r="N262" s="211"/>
      <c r="O262" s="211"/>
      <c r="P262" s="212">
        <f>SUM(P263:P269)</f>
        <v>0</v>
      </c>
      <c r="Q262" s="211"/>
      <c r="R262" s="212">
        <f>SUM(R263:R269)</f>
        <v>0</v>
      </c>
      <c r="S262" s="211"/>
      <c r="T262" s="213">
        <f>SUM(T263:T269)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4" t="s">
        <v>83</v>
      </c>
      <c r="AT262" s="215" t="s">
        <v>74</v>
      </c>
      <c r="AU262" s="215" t="s">
        <v>83</v>
      </c>
      <c r="AY262" s="214" t="s">
        <v>131</v>
      </c>
      <c r="BK262" s="216">
        <f>SUM(BK263:BK269)</f>
        <v>0</v>
      </c>
    </row>
    <row r="263" spans="1:65" s="2" customFormat="1" ht="33" customHeight="1">
      <c r="A263" s="38"/>
      <c r="B263" s="39"/>
      <c r="C263" s="219" t="s">
        <v>226</v>
      </c>
      <c r="D263" s="219" t="s">
        <v>133</v>
      </c>
      <c r="E263" s="220" t="s">
        <v>330</v>
      </c>
      <c r="F263" s="221" t="s">
        <v>331</v>
      </c>
      <c r="G263" s="222" t="s">
        <v>140</v>
      </c>
      <c r="H263" s="223">
        <v>4.388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40</v>
      </c>
      <c r="O263" s="91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137</v>
      </c>
      <c r="AT263" s="231" t="s">
        <v>133</v>
      </c>
      <c r="AU263" s="231" t="s">
        <v>85</v>
      </c>
      <c r="AY263" s="17" t="s">
        <v>131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83</v>
      </c>
      <c r="BK263" s="232">
        <f>ROUND(I263*H263,2)</f>
        <v>0</v>
      </c>
      <c r="BL263" s="17" t="s">
        <v>137</v>
      </c>
      <c r="BM263" s="231" t="s">
        <v>332</v>
      </c>
    </row>
    <row r="264" spans="1:51" s="13" customFormat="1" ht="12">
      <c r="A264" s="13"/>
      <c r="B264" s="233"/>
      <c r="C264" s="234"/>
      <c r="D264" s="235" t="s">
        <v>141</v>
      </c>
      <c r="E264" s="236" t="s">
        <v>1</v>
      </c>
      <c r="F264" s="237" t="s">
        <v>333</v>
      </c>
      <c r="G264" s="234"/>
      <c r="H264" s="238">
        <v>4.388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141</v>
      </c>
      <c r="AU264" s="244" t="s">
        <v>85</v>
      </c>
      <c r="AV264" s="13" t="s">
        <v>85</v>
      </c>
      <c r="AW264" s="13" t="s">
        <v>32</v>
      </c>
      <c r="AX264" s="13" t="s">
        <v>75</v>
      </c>
      <c r="AY264" s="244" t="s">
        <v>131</v>
      </c>
    </row>
    <row r="265" spans="1:51" s="14" customFormat="1" ht="12">
      <c r="A265" s="14"/>
      <c r="B265" s="245"/>
      <c r="C265" s="246"/>
      <c r="D265" s="235" t="s">
        <v>141</v>
      </c>
      <c r="E265" s="247" t="s">
        <v>1</v>
      </c>
      <c r="F265" s="248" t="s">
        <v>143</v>
      </c>
      <c r="G265" s="246"/>
      <c r="H265" s="249">
        <v>4.388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141</v>
      </c>
      <c r="AU265" s="255" t="s">
        <v>85</v>
      </c>
      <c r="AV265" s="14" t="s">
        <v>137</v>
      </c>
      <c r="AW265" s="14" t="s">
        <v>32</v>
      </c>
      <c r="AX265" s="14" t="s">
        <v>83</v>
      </c>
      <c r="AY265" s="255" t="s">
        <v>131</v>
      </c>
    </row>
    <row r="266" spans="1:65" s="2" customFormat="1" ht="24.15" customHeight="1">
      <c r="A266" s="38"/>
      <c r="B266" s="39"/>
      <c r="C266" s="219" t="s">
        <v>334</v>
      </c>
      <c r="D266" s="219" t="s">
        <v>133</v>
      </c>
      <c r="E266" s="220" t="s">
        <v>335</v>
      </c>
      <c r="F266" s="221" t="s">
        <v>336</v>
      </c>
      <c r="G266" s="222" t="s">
        <v>238</v>
      </c>
      <c r="H266" s="223">
        <v>0.055</v>
      </c>
      <c r="I266" s="224"/>
      <c r="J266" s="225">
        <f>ROUND(I266*H266,2)</f>
        <v>0</v>
      </c>
      <c r="K266" s="226"/>
      <c r="L266" s="44"/>
      <c r="M266" s="227" t="s">
        <v>1</v>
      </c>
      <c r="N266" s="228" t="s">
        <v>40</v>
      </c>
      <c r="O266" s="91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137</v>
      </c>
      <c r="AT266" s="231" t="s">
        <v>133</v>
      </c>
      <c r="AU266" s="231" t="s">
        <v>85</v>
      </c>
      <c r="AY266" s="17" t="s">
        <v>131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83</v>
      </c>
      <c r="BK266" s="232">
        <f>ROUND(I266*H266,2)</f>
        <v>0</v>
      </c>
      <c r="BL266" s="17" t="s">
        <v>137</v>
      </c>
      <c r="BM266" s="231" t="s">
        <v>337</v>
      </c>
    </row>
    <row r="267" spans="1:51" s="15" customFormat="1" ht="12">
      <c r="A267" s="15"/>
      <c r="B267" s="267"/>
      <c r="C267" s="268"/>
      <c r="D267" s="235" t="s">
        <v>141</v>
      </c>
      <c r="E267" s="269" t="s">
        <v>1</v>
      </c>
      <c r="F267" s="270" t="s">
        <v>338</v>
      </c>
      <c r="G267" s="268"/>
      <c r="H267" s="269" t="s">
        <v>1</v>
      </c>
      <c r="I267" s="271"/>
      <c r="J267" s="268"/>
      <c r="K267" s="268"/>
      <c r="L267" s="272"/>
      <c r="M267" s="273"/>
      <c r="N267" s="274"/>
      <c r="O267" s="274"/>
      <c r="P267" s="274"/>
      <c r="Q267" s="274"/>
      <c r="R267" s="274"/>
      <c r="S267" s="274"/>
      <c r="T267" s="27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76" t="s">
        <v>141</v>
      </c>
      <c r="AU267" s="276" t="s">
        <v>85</v>
      </c>
      <c r="AV267" s="15" t="s">
        <v>83</v>
      </c>
      <c r="AW267" s="15" t="s">
        <v>32</v>
      </c>
      <c r="AX267" s="15" t="s">
        <v>75</v>
      </c>
      <c r="AY267" s="276" t="s">
        <v>131</v>
      </c>
    </row>
    <row r="268" spans="1:51" s="13" customFormat="1" ht="12">
      <c r="A268" s="13"/>
      <c r="B268" s="233"/>
      <c r="C268" s="234"/>
      <c r="D268" s="235" t="s">
        <v>141</v>
      </c>
      <c r="E268" s="236" t="s">
        <v>1</v>
      </c>
      <c r="F268" s="237" t="s">
        <v>339</v>
      </c>
      <c r="G268" s="234"/>
      <c r="H268" s="238">
        <v>0.055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141</v>
      </c>
      <c r="AU268" s="244" t="s">
        <v>85</v>
      </c>
      <c r="AV268" s="13" t="s">
        <v>85</v>
      </c>
      <c r="AW268" s="13" t="s">
        <v>32</v>
      </c>
      <c r="AX268" s="13" t="s">
        <v>75</v>
      </c>
      <c r="AY268" s="244" t="s">
        <v>131</v>
      </c>
    </row>
    <row r="269" spans="1:51" s="14" customFormat="1" ht="12">
      <c r="A269" s="14"/>
      <c r="B269" s="245"/>
      <c r="C269" s="246"/>
      <c r="D269" s="235" t="s">
        <v>141</v>
      </c>
      <c r="E269" s="247" t="s">
        <v>1</v>
      </c>
      <c r="F269" s="248" t="s">
        <v>143</v>
      </c>
      <c r="G269" s="246"/>
      <c r="H269" s="249">
        <v>0.055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141</v>
      </c>
      <c r="AU269" s="255" t="s">
        <v>85</v>
      </c>
      <c r="AV269" s="14" t="s">
        <v>137</v>
      </c>
      <c r="AW269" s="14" t="s">
        <v>32</v>
      </c>
      <c r="AX269" s="14" t="s">
        <v>83</v>
      </c>
      <c r="AY269" s="255" t="s">
        <v>131</v>
      </c>
    </row>
    <row r="270" spans="1:63" s="12" customFormat="1" ht="22.8" customHeight="1">
      <c r="A270" s="12"/>
      <c r="B270" s="203"/>
      <c r="C270" s="204"/>
      <c r="D270" s="205" t="s">
        <v>74</v>
      </c>
      <c r="E270" s="217" t="s">
        <v>144</v>
      </c>
      <c r="F270" s="217" t="s">
        <v>340</v>
      </c>
      <c r="G270" s="204"/>
      <c r="H270" s="204"/>
      <c r="I270" s="207"/>
      <c r="J270" s="218">
        <f>BK270</f>
        <v>0</v>
      </c>
      <c r="K270" s="204"/>
      <c r="L270" s="209"/>
      <c r="M270" s="210"/>
      <c r="N270" s="211"/>
      <c r="O270" s="211"/>
      <c r="P270" s="212">
        <f>SUM(P271:P297)</f>
        <v>0</v>
      </c>
      <c r="Q270" s="211"/>
      <c r="R270" s="212">
        <f>SUM(R271:R297)</f>
        <v>0</v>
      </c>
      <c r="S270" s="211"/>
      <c r="T270" s="213">
        <f>SUM(T271:T297)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4" t="s">
        <v>83</v>
      </c>
      <c r="AT270" s="215" t="s">
        <v>74</v>
      </c>
      <c r="AU270" s="215" t="s">
        <v>83</v>
      </c>
      <c r="AY270" s="214" t="s">
        <v>131</v>
      </c>
      <c r="BK270" s="216">
        <f>SUM(BK271:BK297)</f>
        <v>0</v>
      </c>
    </row>
    <row r="271" spans="1:65" s="2" customFormat="1" ht="24.15" customHeight="1">
      <c r="A271" s="38"/>
      <c r="B271" s="39"/>
      <c r="C271" s="219" t="s">
        <v>230</v>
      </c>
      <c r="D271" s="219" t="s">
        <v>133</v>
      </c>
      <c r="E271" s="220" t="s">
        <v>341</v>
      </c>
      <c r="F271" s="221" t="s">
        <v>342</v>
      </c>
      <c r="G271" s="222" t="s">
        <v>147</v>
      </c>
      <c r="H271" s="223">
        <v>44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40</v>
      </c>
      <c r="O271" s="91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137</v>
      </c>
      <c r="AT271" s="231" t="s">
        <v>133</v>
      </c>
      <c r="AU271" s="231" t="s">
        <v>85</v>
      </c>
      <c r="AY271" s="17" t="s">
        <v>131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83</v>
      </c>
      <c r="BK271" s="232">
        <f>ROUND(I271*H271,2)</f>
        <v>0</v>
      </c>
      <c r="BL271" s="17" t="s">
        <v>137</v>
      </c>
      <c r="BM271" s="231" t="s">
        <v>343</v>
      </c>
    </row>
    <row r="272" spans="1:51" s="13" customFormat="1" ht="12">
      <c r="A272" s="13"/>
      <c r="B272" s="233"/>
      <c r="C272" s="234"/>
      <c r="D272" s="235" t="s">
        <v>141</v>
      </c>
      <c r="E272" s="236" t="s">
        <v>1</v>
      </c>
      <c r="F272" s="237" t="s">
        <v>344</v>
      </c>
      <c r="G272" s="234"/>
      <c r="H272" s="238">
        <v>44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141</v>
      </c>
      <c r="AU272" s="244" t="s">
        <v>85</v>
      </c>
      <c r="AV272" s="13" t="s">
        <v>85</v>
      </c>
      <c r="AW272" s="13" t="s">
        <v>32</v>
      </c>
      <c r="AX272" s="13" t="s">
        <v>75</v>
      </c>
      <c r="AY272" s="244" t="s">
        <v>131</v>
      </c>
    </row>
    <row r="273" spans="1:51" s="14" customFormat="1" ht="12">
      <c r="A273" s="14"/>
      <c r="B273" s="245"/>
      <c r="C273" s="246"/>
      <c r="D273" s="235" t="s">
        <v>141</v>
      </c>
      <c r="E273" s="247" t="s">
        <v>1</v>
      </c>
      <c r="F273" s="248" t="s">
        <v>143</v>
      </c>
      <c r="G273" s="246"/>
      <c r="H273" s="249">
        <v>44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5" t="s">
        <v>141</v>
      </c>
      <c r="AU273" s="255" t="s">
        <v>85</v>
      </c>
      <c r="AV273" s="14" t="s">
        <v>137</v>
      </c>
      <c r="AW273" s="14" t="s">
        <v>32</v>
      </c>
      <c r="AX273" s="14" t="s">
        <v>83</v>
      </c>
      <c r="AY273" s="255" t="s">
        <v>131</v>
      </c>
    </row>
    <row r="274" spans="1:65" s="2" customFormat="1" ht="24.15" customHeight="1">
      <c r="A274" s="38"/>
      <c r="B274" s="39"/>
      <c r="C274" s="219" t="s">
        <v>345</v>
      </c>
      <c r="D274" s="219" t="s">
        <v>133</v>
      </c>
      <c r="E274" s="220" t="s">
        <v>346</v>
      </c>
      <c r="F274" s="221" t="s">
        <v>347</v>
      </c>
      <c r="G274" s="222" t="s">
        <v>147</v>
      </c>
      <c r="H274" s="223">
        <v>12</v>
      </c>
      <c r="I274" s="224"/>
      <c r="J274" s="225">
        <f>ROUND(I274*H274,2)</f>
        <v>0</v>
      </c>
      <c r="K274" s="226"/>
      <c r="L274" s="44"/>
      <c r="M274" s="227" t="s">
        <v>1</v>
      </c>
      <c r="N274" s="228" t="s">
        <v>40</v>
      </c>
      <c r="O274" s="91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137</v>
      </c>
      <c r="AT274" s="231" t="s">
        <v>133</v>
      </c>
      <c r="AU274" s="231" t="s">
        <v>85</v>
      </c>
      <c r="AY274" s="17" t="s">
        <v>131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83</v>
      </c>
      <c r="BK274" s="232">
        <f>ROUND(I274*H274,2)</f>
        <v>0</v>
      </c>
      <c r="BL274" s="17" t="s">
        <v>137</v>
      </c>
      <c r="BM274" s="231" t="s">
        <v>348</v>
      </c>
    </row>
    <row r="275" spans="1:51" s="13" customFormat="1" ht="12">
      <c r="A275" s="13"/>
      <c r="B275" s="233"/>
      <c r="C275" s="234"/>
      <c r="D275" s="235" t="s">
        <v>141</v>
      </c>
      <c r="E275" s="236" t="s">
        <v>1</v>
      </c>
      <c r="F275" s="237" t="s">
        <v>349</v>
      </c>
      <c r="G275" s="234"/>
      <c r="H275" s="238">
        <v>12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141</v>
      </c>
      <c r="AU275" s="244" t="s">
        <v>85</v>
      </c>
      <c r="AV275" s="13" t="s">
        <v>85</v>
      </c>
      <c r="AW275" s="13" t="s">
        <v>32</v>
      </c>
      <c r="AX275" s="13" t="s">
        <v>75</v>
      </c>
      <c r="AY275" s="244" t="s">
        <v>131</v>
      </c>
    </row>
    <row r="276" spans="1:51" s="14" customFormat="1" ht="12">
      <c r="A276" s="14"/>
      <c r="B276" s="245"/>
      <c r="C276" s="246"/>
      <c r="D276" s="235" t="s">
        <v>141</v>
      </c>
      <c r="E276" s="247" t="s">
        <v>1</v>
      </c>
      <c r="F276" s="248" t="s">
        <v>143</v>
      </c>
      <c r="G276" s="246"/>
      <c r="H276" s="249">
        <v>12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141</v>
      </c>
      <c r="AU276" s="255" t="s">
        <v>85</v>
      </c>
      <c r="AV276" s="14" t="s">
        <v>137</v>
      </c>
      <c r="AW276" s="14" t="s">
        <v>32</v>
      </c>
      <c r="AX276" s="14" t="s">
        <v>83</v>
      </c>
      <c r="AY276" s="255" t="s">
        <v>131</v>
      </c>
    </row>
    <row r="277" spans="1:65" s="2" customFormat="1" ht="24.15" customHeight="1">
      <c r="A277" s="38"/>
      <c r="B277" s="39"/>
      <c r="C277" s="219" t="s">
        <v>235</v>
      </c>
      <c r="D277" s="219" t="s">
        <v>133</v>
      </c>
      <c r="E277" s="220" t="s">
        <v>350</v>
      </c>
      <c r="F277" s="221" t="s">
        <v>351</v>
      </c>
      <c r="G277" s="222" t="s">
        <v>275</v>
      </c>
      <c r="H277" s="223">
        <v>975</v>
      </c>
      <c r="I277" s="224"/>
      <c r="J277" s="225">
        <f>ROUND(I277*H277,2)</f>
        <v>0</v>
      </c>
      <c r="K277" s="226"/>
      <c r="L277" s="44"/>
      <c r="M277" s="227" t="s">
        <v>1</v>
      </c>
      <c r="N277" s="228" t="s">
        <v>40</v>
      </c>
      <c r="O277" s="91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137</v>
      </c>
      <c r="AT277" s="231" t="s">
        <v>133</v>
      </c>
      <c r="AU277" s="231" t="s">
        <v>85</v>
      </c>
      <c r="AY277" s="17" t="s">
        <v>131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83</v>
      </c>
      <c r="BK277" s="232">
        <f>ROUND(I277*H277,2)</f>
        <v>0</v>
      </c>
      <c r="BL277" s="17" t="s">
        <v>137</v>
      </c>
      <c r="BM277" s="231" t="s">
        <v>352</v>
      </c>
    </row>
    <row r="278" spans="1:51" s="13" customFormat="1" ht="12">
      <c r="A278" s="13"/>
      <c r="B278" s="233"/>
      <c r="C278" s="234"/>
      <c r="D278" s="235" t="s">
        <v>141</v>
      </c>
      <c r="E278" s="236" t="s">
        <v>1</v>
      </c>
      <c r="F278" s="237" t="s">
        <v>353</v>
      </c>
      <c r="G278" s="234"/>
      <c r="H278" s="238">
        <v>975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141</v>
      </c>
      <c r="AU278" s="244" t="s">
        <v>85</v>
      </c>
      <c r="AV278" s="13" t="s">
        <v>85</v>
      </c>
      <c r="AW278" s="13" t="s">
        <v>32</v>
      </c>
      <c r="AX278" s="13" t="s">
        <v>75</v>
      </c>
      <c r="AY278" s="244" t="s">
        <v>131</v>
      </c>
    </row>
    <row r="279" spans="1:51" s="14" customFormat="1" ht="12">
      <c r="A279" s="14"/>
      <c r="B279" s="245"/>
      <c r="C279" s="246"/>
      <c r="D279" s="235" t="s">
        <v>141</v>
      </c>
      <c r="E279" s="247" t="s">
        <v>1</v>
      </c>
      <c r="F279" s="248" t="s">
        <v>143</v>
      </c>
      <c r="G279" s="246"/>
      <c r="H279" s="249">
        <v>975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141</v>
      </c>
      <c r="AU279" s="255" t="s">
        <v>85</v>
      </c>
      <c r="AV279" s="14" t="s">
        <v>137</v>
      </c>
      <c r="AW279" s="14" t="s">
        <v>32</v>
      </c>
      <c r="AX279" s="14" t="s">
        <v>83</v>
      </c>
      <c r="AY279" s="255" t="s">
        <v>131</v>
      </c>
    </row>
    <row r="280" spans="1:65" s="2" customFormat="1" ht="24.15" customHeight="1">
      <c r="A280" s="38"/>
      <c r="B280" s="39"/>
      <c r="C280" s="219" t="s">
        <v>354</v>
      </c>
      <c r="D280" s="219" t="s">
        <v>133</v>
      </c>
      <c r="E280" s="220" t="s">
        <v>355</v>
      </c>
      <c r="F280" s="221" t="s">
        <v>356</v>
      </c>
      <c r="G280" s="222" t="s">
        <v>275</v>
      </c>
      <c r="H280" s="223">
        <v>137</v>
      </c>
      <c r="I280" s="224"/>
      <c r="J280" s="225">
        <f>ROUND(I280*H280,2)</f>
        <v>0</v>
      </c>
      <c r="K280" s="226"/>
      <c r="L280" s="44"/>
      <c r="M280" s="227" t="s">
        <v>1</v>
      </c>
      <c r="N280" s="228" t="s">
        <v>40</v>
      </c>
      <c r="O280" s="91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137</v>
      </c>
      <c r="AT280" s="231" t="s">
        <v>133</v>
      </c>
      <c r="AU280" s="231" t="s">
        <v>85</v>
      </c>
      <c r="AY280" s="17" t="s">
        <v>131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83</v>
      </c>
      <c r="BK280" s="232">
        <f>ROUND(I280*H280,2)</f>
        <v>0</v>
      </c>
      <c r="BL280" s="17" t="s">
        <v>137</v>
      </c>
      <c r="BM280" s="231" t="s">
        <v>357</v>
      </c>
    </row>
    <row r="281" spans="1:51" s="13" customFormat="1" ht="12">
      <c r="A281" s="13"/>
      <c r="B281" s="233"/>
      <c r="C281" s="234"/>
      <c r="D281" s="235" t="s">
        <v>141</v>
      </c>
      <c r="E281" s="236" t="s">
        <v>1</v>
      </c>
      <c r="F281" s="237" t="s">
        <v>358</v>
      </c>
      <c r="G281" s="234"/>
      <c r="H281" s="238">
        <v>137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141</v>
      </c>
      <c r="AU281" s="244" t="s">
        <v>85</v>
      </c>
      <c r="AV281" s="13" t="s">
        <v>85</v>
      </c>
      <c r="AW281" s="13" t="s">
        <v>32</v>
      </c>
      <c r="AX281" s="13" t="s">
        <v>75</v>
      </c>
      <c r="AY281" s="244" t="s">
        <v>131</v>
      </c>
    </row>
    <row r="282" spans="1:51" s="14" customFormat="1" ht="12">
      <c r="A282" s="14"/>
      <c r="B282" s="245"/>
      <c r="C282" s="246"/>
      <c r="D282" s="235" t="s">
        <v>141</v>
      </c>
      <c r="E282" s="247" t="s">
        <v>1</v>
      </c>
      <c r="F282" s="248" t="s">
        <v>143</v>
      </c>
      <c r="G282" s="246"/>
      <c r="H282" s="249">
        <v>137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141</v>
      </c>
      <c r="AU282" s="255" t="s">
        <v>85</v>
      </c>
      <c r="AV282" s="14" t="s">
        <v>137</v>
      </c>
      <c r="AW282" s="14" t="s">
        <v>32</v>
      </c>
      <c r="AX282" s="14" t="s">
        <v>83</v>
      </c>
      <c r="AY282" s="255" t="s">
        <v>131</v>
      </c>
    </row>
    <row r="283" spans="1:65" s="2" customFormat="1" ht="24.15" customHeight="1">
      <c r="A283" s="38"/>
      <c r="B283" s="39"/>
      <c r="C283" s="219" t="s">
        <v>239</v>
      </c>
      <c r="D283" s="219" t="s">
        <v>133</v>
      </c>
      <c r="E283" s="220" t="s">
        <v>359</v>
      </c>
      <c r="F283" s="221" t="s">
        <v>360</v>
      </c>
      <c r="G283" s="222" t="s">
        <v>140</v>
      </c>
      <c r="H283" s="223">
        <v>36.4</v>
      </c>
      <c r="I283" s="224"/>
      <c r="J283" s="225">
        <f>ROUND(I283*H283,2)</f>
        <v>0</v>
      </c>
      <c r="K283" s="226"/>
      <c r="L283" s="44"/>
      <c r="M283" s="227" t="s">
        <v>1</v>
      </c>
      <c r="N283" s="228" t="s">
        <v>40</v>
      </c>
      <c r="O283" s="91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137</v>
      </c>
      <c r="AT283" s="231" t="s">
        <v>133</v>
      </c>
      <c r="AU283" s="231" t="s">
        <v>85</v>
      </c>
      <c r="AY283" s="17" t="s">
        <v>131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83</v>
      </c>
      <c r="BK283" s="232">
        <f>ROUND(I283*H283,2)</f>
        <v>0</v>
      </c>
      <c r="BL283" s="17" t="s">
        <v>137</v>
      </c>
      <c r="BM283" s="231" t="s">
        <v>361</v>
      </c>
    </row>
    <row r="284" spans="1:51" s="13" customFormat="1" ht="12">
      <c r="A284" s="13"/>
      <c r="B284" s="233"/>
      <c r="C284" s="234"/>
      <c r="D284" s="235" t="s">
        <v>141</v>
      </c>
      <c r="E284" s="236" t="s">
        <v>1</v>
      </c>
      <c r="F284" s="237" t="s">
        <v>362</v>
      </c>
      <c r="G284" s="234"/>
      <c r="H284" s="238">
        <v>36.4</v>
      </c>
      <c r="I284" s="239"/>
      <c r="J284" s="234"/>
      <c r="K284" s="234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141</v>
      </c>
      <c r="AU284" s="244" t="s">
        <v>85</v>
      </c>
      <c r="AV284" s="13" t="s">
        <v>85</v>
      </c>
      <c r="AW284" s="13" t="s">
        <v>32</v>
      </c>
      <c r="AX284" s="13" t="s">
        <v>75</v>
      </c>
      <c r="AY284" s="244" t="s">
        <v>131</v>
      </c>
    </row>
    <row r="285" spans="1:51" s="14" customFormat="1" ht="12">
      <c r="A285" s="14"/>
      <c r="B285" s="245"/>
      <c r="C285" s="246"/>
      <c r="D285" s="235" t="s">
        <v>141</v>
      </c>
      <c r="E285" s="247" t="s">
        <v>1</v>
      </c>
      <c r="F285" s="248" t="s">
        <v>143</v>
      </c>
      <c r="G285" s="246"/>
      <c r="H285" s="249">
        <v>36.4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141</v>
      </c>
      <c r="AU285" s="255" t="s">
        <v>85</v>
      </c>
      <c r="AV285" s="14" t="s">
        <v>137</v>
      </c>
      <c r="AW285" s="14" t="s">
        <v>32</v>
      </c>
      <c r="AX285" s="14" t="s">
        <v>83</v>
      </c>
      <c r="AY285" s="255" t="s">
        <v>131</v>
      </c>
    </row>
    <row r="286" spans="1:65" s="2" customFormat="1" ht="24.15" customHeight="1">
      <c r="A286" s="38"/>
      <c r="B286" s="39"/>
      <c r="C286" s="219" t="s">
        <v>363</v>
      </c>
      <c r="D286" s="219" t="s">
        <v>133</v>
      </c>
      <c r="E286" s="220" t="s">
        <v>364</v>
      </c>
      <c r="F286" s="221" t="s">
        <v>365</v>
      </c>
      <c r="G286" s="222" t="s">
        <v>147</v>
      </c>
      <c r="H286" s="223">
        <v>51</v>
      </c>
      <c r="I286" s="224"/>
      <c r="J286" s="225">
        <f>ROUND(I286*H286,2)</f>
        <v>0</v>
      </c>
      <c r="K286" s="226"/>
      <c r="L286" s="44"/>
      <c r="M286" s="227" t="s">
        <v>1</v>
      </c>
      <c r="N286" s="228" t="s">
        <v>40</v>
      </c>
      <c r="O286" s="91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137</v>
      </c>
      <c r="AT286" s="231" t="s">
        <v>133</v>
      </c>
      <c r="AU286" s="231" t="s">
        <v>85</v>
      </c>
      <c r="AY286" s="17" t="s">
        <v>131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83</v>
      </c>
      <c r="BK286" s="232">
        <f>ROUND(I286*H286,2)</f>
        <v>0</v>
      </c>
      <c r="BL286" s="17" t="s">
        <v>137</v>
      </c>
      <c r="BM286" s="231" t="s">
        <v>366</v>
      </c>
    </row>
    <row r="287" spans="1:51" s="13" customFormat="1" ht="12">
      <c r="A287" s="13"/>
      <c r="B287" s="233"/>
      <c r="C287" s="234"/>
      <c r="D287" s="235" t="s">
        <v>141</v>
      </c>
      <c r="E287" s="236" t="s">
        <v>1</v>
      </c>
      <c r="F287" s="237" t="s">
        <v>367</v>
      </c>
      <c r="G287" s="234"/>
      <c r="H287" s="238">
        <v>51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141</v>
      </c>
      <c r="AU287" s="244" t="s">
        <v>85</v>
      </c>
      <c r="AV287" s="13" t="s">
        <v>85</v>
      </c>
      <c r="AW287" s="13" t="s">
        <v>32</v>
      </c>
      <c r="AX287" s="13" t="s">
        <v>75</v>
      </c>
      <c r="AY287" s="244" t="s">
        <v>131</v>
      </c>
    </row>
    <row r="288" spans="1:51" s="14" customFormat="1" ht="12">
      <c r="A288" s="14"/>
      <c r="B288" s="245"/>
      <c r="C288" s="246"/>
      <c r="D288" s="235" t="s">
        <v>141</v>
      </c>
      <c r="E288" s="247" t="s">
        <v>1</v>
      </c>
      <c r="F288" s="248" t="s">
        <v>143</v>
      </c>
      <c r="G288" s="246"/>
      <c r="H288" s="249">
        <v>51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141</v>
      </c>
      <c r="AU288" s="255" t="s">
        <v>85</v>
      </c>
      <c r="AV288" s="14" t="s">
        <v>137</v>
      </c>
      <c r="AW288" s="14" t="s">
        <v>32</v>
      </c>
      <c r="AX288" s="14" t="s">
        <v>83</v>
      </c>
      <c r="AY288" s="255" t="s">
        <v>131</v>
      </c>
    </row>
    <row r="289" spans="1:65" s="2" customFormat="1" ht="16.5" customHeight="1">
      <c r="A289" s="38"/>
      <c r="B289" s="39"/>
      <c r="C289" s="256" t="s">
        <v>244</v>
      </c>
      <c r="D289" s="256" t="s">
        <v>255</v>
      </c>
      <c r="E289" s="257" t="s">
        <v>368</v>
      </c>
      <c r="F289" s="258" t="s">
        <v>369</v>
      </c>
      <c r="G289" s="259" t="s">
        <v>147</v>
      </c>
      <c r="H289" s="260">
        <v>52.02</v>
      </c>
      <c r="I289" s="261"/>
      <c r="J289" s="262">
        <f>ROUND(I289*H289,2)</f>
        <v>0</v>
      </c>
      <c r="K289" s="263"/>
      <c r="L289" s="264"/>
      <c r="M289" s="265" t="s">
        <v>1</v>
      </c>
      <c r="N289" s="266" t="s">
        <v>40</v>
      </c>
      <c r="O289" s="91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1" t="s">
        <v>152</v>
      </c>
      <c r="AT289" s="231" t="s">
        <v>255</v>
      </c>
      <c r="AU289" s="231" t="s">
        <v>85</v>
      </c>
      <c r="AY289" s="17" t="s">
        <v>131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83</v>
      </c>
      <c r="BK289" s="232">
        <f>ROUND(I289*H289,2)</f>
        <v>0</v>
      </c>
      <c r="BL289" s="17" t="s">
        <v>137</v>
      </c>
      <c r="BM289" s="231" t="s">
        <v>370</v>
      </c>
    </row>
    <row r="290" spans="1:51" s="13" customFormat="1" ht="12">
      <c r="A290" s="13"/>
      <c r="B290" s="233"/>
      <c r="C290" s="234"/>
      <c r="D290" s="235" t="s">
        <v>141</v>
      </c>
      <c r="E290" s="236" t="s">
        <v>1</v>
      </c>
      <c r="F290" s="237" t="s">
        <v>371</v>
      </c>
      <c r="G290" s="234"/>
      <c r="H290" s="238">
        <v>52.02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141</v>
      </c>
      <c r="AU290" s="244" t="s">
        <v>85</v>
      </c>
      <c r="AV290" s="13" t="s">
        <v>85</v>
      </c>
      <c r="AW290" s="13" t="s">
        <v>32</v>
      </c>
      <c r="AX290" s="13" t="s">
        <v>75</v>
      </c>
      <c r="AY290" s="244" t="s">
        <v>131</v>
      </c>
    </row>
    <row r="291" spans="1:51" s="14" customFormat="1" ht="12">
      <c r="A291" s="14"/>
      <c r="B291" s="245"/>
      <c r="C291" s="246"/>
      <c r="D291" s="235" t="s">
        <v>141</v>
      </c>
      <c r="E291" s="247" t="s">
        <v>1</v>
      </c>
      <c r="F291" s="248" t="s">
        <v>143</v>
      </c>
      <c r="G291" s="246"/>
      <c r="H291" s="249">
        <v>52.02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141</v>
      </c>
      <c r="AU291" s="255" t="s">
        <v>85</v>
      </c>
      <c r="AV291" s="14" t="s">
        <v>137</v>
      </c>
      <c r="AW291" s="14" t="s">
        <v>32</v>
      </c>
      <c r="AX291" s="14" t="s">
        <v>83</v>
      </c>
      <c r="AY291" s="255" t="s">
        <v>131</v>
      </c>
    </row>
    <row r="292" spans="1:65" s="2" customFormat="1" ht="33" customHeight="1">
      <c r="A292" s="38"/>
      <c r="B292" s="39"/>
      <c r="C292" s="219" t="s">
        <v>372</v>
      </c>
      <c r="D292" s="219" t="s">
        <v>133</v>
      </c>
      <c r="E292" s="220" t="s">
        <v>373</v>
      </c>
      <c r="F292" s="221" t="s">
        <v>374</v>
      </c>
      <c r="G292" s="222" t="s">
        <v>140</v>
      </c>
      <c r="H292" s="223">
        <v>8.19</v>
      </c>
      <c r="I292" s="224"/>
      <c r="J292" s="225">
        <f>ROUND(I292*H292,2)</f>
        <v>0</v>
      </c>
      <c r="K292" s="226"/>
      <c r="L292" s="44"/>
      <c r="M292" s="227" t="s">
        <v>1</v>
      </c>
      <c r="N292" s="228" t="s">
        <v>40</v>
      </c>
      <c r="O292" s="91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137</v>
      </c>
      <c r="AT292" s="231" t="s">
        <v>133</v>
      </c>
      <c r="AU292" s="231" t="s">
        <v>85</v>
      </c>
      <c r="AY292" s="17" t="s">
        <v>131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83</v>
      </c>
      <c r="BK292" s="232">
        <f>ROUND(I292*H292,2)</f>
        <v>0</v>
      </c>
      <c r="BL292" s="17" t="s">
        <v>137</v>
      </c>
      <c r="BM292" s="231" t="s">
        <v>375</v>
      </c>
    </row>
    <row r="293" spans="1:51" s="13" customFormat="1" ht="12">
      <c r="A293" s="13"/>
      <c r="B293" s="233"/>
      <c r="C293" s="234"/>
      <c r="D293" s="235" t="s">
        <v>141</v>
      </c>
      <c r="E293" s="236" t="s">
        <v>1</v>
      </c>
      <c r="F293" s="237" t="s">
        <v>376</v>
      </c>
      <c r="G293" s="234"/>
      <c r="H293" s="238">
        <v>8.19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141</v>
      </c>
      <c r="AU293" s="244" t="s">
        <v>85</v>
      </c>
      <c r="AV293" s="13" t="s">
        <v>85</v>
      </c>
      <c r="AW293" s="13" t="s">
        <v>32</v>
      </c>
      <c r="AX293" s="13" t="s">
        <v>75</v>
      </c>
      <c r="AY293" s="244" t="s">
        <v>131</v>
      </c>
    </row>
    <row r="294" spans="1:51" s="14" customFormat="1" ht="12">
      <c r="A294" s="14"/>
      <c r="B294" s="245"/>
      <c r="C294" s="246"/>
      <c r="D294" s="235" t="s">
        <v>141</v>
      </c>
      <c r="E294" s="247" t="s">
        <v>1</v>
      </c>
      <c r="F294" s="248" t="s">
        <v>143</v>
      </c>
      <c r="G294" s="246"/>
      <c r="H294" s="249">
        <v>8.19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141</v>
      </c>
      <c r="AU294" s="255" t="s">
        <v>85</v>
      </c>
      <c r="AV294" s="14" t="s">
        <v>137</v>
      </c>
      <c r="AW294" s="14" t="s">
        <v>32</v>
      </c>
      <c r="AX294" s="14" t="s">
        <v>83</v>
      </c>
      <c r="AY294" s="255" t="s">
        <v>131</v>
      </c>
    </row>
    <row r="295" spans="1:65" s="2" customFormat="1" ht="24.15" customHeight="1">
      <c r="A295" s="38"/>
      <c r="B295" s="39"/>
      <c r="C295" s="219" t="s">
        <v>248</v>
      </c>
      <c r="D295" s="219" t="s">
        <v>133</v>
      </c>
      <c r="E295" s="220" t="s">
        <v>377</v>
      </c>
      <c r="F295" s="221" t="s">
        <v>378</v>
      </c>
      <c r="G295" s="222" t="s">
        <v>179</v>
      </c>
      <c r="H295" s="223">
        <v>5.85</v>
      </c>
      <c r="I295" s="224"/>
      <c r="J295" s="225">
        <f>ROUND(I295*H295,2)</f>
        <v>0</v>
      </c>
      <c r="K295" s="226"/>
      <c r="L295" s="44"/>
      <c r="M295" s="227" t="s">
        <v>1</v>
      </c>
      <c r="N295" s="228" t="s">
        <v>40</v>
      </c>
      <c r="O295" s="91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137</v>
      </c>
      <c r="AT295" s="231" t="s">
        <v>133</v>
      </c>
      <c r="AU295" s="231" t="s">
        <v>85</v>
      </c>
      <c r="AY295" s="17" t="s">
        <v>131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83</v>
      </c>
      <c r="BK295" s="232">
        <f>ROUND(I295*H295,2)</f>
        <v>0</v>
      </c>
      <c r="BL295" s="17" t="s">
        <v>137</v>
      </c>
      <c r="BM295" s="231" t="s">
        <v>379</v>
      </c>
    </row>
    <row r="296" spans="1:51" s="13" customFormat="1" ht="12">
      <c r="A296" s="13"/>
      <c r="B296" s="233"/>
      <c r="C296" s="234"/>
      <c r="D296" s="235" t="s">
        <v>141</v>
      </c>
      <c r="E296" s="236" t="s">
        <v>1</v>
      </c>
      <c r="F296" s="237" t="s">
        <v>380</v>
      </c>
      <c r="G296" s="234"/>
      <c r="H296" s="238">
        <v>5.85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141</v>
      </c>
      <c r="AU296" s="244" t="s">
        <v>85</v>
      </c>
      <c r="AV296" s="13" t="s">
        <v>85</v>
      </c>
      <c r="AW296" s="13" t="s">
        <v>32</v>
      </c>
      <c r="AX296" s="13" t="s">
        <v>75</v>
      </c>
      <c r="AY296" s="244" t="s">
        <v>131</v>
      </c>
    </row>
    <row r="297" spans="1:51" s="14" customFormat="1" ht="12">
      <c r="A297" s="14"/>
      <c r="B297" s="245"/>
      <c r="C297" s="246"/>
      <c r="D297" s="235" t="s">
        <v>141</v>
      </c>
      <c r="E297" s="247" t="s">
        <v>1</v>
      </c>
      <c r="F297" s="248" t="s">
        <v>143</v>
      </c>
      <c r="G297" s="246"/>
      <c r="H297" s="249">
        <v>5.85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141</v>
      </c>
      <c r="AU297" s="255" t="s">
        <v>85</v>
      </c>
      <c r="AV297" s="14" t="s">
        <v>137</v>
      </c>
      <c r="AW297" s="14" t="s">
        <v>32</v>
      </c>
      <c r="AX297" s="14" t="s">
        <v>83</v>
      </c>
      <c r="AY297" s="255" t="s">
        <v>131</v>
      </c>
    </row>
    <row r="298" spans="1:63" s="12" customFormat="1" ht="22.8" customHeight="1">
      <c r="A298" s="12"/>
      <c r="B298" s="203"/>
      <c r="C298" s="204"/>
      <c r="D298" s="205" t="s">
        <v>74</v>
      </c>
      <c r="E298" s="217" t="s">
        <v>154</v>
      </c>
      <c r="F298" s="217" t="s">
        <v>381</v>
      </c>
      <c r="G298" s="204"/>
      <c r="H298" s="204"/>
      <c r="I298" s="207"/>
      <c r="J298" s="218">
        <f>BK298</f>
        <v>0</v>
      </c>
      <c r="K298" s="204"/>
      <c r="L298" s="209"/>
      <c r="M298" s="210"/>
      <c r="N298" s="211"/>
      <c r="O298" s="211"/>
      <c r="P298" s="212">
        <f>SUM(P299:P348)</f>
        <v>0</v>
      </c>
      <c r="Q298" s="211"/>
      <c r="R298" s="212">
        <f>SUM(R299:R348)</f>
        <v>0</v>
      </c>
      <c r="S298" s="211"/>
      <c r="T298" s="213">
        <f>SUM(T299:T348)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4" t="s">
        <v>83</v>
      </c>
      <c r="AT298" s="215" t="s">
        <v>74</v>
      </c>
      <c r="AU298" s="215" t="s">
        <v>83</v>
      </c>
      <c r="AY298" s="214" t="s">
        <v>131</v>
      </c>
      <c r="BK298" s="216">
        <f>SUM(BK299:BK348)</f>
        <v>0</v>
      </c>
    </row>
    <row r="299" spans="1:65" s="2" customFormat="1" ht="24.15" customHeight="1">
      <c r="A299" s="38"/>
      <c r="B299" s="39"/>
      <c r="C299" s="219" t="s">
        <v>382</v>
      </c>
      <c r="D299" s="219" t="s">
        <v>133</v>
      </c>
      <c r="E299" s="220" t="s">
        <v>383</v>
      </c>
      <c r="F299" s="221" t="s">
        <v>384</v>
      </c>
      <c r="G299" s="222" t="s">
        <v>140</v>
      </c>
      <c r="H299" s="223">
        <v>15.75</v>
      </c>
      <c r="I299" s="224"/>
      <c r="J299" s="225">
        <f>ROUND(I299*H299,2)</f>
        <v>0</v>
      </c>
      <c r="K299" s="226"/>
      <c r="L299" s="44"/>
      <c r="M299" s="227" t="s">
        <v>1</v>
      </c>
      <c r="N299" s="228" t="s">
        <v>40</v>
      </c>
      <c r="O299" s="91"/>
      <c r="P299" s="229">
        <f>O299*H299</f>
        <v>0</v>
      </c>
      <c r="Q299" s="229">
        <v>0</v>
      </c>
      <c r="R299" s="229">
        <f>Q299*H299</f>
        <v>0</v>
      </c>
      <c r="S299" s="229">
        <v>0</v>
      </c>
      <c r="T299" s="23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1" t="s">
        <v>137</v>
      </c>
      <c r="AT299" s="231" t="s">
        <v>133</v>
      </c>
      <c r="AU299" s="231" t="s">
        <v>85</v>
      </c>
      <c r="AY299" s="17" t="s">
        <v>131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7" t="s">
        <v>83</v>
      </c>
      <c r="BK299" s="232">
        <f>ROUND(I299*H299,2)</f>
        <v>0</v>
      </c>
      <c r="BL299" s="17" t="s">
        <v>137</v>
      </c>
      <c r="BM299" s="231" t="s">
        <v>385</v>
      </c>
    </row>
    <row r="300" spans="1:51" s="13" customFormat="1" ht="12">
      <c r="A300" s="13"/>
      <c r="B300" s="233"/>
      <c r="C300" s="234"/>
      <c r="D300" s="235" t="s">
        <v>141</v>
      </c>
      <c r="E300" s="236" t="s">
        <v>1</v>
      </c>
      <c r="F300" s="237" t="s">
        <v>386</v>
      </c>
      <c r="G300" s="234"/>
      <c r="H300" s="238">
        <v>15.75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141</v>
      </c>
      <c r="AU300" s="244" t="s">
        <v>85</v>
      </c>
      <c r="AV300" s="13" t="s">
        <v>85</v>
      </c>
      <c r="AW300" s="13" t="s">
        <v>32</v>
      </c>
      <c r="AX300" s="13" t="s">
        <v>75</v>
      </c>
      <c r="AY300" s="244" t="s">
        <v>131</v>
      </c>
    </row>
    <row r="301" spans="1:51" s="14" customFormat="1" ht="12">
      <c r="A301" s="14"/>
      <c r="B301" s="245"/>
      <c r="C301" s="246"/>
      <c r="D301" s="235" t="s">
        <v>141</v>
      </c>
      <c r="E301" s="247" t="s">
        <v>1</v>
      </c>
      <c r="F301" s="248" t="s">
        <v>143</v>
      </c>
      <c r="G301" s="246"/>
      <c r="H301" s="249">
        <v>15.75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5" t="s">
        <v>141</v>
      </c>
      <c r="AU301" s="255" t="s">
        <v>85</v>
      </c>
      <c r="AV301" s="14" t="s">
        <v>137</v>
      </c>
      <c r="AW301" s="14" t="s">
        <v>32</v>
      </c>
      <c r="AX301" s="14" t="s">
        <v>83</v>
      </c>
      <c r="AY301" s="255" t="s">
        <v>131</v>
      </c>
    </row>
    <row r="302" spans="1:65" s="2" customFormat="1" ht="24.15" customHeight="1">
      <c r="A302" s="38"/>
      <c r="B302" s="39"/>
      <c r="C302" s="219" t="s">
        <v>253</v>
      </c>
      <c r="D302" s="219" t="s">
        <v>133</v>
      </c>
      <c r="E302" s="220" t="s">
        <v>387</v>
      </c>
      <c r="F302" s="221" t="s">
        <v>388</v>
      </c>
      <c r="G302" s="222" t="s">
        <v>140</v>
      </c>
      <c r="H302" s="223">
        <v>262</v>
      </c>
      <c r="I302" s="224"/>
      <c r="J302" s="225">
        <f>ROUND(I302*H302,2)</f>
        <v>0</v>
      </c>
      <c r="K302" s="226"/>
      <c r="L302" s="44"/>
      <c r="M302" s="227" t="s">
        <v>1</v>
      </c>
      <c r="N302" s="228" t="s">
        <v>40</v>
      </c>
      <c r="O302" s="91"/>
      <c r="P302" s="229">
        <f>O302*H302</f>
        <v>0</v>
      </c>
      <c r="Q302" s="229">
        <v>0</v>
      </c>
      <c r="R302" s="229">
        <f>Q302*H302</f>
        <v>0</v>
      </c>
      <c r="S302" s="229">
        <v>0</v>
      </c>
      <c r="T302" s="23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1" t="s">
        <v>137</v>
      </c>
      <c r="AT302" s="231" t="s">
        <v>133</v>
      </c>
      <c r="AU302" s="231" t="s">
        <v>85</v>
      </c>
      <c r="AY302" s="17" t="s">
        <v>131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7" t="s">
        <v>83</v>
      </c>
      <c r="BK302" s="232">
        <f>ROUND(I302*H302,2)</f>
        <v>0</v>
      </c>
      <c r="BL302" s="17" t="s">
        <v>137</v>
      </c>
      <c r="BM302" s="231" t="s">
        <v>389</v>
      </c>
    </row>
    <row r="303" spans="1:51" s="13" customFormat="1" ht="12">
      <c r="A303" s="13"/>
      <c r="B303" s="233"/>
      <c r="C303" s="234"/>
      <c r="D303" s="235" t="s">
        <v>141</v>
      </c>
      <c r="E303" s="236" t="s">
        <v>1</v>
      </c>
      <c r="F303" s="237" t="s">
        <v>390</v>
      </c>
      <c r="G303" s="234"/>
      <c r="H303" s="238">
        <v>262</v>
      </c>
      <c r="I303" s="239"/>
      <c r="J303" s="234"/>
      <c r="K303" s="234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141</v>
      </c>
      <c r="AU303" s="244" t="s">
        <v>85</v>
      </c>
      <c r="AV303" s="13" t="s">
        <v>85</v>
      </c>
      <c r="AW303" s="13" t="s">
        <v>32</v>
      </c>
      <c r="AX303" s="13" t="s">
        <v>75</v>
      </c>
      <c r="AY303" s="244" t="s">
        <v>131</v>
      </c>
    </row>
    <row r="304" spans="1:51" s="14" customFormat="1" ht="12">
      <c r="A304" s="14"/>
      <c r="B304" s="245"/>
      <c r="C304" s="246"/>
      <c r="D304" s="235" t="s">
        <v>141</v>
      </c>
      <c r="E304" s="247" t="s">
        <v>1</v>
      </c>
      <c r="F304" s="248" t="s">
        <v>143</v>
      </c>
      <c r="G304" s="246"/>
      <c r="H304" s="249">
        <v>262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5" t="s">
        <v>141</v>
      </c>
      <c r="AU304" s="255" t="s">
        <v>85</v>
      </c>
      <c r="AV304" s="14" t="s">
        <v>137</v>
      </c>
      <c r="AW304" s="14" t="s">
        <v>32</v>
      </c>
      <c r="AX304" s="14" t="s">
        <v>83</v>
      </c>
      <c r="AY304" s="255" t="s">
        <v>131</v>
      </c>
    </row>
    <row r="305" spans="1:65" s="2" customFormat="1" ht="16.5" customHeight="1">
      <c r="A305" s="38"/>
      <c r="B305" s="39"/>
      <c r="C305" s="219" t="s">
        <v>391</v>
      </c>
      <c r="D305" s="219" t="s">
        <v>133</v>
      </c>
      <c r="E305" s="220" t="s">
        <v>392</v>
      </c>
      <c r="F305" s="221" t="s">
        <v>393</v>
      </c>
      <c r="G305" s="222" t="s">
        <v>140</v>
      </c>
      <c r="H305" s="223">
        <v>74</v>
      </c>
      <c r="I305" s="224"/>
      <c r="J305" s="225">
        <f>ROUND(I305*H305,2)</f>
        <v>0</v>
      </c>
      <c r="K305" s="226"/>
      <c r="L305" s="44"/>
      <c r="M305" s="227" t="s">
        <v>1</v>
      </c>
      <c r="N305" s="228" t="s">
        <v>40</v>
      </c>
      <c r="O305" s="91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1" t="s">
        <v>137</v>
      </c>
      <c r="AT305" s="231" t="s">
        <v>133</v>
      </c>
      <c r="AU305" s="231" t="s">
        <v>85</v>
      </c>
      <c r="AY305" s="17" t="s">
        <v>131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83</v>
      </c>
      <c r="BK305" s="232">
        <f>ROUND(I305*H305,2)</f>
        <v>0</v>
      </c>
      <c r="BL305" s="17" t="s">
        <v>137</v>
      </c>
      <c r="BM305" s="231" t="s">
        <v>394</v>
      </c>
    </row>
    <row r="306" spans="1:51" s="13" customFormat="1" ht="12">
      <c r="A306" s="13"/>
      <c r="B306" s="233"/>
      <c r="C306" s="234"/>
      <c r="D306" s="235" t="s">
        <v>141</v>
      </c>
      <c r="E306" s="236" t="s">
        <v>1</v>
      </c>
      <c r="F306" s="237" t="s">
        <v>395</v>
      </c>
      <c r="G306" s="234"/>
      <c r="H306" s="238">
        <v>74</v>
      </c>
      <c r="I306" s="239"/>
      <c r="J306" s="234"/>
      <c r="K306" s="234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141</v>
      </c>
      <c r="AU306" s="244" t="s">
        <v>85</v>
      </c>
      <c r="AV306" s="13" t="s">
        <v>85</v>
      </c>
      <c r="AW306" s="13" t="s">
        <v>32</v>
      </c>
      <c r="AX306" s="13" t="s">
        <v>75</v>
      </c>
      <c r="AY306" s="244" t="s">
        <v>131</v>
      </c>
    </row>
    <row r="307" spans="1:51" s="14" customFormat="1" ht="12">
      <c r="A307" s="14"/>
      <c r="B307" s="245"/>
      <c r="C307" s="246"/>
      <c r="D307" s="235" t="s">
        <v>141</v>
      </c>
      <c r="E307" s="247" t="s">
        <v>1</v>
      </c>
      <c r="F307" s="248" t="s">
        <v>143</v>
      </c>
      <c r="G307" s="246"/>
      <c r="H307" s="249">
        <v>74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141</v>
      </c>
      <c r="AU307" s="255" t="s">
        <v>85</v>
      </c>
      <c r="AV307" s="14" t="s">
        <v>137</v>
      </c>
      <c r="AW307" s="14" t="s">
        <v>32</v>
      </c>
      <c r="AX307" s="14" t="s">
        <v>83</v>
      </c>
      <c r="AY307" s="255" t="s">
        <v>131</v>
      </c>
    </row>
    <row r="308" spans="1:65" s="2" customFormat="1" ht="24.15" customHeight="1">
      <c r="A308" s="38"/>
      <c r="B308" s="39"/>
      <c r="C308" s="219" t="s">
        <v>258</v>
      </c>
      <c r="D308" s="219" t="s">
        <v>133</v>
      </c>
      <c r="E308" s="220" t="s">
        <v>396</v>
      </c>
      <c r="F308" s="221" t="s">
        <v>397</v>
      </c>
      <c r="G308" s="222" t="s">
        <v>140</v>
      </c>
      <c r="H308" s="223">
        <v>4.095</v>
      </c>
      <c r="I308" s="224"/>
      <c r="J308" s="225">
        <f>ROUND(I308*H308,2)</f>
        <v>0</v>
      </c>
      <c r="K308" s="226"/>
      <c r="L308" s="44"/>
      <c r="M308" s="227" t="s">
        <v>1</v>
      </c>
      <c r="N308" s="228" t="s">
        <v>40</v>
      </c>
      <c r="O308" s="91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1" t="s">
        <v>137</v>
      </c>
      <c r="AT308" s="231" t="s">
        <v>133</v>
      </c>
      <c r="AU308" s="231" t="s">
        <v>85</v>
      </c>
      <c r="AY308" s="17" t="s">
        <v>131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7" t="s">
        <v>83</v>
      </c>
      <c r="BK308" s="232">
        <f>ROUND(I308*H308,2)</f>
        <v>0</v>
      </c>
      <c r="BL308" s="17" t="s">
        <v>137</v>
      </c>
      <c r="BM308" s="231" t="s">
        <v>398</v>
      </c>
    </row>
    <row r="309" spans="1:51" s="13" customFormat="1" ht="12">
      <c r="A309" s="13"/>
      <c r="B309" s="233"/>
      <c r="C309" s="234"/>
      <c r="D309" s="235" t="s">
        <v>141</v>
      </c>
      <c r="E309" s="236" t="s">
        <v>1</v>
      </c>
      <c r="F309" s="237" t="s">
        <v>399</v>
      </c>
      <c r="G309" s="234"/>
      <c r="H309" s="238">
        <v>4.095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141</v>
      </c>
      <c r="AU309" s="244" t="s">
        <v>85</v>
      </c>
      <c r="AV309" s="13" t="s">
        <v>85</v>
      </c>
      <c r="AW309" s="13" t="s">
        <v>32</v>
      </c>
      <c r="AX309" s="13" t="s">
        <v>75</v>
      </c>
      <c r="AY309" s="244" t="s">
        <v>131</v>
      </c>
    </row>
    <row r="310" spans="1:51" s="14" customFormat="1" ht="12">
      <c r="A310" s="14"/>
      <c r="B310" s="245"/>
      <c r="C310" s="246"/>
      <c r="D310" s="235" t="s">
        <v>141</v>
      </c>
      <c r="E310" s="247" t="s">
        <v>1</v>
      </c>
      <c r="F310" s="248" t="s">
        <v>143</v>
      </c>
      <c r="G310" s="246"/>
      <c r="H310" s="249">
        <v>4.095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141</v>
      </c>
      <c r="AU310" s="255" t="s">
        <v>85</v>
      </c>
      <c r="AV310" s="14" t="s">
        <v>137</v>
      </c>
      <c r="AW310" s="14" t="s">
        <v>32</v>
      </c>
      <c r="AX310" s="14" t="s">
        <v>83</v>
      </c>
      <c r="AY310" s="255" t="s">
        <v>131</v>
      </c>
    </row>
    <row r="311" spans="1:65" s="2" customFormat="1" ht="24.15" customHeight="1">
      <c r="A311" s="38"/>
      <c r="B311" s="39"/>
      <c r="C311" s="219" t="s">
        <v>400</v>
      </c>
      <c r="D311" s="219" t="s">
        <v>133</v>
      </c>
      <c r="E311" s="220" t="s">
        <v>401</v>
      </c>
      <c r="F311" s="221" t="s">
        <v>402</v>
      </c>
      <c r="G311" s="222" t="s">
        <v>140</v>
      </c>
      <c r="H311" s="223">
        <v>44.5</v>
      </c>
      <c r="I311" s="224"/>
      <c r="J311" s="225">
        <f>ROUND(I311*H311,2)</f>
        <v>0</v>
      </c>
      <c r="K311" s="226"/>
      <c r="L311" s="44"/>
      <c r="M311" s="227" t="s">
        <v>1</v>
      </c>
      <c r="N311" s="228" t="s">
        <v>40</v>
      </c>
      <c r="O311" s="91"/>
      <c r="P311" s="229">
        <f>O311*H311</f>
        <v>0</v>
      </c>
      <c r="Q311" s="229">
        <v>0</v>
      </c>
      <c r="R311" s="229">
        <f>Q311*H311</f>
        <v>0</v>
      </c>
      <c r="S311" s="229">
        <v>0</v>
      </c>
      <c r="T311" s="23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1" t="s">
        <v>137</v>
      </c>
      <c r="AT311" s="231" t="s">
        <v>133</v>
      </c>
      <c r="AU311" s="231" t="s">
        <v>85</v>
      </c>
      <c r="AY311" s="17" t="s">
        <v>131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7" t="s">
        <v>83</v>
      </c>
      <c r="BK311" s="232">
        <f>ROUND(I311*H311,2)</f>
        <v>0</v>
      </c>
      <c r="BL311" s="17" t="s">
        <v>137</v>
      </c>
      <c r="BM311" s="231" t="s">
        <v>403</v>
      </c>
    </row>
    <row r="312" spans="1:51" s="13" customFormat="1" ht="12">
      <c r="A312" s="13"/>
      <c r="B312" s="233"/>
      <c r="C312" s="234"/>
      <c r="D312" s="235" t="s">
        <v>141</v>
      </c>
      <c r="E312" s="236" t="s">
        <v>1</v>
      </c>
      <c r="F312" s="237" t="s">
        <v>404</v>
      </c>
      <c r="G312" s="234"/>
      <c r="H312" s="238">
        <v>44.5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141</v>
      </c>
      <c r="AU312" s="244" t="s">
        <v>85</v>
      </c>
      <c r="AV312" s="13" t="s">
        <v>85</v>
      </c>
      <c r="AW312" s="13" t="s">
        <v>32</v>
      </c>
      <c r="AX312" s="13" t="s">
        <v>75</v>
      </c>
      <c r="AY312" s="244" t="s">
        <v>131</v>
      </c>
    </row>
    <row r="313" spans="1:51" s="14" customFormat="1" ht="12">
      <c r="A313" s="14"/>
      <c r="B313" s="245"/>
      <c r="C313" s="246"/>
      <c r="D313" s="235" t="s">
        <v>141</v>
      </c>
      <c r="E313" s="247" t="s">
        <v>1</v>
      </c>
      <c r="F313" s="248" t="s">
        <v>143</v>
      </c>
      <c r="G313" s="246"/>
      <c r="H313" s="249">
        <v>44.5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141</v>
      </c>
      <c r="AU313" s="255" t="s">
        <v>85</v>
      </c>
      <c r="AV313" s="14" t="s">
        <v>137</v>
      </c>
      <c r="AW313" s="14" t="s">
        <v>32</v>
      </c>
      <c r="AX313" s="14" t="s">
        <v>83</v>
      </c>
      <c r="AY313" s="255" t="s">
        <v>131</v>
      </c>
    </row>
    <row r="314" spans="1:65" s="2" customFormat="1" ht="24.15" customHeight="1">
      <c r="A314" s="38"/>
      <c r="B314" s="39"/>
      <c r="C314" s="219" t="s">
        <v>263</v>
      </c>
      <c r="D314" s="219" t="s">
        <v>133</v>
      </c>
      <c r="E314" s="220" t="s">
        <v>405</v>
      </c>
      <c r="F314" s="221" t="s">
        <v>406</v>
      </c>
      <c r="G314" s="222" t="s">
        <v>140</v>
      </c>
      <c r="H314" s="223">
        <v>44.5</v>
      </c>
      <c r="I314" s="224"/>
      <c r="J314" s="225">
        <f>ROUND(I314*H314,2)</f>
        <v>0</v>
      </c>
      <c r="K314" s="226"/>
      <c r="L314" s="44"/>
      <c r="M314" s="227" t="s">
        <v>1</v>
      </c>
      <c r="N314" s="228" t="s">
        <v>40</v>
      </c>
      <c r="O314" s="91"/>
      <c r="P314" s="229">
        <f>O314*H314</f>
        <v>0</v>
      </c>
      <c r="Q314" s="229">
        <v>0</v>
      </c>
      <c r="R314" s="229">
        <f>Q314*H314</f>
        <v>0</v>
      </c>
      <c r="S314" s="229">
        <v>0</v>
      </c>
      <c r="T314" s="23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1" t="s">
        <v>137</v>
      </c>
      <c r="AT314" s="231" t="s">
        <v>133</v>
      </c>
      <c r="AU314" s="231" t="s">
        <v>85</v>
      </c>
      <c r="AY314" s="17" t="s">
        <v>131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83</v>
      </c>
      <c r="BK314" s="232">
        <f>ROUND(I314*H314,2)</f>
        <v>0</v>
      </c>
      <c r="BL314" s="17" t="s">
        <v>137</v>
      </c>
      <c r="BM314" s="231" t="s">
        <v>407</v>
      </c>
    </row>
    <row r="315" spans="1:51" s="13" customFormat="1" ht="12">
      <c r="A315" s="13"/>
      <c r="B315" s="233"/>
      <c r="C315" s="234"/>
      <c r="D315" s="235" t="s">
        <v>141</v>
      </c>
      <c r="E315" s="236" t="s">
        <v>1</v>
      </c>
      <c r="F315" s="237" t="s">
        <v>404</v>
      </c>
      <c r="G315" s="234"/>
      <c r="H315" s="238">
        <v>44.5</v>
      </c>
      <c r="I315" s="239"/>
      <c r="J315" s="234"/>
      <c r="K315" s="234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141</v>
      </c>
      <c r="AU315" s="244" t="s">
        <v>85</v>
      </c>
      <c r="AV315" s="13" t="s">
        <v>85</v>
      </c>
      <c r="AW315" s="13" t="s">
        <v>32</v>
      </c>
      <c r="AX315" s="13" t="s">
        <v>75</v>
      </c>
      <c r="AY315" s="244" t="s">
        <v>131</v>
      </c>
    </row>
    <row r="316" spans="1:51" s="14" customFormat="1" ht="12">
      <c r="A316" s="14"/>
      <c r="B316" s="245"/>
      <c r="C316" s="246"/>
      <c r="D316" s="235" t="s">
        <v>141</v>
      </c>
      <c r="E316" s="247" t="s">
        <v>1</v>
      </c>
      <c r="F316" s="248" t="s">
        <v>143</v>
      </c>
      <c r="G316" s="246"/>
      <c r="H316" s="249">
        <v>44.5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141</v>
      </c>
      <c r="AU316" s="255" t="s">
        <v>85</v>
      </c>
      <c r="AV316" s="14" t="s">
        <v>137</v>
      </c>
      <c r="AW316" s="14" t="s">
        <v>32</v>
      </c>
      <c r="AX316" s="14" t="s">
        <v>83</v>
      </c>
      <c r="AY316" s="255" t="s">
        <v>131</v>
      </c>
    </row>
    <row r="317" spans="1:65" s="2" customFormat="1" ht="33" customHeight="1">
      <c r="A317" s="38"/>
      <c r="B317" s="39"/>
      <c r="C317" s="219" t="s">
        <v>408</v>
      </c>
      <c r="D317" s="219" t="s">
        <v>133</v>
      </c>
      <c r="E317" s="220" t="s">
        <v>409</v>
      </c>
      <c r="F317" s="221" t="s">
        <v>410</v>
      </c>
      <c r="G317" s="222" t="s">
        <v>140</v>
      </c>
      <c r="H317" s="223">
        <v>188</v>
      </c>
      <c r="I317" s="224"/>
      <c r="J317" s="225">
        <f>ROUND(I317*H317,2)</f>
        <v>0</v>
      </c>
      <c r="K317" s="226"/>
      <c r="L317" s="44"/>
      <c r="M317" s="227" t="s">
        <v>1</v>
      </c>
      <c r="N317" s="228" t="s">
        <v>40</v>
      </c>
      <c r="O317" s="91"/>
      <c r="P317" s="229">
        <f>O317*H317</f>
        <v>0</v>
      </c>
      <c r="Q317" s="229">
        <v>0</v>
      </c>
      <c r="R317" s="229">
        <f>Q317*H317</f>
        <v>0</v>
      </c>
      <c r="S317" s="229">
        <v>0</v>
      </c>
      <c r="T317" s="23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1" t="s">
        <v>137</v>
      </c>
      <c r="AT317" s="231" t="s">
        <v>133</v>
      </c>
      <c r="AU317" s="231" t="s">
        <v>85</v>
      </c>
      <c r="AY317" s="17" t="s">
        <v>131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7" t="s">
        <v>83</v>
      </c>
      <c r="BK317" s="232">
        <f>ROUND(I317*H317,2)</f>
        <v>0</v>
      </c>
      <c r="BL317" s="17" t="s">
        <v>137</v>
      </c>
      <c r="BM317" s="231" t="s">
        <v>411</v>
      </c>
    </row>
    <row r="318" spans="1:51" s="13" customFormat="1" ht="12">
      <c r="A318" s="13"/>
      <c r="B318" s="233"/>
      <c r="C318" s="234"/>
      <c r="D318" s="235" t="s">
        <v>141</v>
      </c>
      <c r="E318" s="236" t="s">
        <v>1</v>
      </c>
      <c r="F318" s="237" t="s">
        <v>412</v>
      </c>
      <c r="G318" s="234"/>
      <c r="H318" s="238">
        <v>188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141</v>
      </c>
      <c r="AU318" s="244" t="s">
        <v>85</v>
      </c>
      <c r="AV318" s="13" t="s">
        <v>85</v>
      </c>
      <c r="AW318" s="13" t="s">
        <v>32</v>
      </c>
      <c r="AX318" s="13" t="s">
        <v>75</v>
      </c>
      <c r="AY318" s="244" t="s">
        <v>131</v>
      </c>
    </row>
    <row r="319" spans="1:51" s="14" customFormat="1" ht="12">
      <c r="A319" s="14"/>
      <c r="B319" s="245"/>
      <c r="C319" s="246"/>
      <c r="D319" s="235" t="s">
        <v>141</v>
      </c>
      <c r="E319" s="247" t="s">
        <v>1</v>
      </c>
      <c r="F319" s="248" t="s">
        <v>143</v>
      </c>
      <c r="G319" s="246"/>
      <c r="H319" s="249">
        <v>188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141</v>
      </c>
      <c r="AU319" s="255" t="s">
        <v>85</v>
      </c>
      <c r="AV319" s="14" t="s">
        <v>137</v>
      </c>
      <c r="AW319" s="14" t="s">
        <v>32</v>
      </c>
      <c r="AX319" s="14" t="s">
        <v>83</v>
      </c>
      <c r="AY319" s="255" t="s">
        <v>131</v>
      </c>
    </row>
    <row r="320" spans="1:65" s="2" customFormat="1" ht="24.15" customHeight="1">
      <c r="A320" s="38"/>
      <c r="B320" s="39"/>
      <c r="C320" s="219" t="s">
        <v>267</v>
      </c>
      <c r="D320" s="219" t="s">
        <v>133</v>
      </c>
      <c r="E320" s="220" t="s">
        <v>413</v>
      </c>
      <c r="F320" s="221" t="s">
        <v>414</v>
      </c>
      <c r="G320" s="222" t="s">
        <v>140</v>
      </c>
      <c r="H320" s="223">
        <v>188</v>
      </c>
      <c r="I320" s="224"/>
      <c r="J320" s="225">
        <f>ROUND(I320*H320,2)</f>
        <v>0</v>
      </c>
      <c r="K320" s="226"/>
      <c r="L320" s="44"/>
      <c r="M320" s="227" t="s">
        <v>1</v>
      </c>
      <c r="N320" s="228" t="s">
        <v>40</v>
      </c>
      <c r="O320" s="91"/>
      <c r="P320" s="229">
        <f>O320*H320</f>
        <v>0</v>
      </c>
      <c r="Q320" s="229">
        <v>0</v>
      </c>
      <c r="R320" s="229">
        <f>Q320*H320</f>
        <v>0</v>
      </c>
      <c r="S320" s="229">
        <v>0</v>
      </c>
      <c r="T320" s="23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1" t="s">
        <v>137</v>
      </c>
      <c r="AT320" s="231" t="s">
        <v>133</v>
      </c>
      <c r="AU320" s="231" t="s">
        <v>85</v>
      </c>
      <c r="AY320" s="17" t="s">
        <v>131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7" t="s">
        <v>83</v>
      </c>
      <c r="BK320" s="232">
        <f>ROUND(I320*H320,2)</f>
        <v>0</v>
      </c>
      <c r="BL320" s="17" t="s">
        <v>137</v>
      </c>
      <c r="BM320" s="231" t="s">
        <v>415</v>
      </c>
    </row>
    <row r="321" spans="1:51" s="13" customFormat="1" ht="12">
      <c r="A321" s="13"/>
      <c r="B321" s="233"/>
      <c r="C321" s="234"/>
      <c r="D321" s="235" t="s">
        <v>141</v>
      </c>
      <c r="E321" s="236" t="s">
        <v>1</v>
      </c>
      <c r="F321" s="237" t="s">
        <v>412</v>
      </c>
      <c r="G321" s="234"/>
      <c r="H321" s="238">
        <v>188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141</v>
      </c>
      <c r="AU321" s="244" t="s">
        <v>85</v>
      </c>
      <c r="AV321" s="13" t="s">
        <v>85</v>
      </c>
      <c r="AW321" s="13" t="s">
        <v>32</v>
      </c>
      <c r="AX321" s="13" t="s">
        <v>75</v>
      </c>
      <c r="AY321" s="244" t="s">
        <v>131</v>
      </c>
    </row>
    <row r="322" spans="1:51" s="14" customFormat="1" ht="12">
      <c r="A322" s="14"/>
      <c r="B322" s="245"/>
      <c r="C322" s="246"/>
      <c r="D322" s="235" t="s">
        <v>141</v>
      </c>
      <c r="E322" s="247" t="s">
        <v>1</v>
      </c>
      <c r="F322" s="248" t="s">
        <v>143</v>
      </c>
      <c r="G322" s="246"/>
      <c r="H322" s="249">
        <v>188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141</v>
      </c>
      <c r="AU322" s="255" t="s">
        <v>85</v>
      </c>
      <c r="AV322" s="14" t="s">
        <v>137</v>
      </c>
      <c r="AW322" s="14" t="s">
        <v>32</v>
      </c>
      <c r="AX322" s="14" t="s">
        <v>83</v>
      </c>
      <c r="AY322" s="255" t="s">
        <v>131</v>
      </c>
    </row>
    <row r="323" spans="1:65" s="2" customFormat="1" ht="24.15" customHeight="1">
      <c r="A323" s="38"/>
      <c r="B323" s="39"/>
      <c r="C323" s="219" t="s">
        <v>416</v>
      </c>
      <c r="D323" s="219" t="s">
        <v>133</v>
      </c>
      <c r="E323" s="220" t="s">
        <v>417</v>
      </c>
      <c r="F323" s="221" t="s">
        <v>418</v>
      </c>
      <c r="G323" s="222" t="s">
        <v>140</v>
      </c>
      <c r="H323" s="223">
        <v>188</v>
      </c>
      <c r="I323" s="224"/>
      <c r="J323" s="225">
        <f>ROUND(I323*H323,2)</f>
        <v>0</v>
      </c>
      <c r="K323" s="226"/>
      <c r="L323" s="44"/>
      <c r="M323" s="227" t="s">
        <v>1</v>
      </c>
      <c r="N323" s="228" t="s">
        <v>40</v>
      </c>
      <c r="O323" s="91"/>
      <c r="P323" s="229">
        <f>O323*H323</f>
        <v>0</v>
      </c>
      <c r="Q323" s="229">
        <v>0</v>
      </c>
      <c r="R323" s="229">
        <f>Q323*H323</f>
        <v>0</v>
      </c>
      <c r="S323" s="229">
        <v>0</v>
      </c>
      <c r="T323" s="23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1" t="s">
        <v>137</v>
      </c>
      <c r="AT323" s="231" t="s">
        <v>133</v>
      </c>
      <c r="AU323" s="231" t="s">
        <v>85</v>
      </c>
      <c r="AY323" s="17" t="s">
        <v>131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83</v>
      </c>
      <c r="BK323" s="232">
        <f>ROUND(I323*H323,2)</f>
        <v>0</v>
      </c>
      <c r="BL323" s="17" t="s">
        <v>137</v>
      </c>
      <c r="BM323" s="231" t="s">
        <v>419</v>
      </c>
    </row>
    <row r="324" spans="1:51" s="13" customFormat="1" ht="12">
      <c r="A324" s="13"/>
      <c r="B324" s="233"/>
      <c r="C324" s="234"/>
      <c r="D324" s="235" t="s">
        <v>141</v>
      </c>
      <c r="E324" s="236" t="s">
        <v>1</v>
      </c>
      <c r="F324" s="237" t="s">
        <v>412</v>
      </c>
      <c r="G324" s="234"/>
      <c r="H324" s="238">
        <v>188</v>
      </c>
      <c r="I324" s="239"/>
      <c r="J324" s="234"/>
      <c r="K324" s="234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141</v>
      </c>
      <c r="AU324" s="244" t="s">
        <v>85</v>
      </c>
      <c r="AV324" s="13" t="s">
        <v>85</v>
      </c>
      <c r="AW324" s="13" t="s">
        <v>32</v>
      </c>
      <c r="AX324" s="13" t="s">
        <v>75</v>
      </c>
      <c r="AY324" s="244" t="s">
        <v>131</v>
      </c>
    </row>
    <row r="325" spans="1:51" s="14" customFormat="1" ht="12">
      <c r="A325" s="14"/>
      <c r="B325" s="245"/>
      <c r="C325" s="246"/>
      <c r="D325" s="235" t="s">
        <v>141</v>
      </c>
      <c r="E325" s="247" t="s">
        <v>1</v>
      </c>
      <c r="F325" s="248" t="s">
        <v>143</v>
      </c>
      <c r="G325" s="246"/>
      <c r="H325" s="249">
        <v>188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5" t="s">
        <v>141</v>
      </c>
      <c r="AU325" s="255" t="s">
        <v>85</v>
      </c>
      <c r="AV325" s="14" t="s">
        <v>137</v>
      </c>
      <c r="AW325" s="14" t="s">
        <v>32</v>
      </c>
      <c r="AX325" s="14" t="s">
        <v>83</v>
      </c>
      <c r="AY325" s="255" t="s">
        <v>131</v>
      </c>
    </row>
    <row r="326" spans="1:65" s="2" customFormat="1" ht="24.15" customHeight="1">
      <c r="A326" s="38"/>
      <c r="B326" s="39"/>
      <c r="C326" s="219" t="s">
        <v>272</v>
      </c>
      <c r="D326" s="219" t="s">
        <v>133</v>
      </c>
      <c r="E326" s="220" t="s">
        <v>420</v>
      </c>
      <c r="F326" s="221" t="s">
        <v>421</v>
      </c>
      <c r="G326" s="222" t="s">
        <v>140</v>
      </c>
      <c r="H326" s="223">
        <v>0.7</v>
      </c>
      <c r="I326" s="224"/>
      <c r="J326" s="225">
        <f>ROUND(I326*H326,2)</f>
        <v>0</v>
      </c>
      <c r="K326" s="226"/>
      <c r="L326" s="44"/>
      <c r="M326" s="227" t="s">
        <v>1</v>
      </c>
      <c r="N326" s="228" t="s">
        <v>40</v>
      </c>
      <c r="O326" s="91"/>
      <c r="P326" s="229">
        <f>O326*H326</f>
        <v>0</v>
      </c>
      <c r="Q326" s="229">
        <v>0</v>
      </c>
      <c r="R326" s="229">
        <f>Q326*H326</f>
        <v>0</v>
      </c>
      <c r="S326" s="229">
        <v>0</v>
      </c>
      <c r="T326" s="230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1" t="s">
        <v>137</v>
      </c>
      <c r="AT326" s="231" t="s">
        <v>133</v>
      </c>
      <c r="AU326" s="231" t="s">
        <v>85</v>
      </c>
      <c r="AY326" s="17" t="s">
        <v>131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7" t="s">
        <v>83</v>
      </c>
      <c r="BK326" s="232">
        <f>ROUND(I326*H326,2)</f>
        <v>0</v>
      </c>
      <c r="BL326" s="17" t="s">
        <v>137</v>
      </c>
      <c r="BM326" s="231" t="s">
        <v>422</v>
      </c>
    </row>
    <row r="327" spans="1:51" s="13" customFormat="1" ht="12">
      <c r="A327" s="13"/>
      <c r="B327" s="233"/>
      <c r="C327" s="234"/>
      <c r="D327" s="235" t="s">
        <v>141</v>
      </c>
      <c r="E327" s="236" t="s">
        <v>1</v>
      </c>
      <c r="F327" s="237" t="s">
        <v>171</v>
      </c>
      <c r="G327" s="234"/>
      <c r="H327" s="238">
        <v>0.7</v>
      </c>
      <c r="I327" s="239"/>
      <c r="J327" s="234"/>
      <c r="K327" s="234"/>
      <c r="L327" s="240"/>
      <c r="M327" s="241"/>
      <c r="N327" s="242"/>
      <c r="O327" s="242"/>
      <c r="P327" s="242"/>
      <c r="Q327" s="242"/>
      <c r="R327" s="242"/>
      <c r="S327" s="242"/>
      <c r="T327" s="24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4" t="s">
        <v>141</v>
      </c>
      <c r="AU327" s="244" t="s">
        <v>85</v>
      </c>
      <c r="AV327" s="13" t="s">
        <v>85</v>
      </c>
      <c r="AW327" s="13" t="s">
        <v>32</v>
      </c>
      <c r="AX327" s="13" t="s">
        <v>75</v>
      </c>
      <c r="AY327" s="244" t="s">
        <v>131</v>
      </c>
    </row>
    <row r="328" spans="1:51" s="14" customFormat="1" ht="12">
      <c r="A328" s="14"/>
      <c r="B328" s="245"/>
      <c r="C328" s="246"/>
      <c r="D328" s="235" t="s">
        <v>141</v>
      </c>
      <c r="E328" s="247" t="s">
        <v>1</v>
      </c>
      <c r="F328" s="248" t="s">
        <v>143</v>
      </c>
      <c r="G328" s="246"/>
      <c r="H328" s="249">
        <v>0.7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5" t="s">
        <v>141</v>
      </c>
      <c r="AU328" s="255" t="s">
        <v>85</v>
      </c>
      <c r="AV328" s="14" t="s">
        <v>137</v>
      </c>
      <c r="AW328" s="14" t="s">
        <v>32</v>
      </c>
      <c r="AX328" s="14" t="s">
        <v>83</v>
      </c>
      <c r="AY328" s="255" t="s">
        <v>131</v>
      </c>
    </row>
    <row r="329" spans="1:65" s="2" customFormat="1" ht="33" customHeight="1">
      <c r="A329" s="38"/>
      <c r="B329" s="39"/>
      <c r="C329" s="219" t="s">
        <v>423</v>
      </c>
      <c r="D329" s="219" t="s">
        <v>133</v>
      </c>
      <c r="E329" s="220" t="s">
        <v>424</v>
      </c>
      <c r="F329" s="221" t="s">
        <v>425</v>
      </c>
      <c r="G329" s="222" t="s">
        <v>140</v>
      </c>
      <c r="H329" s="223">
        <v>74</v>
      </c>
      <c r="I329" s="224"/>
      <c r="J329" s="225">
        <f>ROUND(I329*H329,2)</f>
        <v>0</v>
      </c>
      <c r="K329" s="226"/>
      <c r="L329" s="44"/>
      <c r="M329" s="227" t="s">
        <v>1</v>
      </c>
      <c r="N329" s="228" t="s">
        <v>40</v>
      </c>
      <c r="O329" s="91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1" t="s">
        <v>137</v>
      </c>
      <c r="AT329" s="231" t="s">
        <v>133</v>
      </c>
      <c r="AU329" s="231" t="s">
        <v>85</v>
      </c>
      <c r="AY329" s="17" t="s">
        <v>131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7" t="s">
        <v>83</v>
      </c>
      <c r="BK329" s="232">
        <f>ROUND(I329*H329,2)</f>
        <v>0</v>
      </c>
      <c r="BL329" s="17" t="s">
        <v>137</v>
      </c>
      <c r="BM329" s="231" t="s">
        <v>426</v>
      </c>
    </row>
    <row r="330" spans="1:51" s="13" customFormat="1" ht="12">
      <c r="A330" s="13"/>
      <c r="B330" s="233"/>
      <c r="C330" s="234"/>
      <c r="D330" s="235" t="s">
        <v>141</v>
      </c>
      <c r="E330" s="236" t="s">
        <v>1</v>
      </c>
      <c r="F330" s="237" t="s">
        <v>427</v>
      </c>
      <c r="G330" s="234"/>
      <c r="H330" s="238">
        <v>74</v>
      </c>
      <c r="I330" s="239"/>
      <c r="J330" s="234"/>
      <c r="K330" s="234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141</v>
      </c>
      <c r="AU330" s="244" t="s">
        <v>85</v>
      </c>
      <c r="AV330" s="13" t="s">
        <v>85</v>
      </c>
      <c r="AW330" s="13" t="s">
        <v>32</v>
      </c>
      <c r="AX330" s="13" t="s">
        <v>75</v>
      </c>
      <c r="AY330" s="244" t="s">
        <v>131</v>
      </c>
    </row>
    <row r="331" spans="1:51" s="14" customFormat="1" ht="12">
      <c r="A331" s="14"/>
      <c r="B331" s="245"/>
      <c r="C331" s="246"/>
      <c r="D331" s="235" t="s">
        <v>141</v>
      </c>
      <c r="E331" s="247" t="s">
        <v>1</v>
      </c>
      <c r="F331" s="248" t="s">
        <v>143</v>
      </c>
      <c r="G331" s="246"/>
      <c r="H331" s="249">
        <v>74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5" t="s">
        <v>141</v>
      </c>
      <c r="AU331" s="255" t="s">
        <v>85</v>
      </c>
      <c r="AV331" s="14" t="s">
        <v>137</v>
      </c>
      <c r="AW331" s="14" t="s">
        <v>32</v>
      </c>
      <c r="AX331" s="14" t="s">
        <v>83</v>
      </c>
      <c r="AY331" s="255" t="s">
        <v>131</v>
      </c>
    </row>
    <row r="332" spans="1:65" s="2" customFormat="1" ht="24.15" customHeight="1">
      <c r="A332" s="38"/>
      <c r="B332" s="39"/>
      <c r="C332" s="219" t="s">
        <v>276</v>
      </c>
      <c r="D332" s="219" t="s">
        <v>133</v>
      </c>
      <c r="E332" s="220" t="s">
        <v>428</v>
      </c>
      <c r="F332" s="221" t="s">
        <v>429</v>
      </c>
      <c r="G332" s="222" t="s">
        <v>140</v>
      </c>
      <c r="H332" s="223">
        <v>74</v>
      </c>
      <c r="I332" s="224"/>
      <c r="J332" s="225">
        <f>ROUND(I332*H332,2)</f>
        <v>0</v>
      </c>
      <c r="K332" s="226"/>
      <c r="L332" s="44"/>
      <c r="M332" s="227" t="s">
        <v>1</v>
      </c>
      <c r="N332" s="228" t="s">
        <v>40</v>
      </c>
      <c r="O332" s="91"/>
      <c r="P332" s="229">
        <f>O332*H332</f>
        <v>0</v>
      </c>
      <c r="Q332" s="229">
        <v>0</v>
      </c>
      <c r="R332" s="229">
        <f>Q332*H332</f>
        <v>0</v>
      </c>
      <c r="S332" s="229">
        <v>0</v>
      </c>
      <c r="T332" s="230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1" t="s">
        <v>137</v>
      </c>
      <c r="AT332" s="231" t="s">
        <v>133</v>
      </c>
      <c r="AU332" s="231" t="s">
        <v>85</v>
      </c>
      <c r="AY332" s="17" t="s">
        <v>131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7" t="s">
        <v>83</v>
      </c>
      <c r="BK332" s="232">
        <f>ROUND(I332*H332,2)</f>
        <v>0</v>
      </c>
      <c r="BL332" s="17" t="s">
        <v>137</v>
      </c>
      <c r="BM332" s="231" t="s">
        <v>430</v>
      </c>
    </row>
    <row r="333" spans="1:51" s="13" customFormat="1" ht="12">
      <c r="A333" s="13"/>
      <c r="B333" s="233"/>
      <c r="C333" s="234"/>
      <c r="D333" s="235" t="s">
        <v>141</v>
      </c>
      <c r="E333" s="236" t="s">
        <v>1</v>
      </c>
      <c r="F333" s="237" t="s">
        <v>427</v>
      </c>
      <c r="G333" s="234"/>
      <c r="H333" s="238">
        <v>74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141</v>
      </c>
      <c r="AU333" s="244" t="s">
        <v>85</v>
      </c>
      <c r="AV333" s="13" t="s">
        <v>85</v>
      </c>
      <c r="AW333" s="13" t="s">
        <v>32</v>
      </c>
      <c r="AX333" s="13" t="s">
        <v>75</v>
      </c>
      <c r="AY333" s="244" t="s">
        <v>131</v>
      </c>
    </row>
    <row r="334" spans="1:51" s="14" customFormat="1" ht="12">
      <c r="A334" s="14"/>
      <c r="B334" s="245"/>
      <c r="C334" s="246"/>
      <c r="D334" s="235" t="s">
        <v>141</v>
      </c>
      <c r="E334" s="247" t="s">
        <v>1</v>
      </c>
      <c r="F334" s="248" t="s">
        <v>143</v>
      </c>
      <c r="G334" s="246"/>
      <c r="H334" s="249">
        <v>74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141</v>
      </c>
      <c r="AU334" s="255" t="s">
        <v>85</v>
      </c>
      <c r="AV334" s="14" t="s">
        <v>137</v>
      </c>
      <c r="AW334" s="14" t="s">
        <v>32</v>
      </c>
      <c r="AX334" s="14" t="s">
        <v>83</v>
      </c>
      <c r="AY334" s="255" t="s">
        <v>131</v>
      </c>
    </row>
    <row r="335" spans="1:65" s="2" customFormat="1" ht="16.5" customHeight="1">
      <c r="A335" s="38"/>
      <c r="B335" s="39"/>
      <c r="C335" s="219" t="s">
        <v>431</v>
      </c>
      <c r="D335" s="219" t="s">
        <v>133</v>
      </c>
      <c r="E335" s="220" t="s">
        <v>432</v>
      </c>
      <c r="F335" s="221" t="s">
        <v>433</v>
      </c>
      <c r="G335" s="222" t="s">
        <v>179</v>
      </c>
      <c r="H335" s="223">
        <v>6.2</v>
      </c>
      <c r="I335" s="224"/>
      <c r="J335" s="225">
        <f>ROUND(I335*H335,2)</f>
        <v>0</v>
      </c>
      <c r="K335" s="226"/>
      <c r="L335" s="44"/>
      <c r="M335" s="227" t="s">
        <v>1</v>
      </c>
      <c r="N335" s="228" t="s">
        <v>40</v>
      </c>
      <c r="O335" s="91"/>
      <c r="P335" s="229">
        <f>O335*H335</f>
        <v>0</v>
      </c>
      <c r="Q335" s="229">
        <v>0</v>
      </c>
      <c r="R335" s="229">
        <f>Q335*H335</f>
        <v>0</v>
      </c>
      <c r="S335" s="229">
        <v>0</v>
      </c>
      <c r="T335" s="23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1" t="s">
        <v>137</v>
      </c>
      <c r="AT335" s="231" t="s">
        <v>133</v>
      </c>
      <c r="AU335" s="231" t="s">
        <v>85</v>
      </c>
      <c r="AY335" s="17" t="s">
        <v>131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7" t="s">
        <v>83</v>
      </c>
      <c r="BK335" s="232">
        <f>ROUND(I335*H335,2)</f>
        <v>0</v>
      </c>
      <c r="BL335" s="17" t="s">
        <v>137</v>
      </c>
      <c r="BM335" s="231" t="s">
        <v>434</v>
      </c>
    </row>
    <row r="336" spans="1:51" s="13" customFormat="1" ht="12">
      <c r="A336" s="13"/>
      <c r="B336" s="233"/>
      <c r="C336" s="234"/>
      <c r="D336" s="235" t="s">
        <v>141</v>
      </c>
      <c r="E336" s="236" t="s">
        <v>1</v>
      </c>
      <c r="F336" s="237" t="s">
        <v>435</v>
      </c>
      <c r="G336" s="234"/>
      <c r="H336" s="238">
        <v>6.2</v>
      </c>
      <c r="I336" s="239"/>
      <c r="J336" s="234"/>
      <c r="K336" s="234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141</v>
      </c>
      <c r="AU336" s="244" t="s">
        <v>85</v>
      </c>
      <c r="AV336" s="13" t="s">
        <v>85</v>
      </c>
      <c r="AW336" s="13" t="s">
        <v>32</v>
      </c>
      <c r="AX336" s="13" t="s">
        <v>75</v>
      </c>
      <c r="AY336" s="244" t="s">
        <v>131</v>
      </c>
    </row>
    <row r="337" spans="1:51" s="14" customFormat="1" ht="12">
      <c r="A337" s="14"/>
      <c r="B337" s="245"/>
      <c r="C337" s="246"/>
      <c r="D337" s="235" t="s">
        <v>141</v>
      </c>
      <c r="E337" s="247" t="s">
        <v>1</v>
      </c>
      <c r="F337" s="248" t="s">
        <v>143</v>
      </c>
      <c r="G337" s="246"/>
      <c r="H337" s="249">
        <v>6.2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5" t="s">
        <v>141</v>
      </c>
      <c r="AU337" s="255" t="s">
        <v>85</v>
      </c>
      <c r="AV337" s="14" t="s">
        <v>137</v>
      </c>
      <c r="AW337" s="14" t="s">
        <v>32</v>
      </c>
      <c r="AX337" s="14" t="s">
        <v>83</v>
      </c>
      <c r="AY337" s="255" t="s">
        <v>131</v>
      </c>
    </row>
    <row r="338" spans="1:65" s="2" customFormat="1" ht="33" customHeight="1">
      <c r="A338" s="38"/>
      <c r="B338" s="39"/>
      <c r="C338" s="219" t="s">
        <v>281</v>
      </c>
      <c r="D338" s="219" t="s">
        <v>133</v>
      </c>
      <c r="E338" s="220" t="s">
        <v>436</v>
      </c>
      <c r="F338" s="221" t="s">
        <v>437</v>
      </c>
      <c r="G338" s="222" t="s">
        <v>140</v>
      </c>
      <c r="H338" s="223">
        <v>44.5</v>
      </c>
      <c r="I338" s="224"/>
      <c r="J338" s="225">
        <f>ROUND(I338*H338,2)</f>
        <v>0</v>
      </c>
      <c r="K338" s="226"/>
      <c r="L338" s="44"/>
      <c r="M338" s="227" t="s">
        <v>1</v>
      </c>
      <c r="N338" s="228" t="s">
        <v>40</v>
      </c>
      <c r="O338" s="91"/>
      <c r="P338" s="229">
        <f>O338*H338</f>
        <v>0</v>
      </c>
      <c r="Q338" s="229">
        <v>0</v>
      </c>
      <c r="R338" s="229">
        <f>Q338*H338</f>
        <v>0</v>
      </c>
      <c r="S338" s="229">
        <v>0</v>
      </c>
      <c r="T338" s="230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1" t="s">
        <v>137</v>
      </c>
      <c r="AT338" s="231" t="s">
        <v>133</v>
      </c>
      <c r="AU338" s="231" t="s">
        <v>85</v>
      </c>
      <c r="AY338" s="17" t="s">
        <v>131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7" t="s">
        <v>83</v>
      </c>
      <c r="BK338" s="232">
        <f>ROUND(I338*H338,2)</f>
        <v>0</v>
      </c>
      <c r="BL338" s="17" t="s">
        <v>137</v>
      </c>
      <c r="BM338" s="231" t="s">
        <v>438</v>
      </c>
    </row>
    <row r="339" spans="1:51" s="13" customFormat="1" ht="12">
      <c r="A339" s="13"/>
      <c r="B339" s="233"/>
      <c r="C339" s="234"/>
      <c r="D339" s="235" t="s">
        <v>141</v>
      </c>
      <c r="E339" s="236" t="s">
        <v>1</v>
      </c>
      <c r="F339" s="237" t="s">
        <v>439</v>
      </c>
      <c r="G339" s="234"/>
      <c r="H339" s="238">
        <v>44.5</v>
      </c>
      <c r="I339" s="239"/>
      <c r="J339" s="234"/>
      <c r="K339" s="234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141</v>
      </c>
      <c r="AU339" s="244" t="s">
        <v>85</v>
      </c>
      <c r="AV339" s="13" t="s">
        <v>85</v>
      </c>
      <c r="AW339" s="13" t="s">
        <v>32</v>
      </c>
      <c r="AX339" s="13" t="s">
        <v>75</v>
      </c>
      <c r="AY339" s="244" t="s">
        <v>131</v>
      </c>
    </row>
    <row r="340" spans="1:51" s="14" customFormat="1" ht="12">
      <c r="A340" s="14"/>
      <c r="B340" s="245"/>
      <c r="C340" s="246"/>
      <c r="D340" s="235" t="s">
        <v>141</v>
      </c>
      <c r="E340" s="247" t="s">
        <v>1</v>
      </c>
      <c r="F340" s="248" t="s">
        <v>143</v>
      </c>
      <c r="G340" s="246"/>
      <c r="H340" s="249">
        <v>44.5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5" t="s">
        <v>141</v>
      </c>
      <c r="AU340" s="255" t="s">
        <v>85</v>
      </c>
      <c r="AV340" s="14" t="s">
        <v>137</v>
      </c>
      <c r="AW340" s="14" t="s">
        <v>32</v>
      </c>
      <c r="AX340" s="14" t="s">
        <v>83</v>
      </c>
      <c r="AY340" s="255" t="s">
        <v>131</v>
      </c>
    </row>
    <row r="341" spans="1:65" s="2" customFormat="1" ht="24.15" customHeight="1">
      <c r="A341" s="38"/>
      <c r="B341" s="39"/>
      <c r="C341" s="256" t="s">
        <v>440</v>
      </c>
      <c r="D341" s="256" t="s">
        <v>255</v>
      </c>
      <c r="E341" s="257" t="s">
        <v>441</v>
      </c>
      <c r="F341" s="258" t="s">
        <v>442</v>
      </c>
      <c r="G341" s="259" t="s">
        <v>140</v>
      </c>
      <c r="H341" s="260">
        <v>39.375</v>
      </c>
      <c r="I341" s="261"/>
      <c r="J341" s="262">
        <f>ROUND(I341*H341,2)</f>
        <v>0</v>
      </c>
      <c r="K341" s="263"/>
      <c r="L341" s="264"/>
      <c r="M341" s="265" t="s">
        <v>1</v>
      </c>
      <c r="N341" s="266" t="s">
        <v>40</v>
      </c>
      <c r="O341" s="91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1" t="s">
        <v>152</v>
      </c>
      <c r="AT341" s="231" t="s">
        <v>255</v>
      </c>
      <c r="AU341" s="231" t="s">
        <v>85</v>
      </c>
      <c r="AY341" s="17" t="s">
        <v>131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7" t="s">
        <v>83</v>
      </c>
      <c r="BK341" s="232">
        <f>ROUND(I341*H341,2)</f>
        <v>0</v>
      </c>
      <c r="BL341" s="17" t="s">
        <v>137</v>
      </c>
      <c r="BM341" s="231" t="s">
        <v>443</v>
      </c>
    </row>
    <row r="342" spans="1:47" s="2" customFormat="1" ht="12">
      <c r="A342" s="38"/>
      <c r="B342" s="39"/>
      <c r="C342" s="40"/>
      <c r="D342" s="235" t="s">
        <v>444</v>
      </c>
      <c r="E342" s="40"/>
      <c r="F342" s="277" t="s">
        <v>445</v>
      </c>
      <c r="G342" s="40"/>
      <c r="H342" s="40"/>
      <c r="I342" s="278"/>
      <c r="J342" s="40"/>
      <c r="K342" s="40"/>
      <c r="L342" s="44"/>
      <c r="M342" s="279"/>
      <c r="N342" s="280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444</v>
      </c>
      <c r="AU342" s="17" t="s">
        <v>85</v>
      </c>
    </row>
    <row r="343" spans="1:51" s="13" customFormat="1" ht="12">
      <c r="A343" s="13"/>
      <c r="B343" s="233"/>
      <c r="C343" s="234"/>
      <c r="D343" s="235" t="s">
        <v>141</v>
      </c>
      <c r="E343" s="236" t="s">
        <v>1</v>
      </c>
      <c r="F343" s="237" t="s">
        <v>446</v>
      </c>
      <c r="G343" s="234"/>
      <c r="H343" s="238">
        <v>39.375</v>
      </c>
      <c r="I343" s="239"/>
      <c r="J343" s="234"/>
      <c r="K343" s="234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141</v>
      </c>
      <c r="AU343" s="244" t="s">
        <v>85</v>
      </c>
      <c r="AV343" s="13" t="s">
        <v>85</v>
      </c>
      <c r="AW343" s="13" t="s">
        <v>32</v>
      </c>
      <c r="AX343" s="13" t="s">
        <v>75</v>
      </c>
      <c r="AY343" s="244" t="s">
        <v>131</v>
      </c>
    </row>
    <row r="344" spans="1:51" s="14" customFormat="1" ht="12">
      <c r="A344" s="14"/>
      <c r="B344" s="245"/>
      <c r="C344" s="246"/>
      <c r="D344" s="235" t="s">
        <v>141</v>
      </c>
      <c r="E344" s="247" t="s">
        <v>1</v>
      </c>
      <c r="F344" s="248" t="s">
        <v>143</v>
      </c>
      <c r="G344" s="246"/>
      <c r="H344" s="249">
        <v>39.375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141</v>
      </c>
      <c r="AU344" s="255" t="s">
        <v>85</v>
      </c>
      <c r="AV344" s="14" t="s">
        <v>137</v>
      </c>
      <c r="AW344" s="14" t="s">
        <v>32</v>
      </c>
      <c r="AX344" s="14" t="s">
        <v>83</v>
      </c>
      <c r="AY344" s="255" t="s">
        <v>131</v>
      </c>
    </row>
    <row r="345" spans="1:65" s="2" customFormat="1" ht="16.5" customHeight="1">
      <c r="A345" s="38"/>
      <c r="B345" s="39"/>
      <c r="C345" s="256" t="s">
        <v>285</v>
      </c>
      <c r="D345" s="256" t="s">
        <v>255</v>
      </c>
      <c r="E345" s="257" t="s">
        <v>447</v>
      </c>
      <c r="F345" s="258" t="s">
        <v>448</v>
      </c>
      <c r="G345" s="259" t="s">
        <v>140</v>
      </c>
      <c r="H345" s="260">
        <v>7.35</v>
      </c>
      <c r="I345" s="261"/>
      <c r="J345" s="262">
        <f>ROUND(I345*H345,2)</f>
        <v>0</v>
      </c>
      <c r="K345" s="263"/>
      <c r="L345" s="264"/>
      <c r="M345" s="265" t="s">
        <v>1</v>
      </c>
      <c r="N345" s="266" t="s">
        <v>40</v>
      </c>
      <c r="O345" s="91"/>
      <c r="P345" s="229">
        <f>O345*H345</f>
        <v>0</v>
      </c>
      <c r="Q345" s="229">
        <v>0</v>
      </c>
      <c r="R345" s="229">
        <f>Q345*H345</f>
        <v>0</v>
      </c>
      <c r="S345" s="229">
        <v>0</v>
      </c>
      <c r="T345" s="23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1" t="s">
        <v>152</v>
      </c>
      <c r="AT345" s="231" t="s">
        <v>255</v>
      </c>
      <c r="AU345" s="231" t="s">
        <v>85</v>
      </c>
      <c r="AY345" s="17" t="s">
        <v>131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7" t="s">
        <v>83</v>
      </c>
      <c r="BK345" s="232">
        <f>ROUND(I345*H345,2)</f>
        <v>0</v>
      </c>
      <c r="BL345" s="17" t="s">
        <v>137</v>
      </c>
      <c r="BM345" s="231" t="s">
        <v>449</v>
      </c>
    </row>
    <row r="346" spans="1:47" s="2" customFormat="1" ht="12">
      <c r="A346" s="38"/>
      <c r="B346" s="39"/>
      <c r="C346" s="40"/>
      <c r="D346" s="235" t="s">
        <v>444</v>
      </c>
      <c r="E346" s="40"/>
      <c r="F346" s="277" t="s">
        <v>445</v>
      </c>
      <c r="G346" s="40"/>
      <c r="H346" s="40"/>
      <c r="I346" s="278"/>
      <c r="J346" s="40"/>
      <c r="K346" s="40"/>
      <c r="L346" s="44"/>
      <c r="M346" s="279"/>
      <c r="N346" s="280"/>
      <c r="O346" s="91"/>
      <c r="P346" s="91"/>
      <c r="Q346" s="91"/>
      <c r="R346" s="91"/>
      <c r="S346" s="91"/>
      <c r="T346" s="92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444</v>
      </c>
      <c r="AU346" s="17" t="s">
        <v>85</v>
      </c>
    </row>
    <row r="347" spans="1:51" s="13" customFormat="1" ht="12">
      <c r="A347" s="13"/>
      <c r="B347" s="233"/>
      <c r="C347" s="234"/>
      <c r="D347" s="235" t="s">
        <v>141</v>
      </c>
      <c r="E347" s="236" t="s">
        <v>1</v>
      </c>
      <c r="F347" s="237" t="s">
        <v>450</v>
      </c>
      <c r="G347" s="234"/>
      <c r="H347" s="238">
        <v>7.35</v>
      </c>
      <c r="I347" s="239"/>
      <c r="J347" s="234"/>
      <c r="K347" s="234"/>
      <c r="L347" s="240"/>
      <c r="M347" s="241"/>
      <c r="N347" s="242"/>
      <c r="O347" s="242"/>
      <c r="P347" s="242"/>
      <c r="Q347" s="242"/>
      <c r="R347" s="242"/>
      <c r="S347" s="242"/>
      <c r="T347" s="24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4" t="s">
        <v>141</v>
      </c>
      <c r="AU347" s="244" t="s">
        <v>85</v>
      </c>
      <c r="AV347" s="13" t="s">
        <v>85</v>
      </c>
      <c r="AW347" s="13" t="s">
        <v>32</v>
      </c>
      <c r="AX347" s="13" t="s">
        <v>75</v>
      </c>
      <c r="AY347" s="244" t="s">
        <v>131</v>
      </c>
    </row>
    <row r="348" spans="1:51" s="14" customFormat="1" ht="12">
      <c r="A348" s="14"/>
      <c r="B348" s="245"/>
      <c r="C348" s="246"/>
      <c r="D348" s="235" t="s">
        <v>141</v>
      </c>
      <c r="E348" s="247" t="s">
        <v>1</v>
      </c>
      <c r="F348" s="248" t="s">
        <v>143</v>
      </c>
      <c r="G348" s="246"/>
      <c r="H348" s="249">
        <v>7.35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5" t="s">
        <v>141</v>
      </c>
      <c r="AU348" s="255" t="s">
        <v>85</v>
      </c>
      <c r="AV348" s="14" t="s">
        <v>137</v>
      </c>
      <c r="AW348" s="14" t="s">
        <v>32</v>
      </c>
      <c r="AX348" s="14" t="s">
        <v>83</v>
      </c>
      <c r="AY348" s="255" t="s">
        <v>131</v>
      </c>
    </row>
    <row r="349" spans="1:63" s="12" customFormat="1" ht="22.8" customHeight="1">
      <c r="A349" s="12"/>
      <c r="B349" s="203"/>
      <c r="C349" s="204"/>
      <c r="D349" s="205" t="s">
        <v>74</v>
      </c>
      <c r="E349" s="217" t="s">
        <v>148</v>
      </c>
      <c r="F349" s="217" t="s">
        <v>451</v>
      </c>
      <c r="G349" s="204"/>
      <c r="H349" s="204"/>
      <c r="I349" s="207"/>
      <c r="J349" s="218">
        <f>BK349</f>
        <v>0</v>
      </c>
      <c r="K349" s="204"/>
      <c r="L349" s="209"/>
      <c r="M349" s="210"/>
      <c r="N349" s="211"/>
      <c r="O349" s="211"/>
      <c r="P349" s="212">
        <f>SUM(P350:P364)</f>
        <v>0</v>
      </c>
      <c r="Q349" s="211"/>
      <c r="R349" s="212">
        <f>SUM(R350:R364)</f>
        <v>0</v>
      </c>
      <c r="S349" s="211"/>
      <c r="T349" s="213">
        <f>SUM(T350:T364)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14" t="s">
        <v>83</v>
      </c>
      <c r="AT349" s="215" t="s">
        <v>74</v>
      </c>
      <c r="AU349" s="215" t="s">
        <v>83</v>
      </c>
      <c r="AY349" s="214" t="s">
        <v>131</v>
      </c>
      <c r="BK349" s="216">
        <f>SUM(BK350:BK364)</f>
        <v>0</v>
      </c>
    </row>
    <row r="350" spans="1:65" s="2" customFormat="1" ht="24.15" customHeight="1">
      <c r="A350" s="38"/>
      <c r="B350" s="39"/>
      <c r="C350" s="219" t="s">
        <v>452</v>
      </c>
      <c r="D350" s="219" t="s">
        <v>133</v>
      </c>
      <c r="E350" s="220" t="s">
        <v>453</v>
      </c>
      <c r="F350" s="221" t="s">
        <v>454</v>
      </c>
      <c r="G350" s="222" t="s">
        <v>140</v>
      </c>
      <c r="H350" s="223">
        <v>14.04</v>
      </c>
      <c r="I350" s="224"/>
      <c r="J350" s="225">
        <f>ROUND(I350*H350,2)</f>
        <v>0</v>
      </c>
      <c r="K350" s="226"/>
      <c r="L350" s="44"/>
      <c r="M350" s="227" t="s">
        <v>1</v>
      </c>
      <c r="N350" s="228" t="s">
        <v>40</v>
      </c>
      <c r="O350" s="91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1" t="s">
        <v>137</v>
      </c>
      <c r="AT350" s="231" t="s">
        <v>133</v>
      </c>
      <c r="AU350" s="231" t="s">
        <v>85</v>
      </c>
      <c r="AY350" s="17" t="s">
        <v>131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7" t="s">
        <v>83</v>
      </c>
      <c r="BK350" s="232">
        <f>ROUND(I350*H350,2)</f>
        <v>0</v>
      </c>
      <c r="BL350" s="17" t="s">
        <v>137</v>
      </c>
      <c r="BM350" s="231" t="s">
        <v>455</v>
      </c>
    </row>
    <row r="351" spans="1:51" s="13" customFormat="1" ht="12">
      <c r="A351" s="13"/>
      <c r="B351" s="233"/>
      <c r="C351" s="234"/>
      <c r="D351" s="235" t="s">
        <v>141</v>
      </c>
      <c r="E351" s="236" t="s">
        <v>1</v>
      </c>
      <c r="F351" s="237" t="s">
        <v>456</v>
      </c>
      <c r="G351" s="234"/>
      <c r="H351" s="238">
        <v>14.04</v>
      </c>
      <c r="I351" s="239"/>
      <c r="J351" s="234"/>
      <c r="K351" s="234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141</v>
      </c>
      <c r="AU351" s="244" t="s">
        <v>85</v>
      </c>
      <c r="AV351" s="13" t="s">
        <v>85</v>
      </c>
      <c r="AW351" s="13" t="s">
        <v>32</v>
      </c>
      <c r="AX351" s="13" t="s">
        <v>75</v>
      </c>
      <c r="AY351" s="244" t="s">
        <v>131</v>
      </c>
    </row>
    <row r="352" spans="1:51" s="14" customFormat="1" ht="12">
      <c r="A352" s="14"/>
      <c r="B352" s="245"/>
      <c r="C352" s="246"/>
      <c r="D352" s="235" t="s">
        <v>141</v>
      </c>
      <c r="E352" s="247" t="s">
        <v>1</v>
      </c>
      <c r="F352" s="248" t="s">
        <v>143</v>
      </c>
      <c r="G352" s="246"/>
      <c r="H352" s="249">
        <v>14.04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141</v>
      </c>
      <c r="AU352" s="255" t="s">
        <v>85</v>
      </c>
      <c r="AV352" s="14" t="s">
        <v>137</v>
      </c>
      <c r="AW352" s="14" t="s">
        <v>32</v>
      </c>
      <c r="AX352" s="14" t="s">
        <v>83</v>
      </c>
      <c r="AY352" s="255" t="s">
        <v>131</v>
      </c>
    </row>
    <row r="353" spans="1:65" s="2" customFormat="1" ht="24.15" customHeight="1">
      <c r="A353" s="38"/>
      <c r="B353" s="39"/>
      <c r="C353" s="219" t="s">
        <v>292</v>
      </c>
      <c r="D353" s="219" t="s">
        <v>133</v>
      </c>
      <c r="E353" s="220" t="s">
        <v>457</v>
      </c>
      <c r="F353" s="221" t="s">
        <v>458</v>
      </c>
      <c r="G353" s="222" t="s">
        <v>184</v>
      </c>
      <c r="H353" s="223">
        <v>2.284</v>
      </c>
      <c r="I353" s="224"/>
      <c r="J353" s="225">
        <f>ROUND(I353*H353,2)</f>
        <v>0</v>
      </c>
      <c r="K353" s="226"/>
      <c r="L353" s="44"/>
      <c r="M353" s="227" t="s">
        <v>1</v>
      </c>
      <c r="N353" s="228" t="s">
        <v>40</v>
      </c>
      <c r="O353" s="91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1" t="s">
        <v>137</v>
      </c>
      <c r="AT353" s="231" t="s">
        <v>133</v>
      </c>
      <c r="AU353" s="231" t="s">
        <v>85</v>
      </c>
      <c r="AY353" s="17" t="s">
        <v>131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7" t="s">
        <v>83</v>
      </c>
      <c r="BK353" s="232">
        <f>ROUND(I353*H353,2)</f>
        <v>0</v>
      </c>
      <c r="BL353" s="17" t="s">
        <v>137</v>
      </c>
      <c r="BM353" s="231" t="s">
        <v>459</v>
      </c>
    </row>
    <row r="354" spans="1:51" s="13" customFormat="1" ht="12">
      <c r="A354" s="13"/>
      <c r="B354" s="233"/>
      <c r="C354" s="234"/>
      <c r="D354" s="235" t="s">
        <v>141</v>
      </c>
      <c r="E354" s="236" t="s">
        <v>1</v>
      </c>
      <c r="F354" s="237" t="s">
        <v>460</v>
      </c>
      <c r="G354" s="234"/>
      <c r="H354" s="238">
        <v>2.284</v>
      </c>
      <c r="I354" s="239"/>
      <c r="J354" s="234"/>
      <c r="K354" s="234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141</v>
      </c>
      <c r="AU354" s="244" t="s">
        <v>85</v>
      </c>
      <c r="AV354" s="13" t="s">
        <v>85</v>
      </c>
      <c r="AW354" s="13" t="s">
        <v>32</v>
      </c>
      <c r="AX354" s="13" t="s">
        <v>75</v>
      </c>
      <c r="AY354" s="244" t="s">
        <v>131</v>
      </c>
    </row>
    <row r="355" spans="1:51" s="15" customFormat="1" ht="12">
      <c r="A355" s="15"/>
      <c r="B355" s="267"/>
      <c r="C355" s="268"/>
      <c r="D355" s="235" t="s">
        <v>141</v>
      </c>
      <c r="E355" s="269" t="s">
        <v>1</v>
      </c>
      <c r="F355" s="270" t="s">
        <v>461</v>
      </c>
      <c r="G355" s="268"/>
      <c r="H355" s="269" t="s">
        <v>1</v>
      </c>
      <c r="I355" s="271"/>
      <c r="J355" s="268"/>
      <c r="K355" s="268"/>
      <c r="L355" s="272"/>
      <c r="M355" s="273"/>
      <c r="N355" s="274"/>
      <c r="O355" s="274"/>
      <c r="P355" s="274"/>
      <c r="Q355" s="274"/>
      <c r="R355" s="274"/>
      <c r="S355" s="274"/>
      <c r="T355" s="27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76" t="s">
        <v>141</v>
      </c>
      <c r="AU355" s="276" t="s">
        <v>85</v>
      </c>
      <c r="AV355" s="15" t="s">
        <v>83</v>
      </c>
      <c r="AW355" s="15" t="s">
        <v>32</v>
      </c>
      <c r="AX355" s="15" t="s">
        <v>75</v>
      </c>
      <c r="AY355" s="276" t="s">
        <v>131</v>
      </c>
    </row>
    <row r="356" spans="1:51" s="14" customFormat="1" ht="12">
      <c r="A356" s="14"/>
      <c r="B356" s="245"/>
      <c r="C356" s="246"/>
      <c r="D356" s="235" t="s">
        <v>141</v>
      </c>
      <c r="E356" s="247" t="s">
        <v>1</v>
      </c>
      <c r="F356" s="248" t="s">
        <v>143</v>
      </c>
      <c r="G356" s="246"/>
      <c r="H356" s="249">
        <v>2.284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141</v>
      </c>
      <c r="AU356" s="255" t="s">
        <v>85</v>
      </c>
      <c r="AV356" s="14" t="s">
        <v>137</v>
      </c>
      <c r="AW356" s="14" t="s">
        <v>32</v>
      </c>
      <c r="AX356" s="14" t="s">
        <v>83</v>
      </c>
      <c r="AY356" s="255" t="s">
        <v>131</v>
      </c>
    </row>
    <row r="357" spans="1:65" s="2" customFormat="1" ht="24.15" customHeight="1">
      <c r="A357" s="38"/>
      <c r="B357" s="39"/>
      <c r="C357" s="219" t="s">
        <v>462</v>
      </c>
      <c r="D357" s="219" t="s">
        <v>133</v>
      </c>
      <c r="E357" s="220" t="s">
        <v>463</v>
      </c>
      <c r="F357" s="221" t="s">
        <v>464</v>
      </c>
      <c r="G357" s="222" t="s">
        <v>184</v>
      </c>
      <c r="H357" s="223">
        <v>2.284</v>
      </c>
      <c r="I357" s="224"/>
      <c r="J357" s="225">
        <f>ROUND(I357*H357,2)</f>
        <v>0</v>
      </c>
      <c r="K357" s="226"/>
      <c r="L357" s="44"/>
      <c r="M357" s="227" t="s">
        <v>1</v>
      </c>
      <c r="N357" s="228" t="s">
        <v>40</v>
      </c>
      <c r="O357" s="91"/>
      <c r="P357" s="229">
        <f>O357*H357</f>
        <v>0</v>
      </c>
      <c r="Q357" s="229">
        <v>0</v>
      </c>
      <c r="R357" s="229">
        <f>Q357*H357</f>
        <v>0</v>
      </c>
      <c r="S357" s="229">
        <v>0</v>
      </c>
      <c r="T357" s="230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1" t="s">
        <v>137</v>
      </c>
      <c r="AT357" s="231" t="s">
        <v>133</v>
      </c>
      <c r="AU357" s="231" t="s">
        <v>85</v>
      </c>
      <c r="AY357" s="17" t="s">
        <v>131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7" t="s">
        <v>83</v>
      </c>
      <c r="BK357" s="232">
        <f>ROUND(I357*H357,2)</f>
        <v>0</v>
      </c>
      <c r="BL357" s="17" t="s">
        <v>137</v>
      </c>
      <c r="BM357" s="231" t="s">
        <v>465</v>
      </c>
    </row>
    <row r="358" spans="1:65" s="2" customFormat="1" ht="16.5" customHeight="1">
      <c r="A358" s="38"/>
      <c r="B358" s="39"/>
      <c r="C358" s="219" t="s">
        <v>296</v>
      </c>
      <c r="D358" s="219" t="s">
        <v>133</v>
      </c>
      <c r="E358" s="220" t="s">
        <v>466</v>
      </c>
      <c r="F358" s="221" t="s">
        <v>467</v>
      </c>
      <c r="G358" s="222" t="s">
        <v>140</v>
      </c>
      <c r="H358" s="223">
        <v>16.095</v>
      </c>
      <c r="I358" s="224"/>
      <c r="J358" s="225">
        <f>ROUND(I358*H358,2)</f>
        <v>0</v>
      </c>
      <c r="K358" s="226"/>
      <c r="L358" s="44"/>
      <c r="M358" s="227" t="s">
        <v>1</v>
      </c>
      <c r="N358" s="228" t="s">
        <v>40</v>
      </c>
      <c r="O358" s="91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137</v>
      </c>
      <c r="AT358" s="231" t="s">
        <v>133</v>
      </c>
      <c r="AU358" s="231" t="s">
        <v>85</v>
      </c>
      <c r="AY358" s="17" t="s">
        <v>131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83</v>
      </c>
      <c r="BK358" s="232">
        <f>ROUND(I358*H358,2)</f>
        <v>0</v>
      </c>
      <c r="BL358" s="17" t="s">
        <v>137</v>
      </c>
      <c r="BM358" s="231" t="s">
        <v>468</v>
      </c>
    </row>
    <row r="359" spans="1:51" s="13" customFormat="1" ht="12">
      <c r="A359" s="13"/>
      <c r="B359" s="233"/>
      <c r="C359" s="234"/>
      <c r="D359" s="235" t="s">
        <v>141</v>
      </c>
      <c r="E359" s="236" t="s">
        <v>1</v>
      </c>
      <c r="F359" s="237" t="s">
        <v>469</v>
      </c>
      <c r="G359" s="234"/>
      <c r="H359" s="238">
        <v>16.095</v>
      </c>
      <c r="I359" s="239"/>
      <c r="J359" s="234"/>
      <c r="K359" s="234"/>
      <c r="L359" s="240"/>
      <c r="M359" s="241"/>
      <c r="N359" s="242"/>
      <c r="O359" s="242"/>
      <c r="P359" s="242"/>
      <c r="Q359" s="242"/>
      <c r="R359" s="242"/>
      <c r="S359" s="242"/>
      <c r="T359" s="24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4" t="s">
        <v>141</v>
      </c>
      <c r="AU359" s="244" t="s">
        <v>85</v>
      </c>
      <c r="AV359" s="13" t="s">
        <v>85</v>
      </c>
      <c r="AW359" s="13" t="s">
        <v>32</v>
      </c>
      <c r="AX359" s="13" t="s">
        <v>75</v>
      </c>
      <c r="AY359" s="244" t="s">
        <v>131</v>
      </c>
    </row>
    <row r="360" spans="1:51" s="14" customFormat="1" ht="12">
      <c r="A360" s="14"/>
      <c r="B360" s="245"/>
      <c r="C360" s="246"/>
      <c r="D360" s="235" t="s">
        <v>141</v>
      </c>
      <c r="E360" s="247" t="s">
        <v>1</v>
      </c>
      <c r="F360" s="248" t="s">
        <v>143</v>
      </c>
      <c r="G360" s="246"/>
      <c r="H360" s="249">
        <v>16.095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5" t="s">
        <v>141</v>
      </c>
      <c r="AU360" s="255" t="s">
        <v>85</v>
      </c>
      <c r="AV360" s="14" t="s">
        <v>137</v>
      </c>
      <c r="AW360" s="14" t="s">
        <v>32</v>
      </c>
      <c r="AX360" s="14" t="s">
        <v>83</v>
      </c>
      <c r="AY360" s="255" t="s">
        <v>131</v>
      </c>
    </row>
    <row r="361" spans="1:65" s="2" customFormat="1" ht="16.5" customHeight="1">
      <c r="A361" s="38"/>
      <c r="B361" s="39"/>
      <c r="C361" s="219" t="s">
        <v>470</v>
      </c>
      <c r="D361" s="219" t="s">
        <v>133</v>
      </c>
      <c r="E361" s="220" t="s">
        <v>471</v>
      </c>
      <c r="F361" s="221" t="s">
        <v>472</v>
      </c>
      <c r="G361" s="222" t="s">
        <v>140</v>
      </c>
      <c r="H361" s="223">
        <v>16.095</v>
      </c>
      <c r="I361" s="224"/>
      <c r="J361" s="225">
        <f>ROUND(I361*H361,2)</f>
        <v>0</v>
      </c>
      <c r="K361" s="226"/>
      <c r="L361" s="44"/>
      <c r="M361" s="227" t="s">
        <v>1</v>
      </c>
      <c r="N361" s="228" t="s">
        <v>40</v>
      </c>
      <c r="O361" s="91"/>
      <c r="P361" s="229">
        <f>O361*H361</f>
        <v>0</v>
      </c>
      <c r="Q361" s="229">
        <v>0</v>
      </c>
      <c r="R361" s="229">
        <f>Q361*H361</f>
        <v>0</v>
      </c>
      <c r="S361" s="229">
        <v>0</v>
      </c>
      <c r="T361" s="230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1" t="s">
        <v>137</v>
      </c>
      <c r="AT361" s="231" t="s">
        <v>133</v>
      </c>
      <c r="AU361" s="231" t="s">
        <v>85</v>
      </c>
      <c r="AY361" s="17" t="s">
        <v>131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7" t="s">
        <v>83</v>
      </c>
      <c r="BK361" s="232">
        <f>ROUND(I361*H361,2)</f>
        <v>0</v>
      </c>
      <c r="BL361" s="17" t="s">
        <v>137</v>
      </c>
      <c r="BM361" s="231" t="s">
        <v>473</v>
      </c>
    </row>
    <row r="362" spans="1:65" s="2" customFormat="1" ht="16.5" customHeight="1">
      <c r="A362" s="38"/>
      <c r="B362" s="39"/>
      <c r="C362" s="219" t="s">
        <v>301</v>
      </c>
      <c r="D362" s="219" t="s">
        <v>133</v>
      </c>
      <c r="E362" s="220" t="s">
        <v>474</v>
      </c>
      <c r="F362" s="221" t="s">
        <v>475</v>
      </c>
      <c r="G362" s="222" t="s">
        <v>238</v>
      </c>
      <c r="H362" s="223">
        <v>0.05</v>
      </c>
      <c r="I362" s="224"/>
      <c r="J362" s="225">
        <f>ROUND(I362*H362,2)</f>
        <v>0</v>
      </c>
      <c r="K362" s="226"/>
      <c r="L362" s="44"/>
      <c r="M362" s="227" t="s">
        <v>1</v>
      </c>
      <c r="N362" s="228" t="s">
        <v>40</v>
      </c>
      <c r="O362" s="91"/>
      <c r="P362" s="229">
        <f>O362*H362</f>
        <v>0</v>
      </c>
      <c r="Q362" s="229">
        <v>0</v>
      </c>
      <c r="R362" s="229">
        <f>Q362*H362</f>
        <v>0</v>
      </c>
      <c r="S362" s="229">
        <v>0</v>
      </c>
      <c r="T362" s="23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1" t="s">
        <v>137</v>
      </c>
      <c r="AT362" s="231" t="s">
        <v>133</v>
      </c>
      <c r="AU362" s="231" t="s">
        <v>85</v>
      </c>
      <c r="AY362" s="17" t="s">
        <v>131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7" t="s">
        <v>83</v>
      </c>
      <c r="BK362" s="232">
        <f>ROUND(I362*H362,2)</f>
        <v>0</v>
      </c>
      <c r="BL362" s="17" t="s">
        <v>137</v>
      </c>
      <c r="BM362" s="231" t="s">
        <v>476</v>
      </c>
    </row>
    <row r="363" spans="1:51" s="13" customFormat="1" ht="12">
      <c r="A363" s="13"/>
      <c r="B363" s="233"/>
      <c r="C363" s="234"/>
      <c r="D363" s="235" t="s">
        <v>141</v>
      </c>
      <c r="E363" s="236" t="s">
        <v>1</v>
      </c>
      <c r="F363" s="237" t="s">
        <v>477</v>
      </c>
      <c r="G363" s="234"/>
      <c r="H363" s="238">
        <v>0.05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141</v>
      </c>
      <c r="AU363" s="244" t="s">
        <v>85</v>
      </c>
      <c r="AV363" s="13" t="s">
        <v>85</v>
      </c>
      <c r="AW363" s="13" t="s">
        <v>32</v>
      </c>
      <c r="AX363" s="13" t="s">
        <v>75</v>
      </c>
      <c r="AY363" s="244" t="s">
        <v>131</v>
      </c>
    </row>
    <row r="364" spans="1:51" s="14" customFormat="1" ht="12">
      <c r="A364" s="14"/>
      <c r="B364" s="245"/>
      <c r="C364" s="246"/>
      <c r="D364" s="235" t="s">
        <v>141</v>
      </c>
      <c r="E364" s="247" t="s">
        <v>1</v>
      </c>
      <c r="F364" s="248" t="s">
        <v>143</v>
      </c>
      <c r="G364" s="246"/>
      <c r="H364" s="249">
        <v>0.05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141</v>
      </c>
      <c r="AU364" s="255" t="s">
        <v>85</v>
      </c>
      <c r="AV364" s="14" t="s">
        <v>137</v>
      </c>
      <c r="AW364" s="14" t="s">
        <v>32</v>
      </c>
      <c r="AX364" s="14" t="s">
        <v>83</v>
      </c>
      <c r="AY364" s="255" t="s">
        <v>131</v>
      </c>
    </row>
    <row r="365" spans="1:63" s="12" customFormat="1" ht="22.8" customHeight="1">
      <c r="A365" s="12"/>
      <c r="B365" s="203"/>
      <c r="C365" s="204"/>
      <c r="D365" s="205" t="s">
        <v>74</v>
      </c>
      <c r="E365" s="217" t="s">
        <v>176</v>
      </c>
      <c r="F365" s="217" t="s">
        <v>478</v>
      </c>
      <c r="G365" s="204"/>
      <c r="H365" s="204"/>
      <c r="I365" s="207"/>
      <c r="J365" s="218">
        <f>BK365</f>
        <v>0</v>
      </c>
      <c r="K365" s="204"/>
      <c r="L365" s="209"/>
      <c r="M365" s="210"/>
      <c r="N365" s="211"/>
      <c r="O365" s="211"/>
      <c r="P365" s="212">
        <f>SUM(P366:P435)</f>
        <v>0</v>
      </c>
      <c r="Q365" s="211"/>
      <c r="R365" s="212">
        <f>SUM(R366:R435)</f>
        <v>0</v>
      </c>
      <c r="S365" s="211"/>
      <c r="T365" s="213">
        <f>SUM(T366:T435)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14" t="s">
        <v>83</v>
      </c>
      <c r="AT365" s="215" t="s">
        <v>74</v>
      </c>
      <c r="AU365" s="215" t="s">
        <v>83</v>
      </c>
      <c r="AY365" s="214" t="s">
        <v>131</v>
      </c>
      <c r="BK365" s="216">
        <f>SUM(BK366:BK435)</f>
        <v>0</v>
      </c>
    </row>
    <row r="366" spans="1:65" s="2" customFormat="1" ht="21.75" customHeight="1">
      <c r="A366" s="38"/>
      <c r="B366" s="39"/>
      <c r="C366" s="219" t="s">
        <v>479</v>
      </c>
      <c r="D366" s="219" t="s">
        <v>133</v>
      </c>
      <c r="E366" s="220" t="s">
        <v>480</v>
      </c>
      <c r="F366" s="221" t="s">
        <v>481</v>
      </c>
      <c r="G366" s="222" t="s">
        <v>147</v>
      </c>
      <c r="H366" s="223">
        <v>10</v>
      </c>
      <c r="I366" s="224"/>
      <c r="J366" s="225">
        <f>ROUND(I366*H366,2)</f>
        <v>0</v>
      </c>
      <c r="K366" s="226"/>
      <c r="L366" s="44"/>
      <c r="M366" s="227" t="s">
        <v>1</v>
      </c>
      <c r="N366" s="228" t="s">
        <v>40</v>
      </c>
      <c r="O366" s="91"/>
      <c r="P366" s="229">
        <f>O366*H366</f>
        <v>0</v>
      </c>
      <c r="Q366" s="229">
        <v>0</v>
      </c>
      <c r="R366" s="229">
        <f>Q366*H366</f>
        <v>0</v>
      </c>
      <c r="S366" s="229">
        <v>0</v>
      </c>
      <c r="T366" s="23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1" t="s">
        <v>137</v>
      </c>
      <c r="AT366" s="231" t="s">
        <v>133</v>
      </c>
      <c r="AU366" s="231" t="s">
        <v>85</v>
      </c>
      <c r="AY366" s="17" t="s">
        <v>131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7" t="s">
        <v>83</v>
      </c>
      <c r="BK366" s="232">
        <f>ROUND(I366*H366,2)</f>
        <v>0</v>
      </c>
      <c r="BL366" s="17" t="s">
        <v>137</v>
      </c>
      <c r="BM366" s="231" t="s">
        <v>482</v>
      </c>
    </row>
    <row r="367" spans="1:51" s="13" customFormat="1" ht="12">
      <c r="A367" s="13"/>
      <c r="B367" s="233"/>
      <c r="C367" s="234"/>
      <c r="D367" s="235" t="s">
        <v>141</v>
      </c>
      <c r="E367" s="236" t="s">
        <v>1</v>
      </c>
      <c r="F367" s="237" t="s">
        <v>483</v>
      </c>
      <c r="G367" s="234"/>
      <c r="H367" s="238">
        <v>10</v>
      </c>
      <c r="I367" s="239"/>
      <c r="J367" s="234"/>
      <c r="K367" s="234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141</v>
      </c>
      <c r="AU367" s="244" t="s">
        <v>85</v>
      </c>
      <c r="AV367" s="13" t="s">
        <v>85</v>
      </c>
      <c r="AW367" s="13" t="s">
        <v>32</v>
      </c>
      <c r="AX367" s="13" t="s">
        <v>75</v>
      </c>
      <c r="AY367" s="244" t="s">
        <v>131</v>
      </c>
    </row>
    <row r="368" spans="1:51" s="14" customFormat="1" ht="12">
      <c r="A368" s="14"/>
      <c r="B368" s="245"/>
      <c r="C368" s="246"/>
      <c r="D368" s="235" t="s">
        <v>141</v>
      </c>
      <c r="E368" s="247" t="s">
        <v>1</v>
      </c>
      <c r="F368" s="248" t="s">
        <v>143</v>
      </c>
      <c r="G368" s="246"/>
      <c r="H368" s="249">
        <v>10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141</v>
      </c>
      <c r="AU368" s="255" t="s">
        <v>85</v>
      </c>
      <c r="AV368" s="14" t="s">
        <v>137</v>
      </c>
      <c r="AW368" s="14" t="s">
        <v>32</v>
      </c>
      <c r="AX368" s="14" t="s">
        <v>83</v>
      </c>
      <c r="AY368" s="255" t="s">
        <v>131</v>
      </c>
    </row>
    <row r="369" spans="1:65" s="2" customFormat="1" ht="24.15" customHeight="1">
      <c r="A369" s="38"/>
      <c r="B369" s="39"/>
      <c r="C369" s="219" t="s">
        <v>305</v>
      </c>
      <c r="D369" s="219" t="s">
        <v>133</v>
      </c>
      <c r="E369" s="220" t="s">
        <v>484</v>
      </c>
      <c r="F369" s="221" t="s">
        <v>485</v>
      </c>
      <c r="G369" s="222" t="s">
        <v>147</v>
      </c>
      <c r="H369" s="223">
        <v>3</v>
      </c>
      <c r="I369" s="224"/>
      <c r="J369" s="225">
        <f>ROUND(I369*H369,2)</f>
        <v>0</v>
      </c>
      <c r="K369" s="226"/>
      <c r="L369" s="44"/>
      <c r="M369" s="227" t="s">
        <v>1</v>
      </c>
      <c r="N369" s="228" t="s">
        <v>40</v>
      </c>
      <c r="O369" s="91"/>
      <c r="P369" s="229">
        <f>O369*H369</f>
        <v>0</v>
      </c>
      <c r="Q369" s="229">
        <v>0</v>
      </c>
      <c r="R369" s="229">
        <f>Q369*H369</f>
        <v>0</v>
      </c>
      <c r="S369" s="229">
        <v>0</v>
      </c>
      <c r="T369" s="23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1" t="s">
        <v>137</v>
      </c>
      <c r="AT369" s="231" t="s">
        <v>133</v>
      </c>
      <c r="AU369" s="231" t="s">
        <v>85</v>
      </c>
      <c r="AY369" s="17" t="s">
        <v>131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7" t="s">
        <v>83</v>
      </c>
      <c r="BK369" s="232">
        <f>ROUND(I369*H369,2)</f>
        <v>0</v>
      </c>
      <c r="BL369" s="17" t="s">
        <v>137</v>
      </c>
      <c r="BM369" s="231" t="s">
        <v>486</v>
      </c>
    </row>
    <row r="370" spans="1:51" s="13" customFormat="1" ht="12">
      <c r="A370" s="13"/>
      <c r="B370" s="233"/>
      <c r="C370" s="234"/>
      <c r="D370" s="235" t="s">
        <v>141</v>
      </c>
      <c r="E370" s="236" t="s">
        <v>1</v>
      </c>
      <c r="F370" s="237" t="s">
        <v>487</v>
      </c>
      <c r="G370" s="234"/>
      <c r="H370" s="238">
        <v>3</v>
      </c>
      <c r="I370" s="239"/>
      <c r="J370" s="234"/>
      <c r="K370" s="234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141</v>
      </c>
      <c r="AU370" s="244" t="s">
        <v>85</v>
      </c>
      <c r="AV370" s="13" t="s">
        <v>85</v>
      </c>
      <c r="AW370" s="13" t="s">
        <v>32</v>
      </c>
      <c r="AX370" s="13" t="s">
        <v>75</v>
      </c>
      <c r="AY370" s="244" t="s">
        <v>131</v>
      </c>
    </row>
    <row r="371" spans="1:51" s="14" customFormat="1" ht="12">
      <c r="A371" s="14"/>
      <c r="B371" s="245"/>
      <c r="C371" s="246"/>
      <c r="D371" s="235" t="s">
        <v>141</v>
      </c>
      <c r="E371" s="247" t="s">
        <v>1</v>
      </c>
      <c r="F371" s="248" t="s">
        <v>143</v>
      </c>
      <c r="G371" s="246"/>
      <c r="H371" s="249">
        <v>3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5" t="s">
        <v>141</v>
      </c>
      <c r="AU371" s="255" t="s">
        <v>85</v>
      </c>
      <c r="AV371" s="14" t="s">
        <v>137</v>
      </c>
      <c r="AW371" s="14" t="s">
        <v>32</v>
      </c>
      <c r="AX371" s="14" t="s">
        <v>83</v>
      </c>
      <c r="AY371" s="255" t="s">
        <v>131</v>
      </c>
    </row>
    <row r="372" spans="1:65" s="2" customFormat="1" ht="24.15" customHeight="1">
      <c r="A372" s="38"/>
      <c r="B372" s="39"/>
      <c r="C372" s="219" t="s">
        <v>488</v>
      </c>
      <c r="D372" s="219" t="s">
        <v>133</v>
      </c>
      <c r="E372" s="220" t="s">
        <v>489</v>
      </c>
      <c r="F372" s="221" t="s">
        <v>490</v>
      </c>
      <c r="G372" s="222" t="s">
        <v>147</v>
      </c>
      <c r="H372" s="223">
        <v>1</v>
      </c>
      <c r="I372" s="224"/>
      <c r="J372" s="225">
        <f>ROUND(I372*H372,2)</f>
        <v>0</v>
      </c>
      <c r="K372" s="226"/>
      <c r="L372" s="44"/>
      <c r="M372" s="227" t="s">
        <v>1</v>
      </c>
      <c r="N372" s="228" t="s">
        <v>40</v>
      </c>
      <c r="O372" s="91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1" t="s">
        <v>137</v>
      </c>
      <c r="AT372" s="231" t="s">
        <v>133</v>
      </c>
      <c r="AU372" s="231" t="s">
        <v>85</v>
      </c>
      <c r="AY372" s="17" t="s">
        <v>131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7" t="s">
        <v>83</v>
      </c>
      <c r="BK372" s="232">
        <f>ROUND(I372*H372,2)</f>
        <v>0</v>
      </c>
      <c r="BL372" s="17" t="s">
        <v>137</v>
      </c>
      <c r="BM372" s="231" t="s">
        <v>491</v>
      </c>
    </row>
    <row r="373" spans="1:51" s="13" customFormat="1" ht="12">
      <c r="A373" s="13"/>
      <c r="B373" s="233"/>
      <c r="C373" s="234"/>
      <c r="D373" s="235" t="s">
        <v>141</v>
      </c>
      <c r="E373" s="236" t="s">
        <v>1</v>
      </c>
      <c r="F373" s="237" t="s">
        <v>492</v>
      </c>
      <c r="G373" s="234"/>
      <c r="H373" s="238">
        <v>1</v>
      </c>
      <c r="I373" s="239"/>
      <c r="J373" s="234"/>
      <c r="K373" s="234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141</v>
      </c>
      <c r="AU373" s="244" t="s">
        <v>85</v>
      </c>
      <c r="AV373" s="13" t="s">
        <v>85</v>
      </c>
      <c r="AW373" s="13" t="s">
        <v>32</v>
      </c>
      <c r="AX373" s="13" t="s">
        <v>75</v>
      </c>
      <c r="AY373" s="244" t="s">
        <v>131</v>
      </c>
    </row>
    <row r="374" spans="1:51" s="14" customFormat="1" ht="12">
      <c r="A374" s="14"/>
      <c r="B374" s="245"/>
      <c r="C374" s="246"/>
      <c r="D374" s="235" t="s">
        <v>141</v>
      </c>
      <c r="E374" s="247" t="s">
        <v>1</v>
      </c>
      <c r="F374" s="248" t="s">
        <v>143</v>
      </c>
      <c r="G374" s="246"/>
      <c r="H374" s="249">
        <v>1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5" t="s">
        <v>141</v>
      </c>
      <c r="AU374" s="255" t="s">
        <v>85</v>
      </c>
      <c r="AV374" s="14" t="s">
        <v>137</v>
      </c>
      <c r="AW374" s="14" t="s">
        <v>32</v>
      </c>
      <c r="AX374" s="14" t="s">
        <v>83</v>
      </c>
      <c r="AY374" s="255" t="s">
        <v>131</v>
      </c>
    </row>
    <row r="375" spans="1:65" s="2" customFormat="1" ht="16.5" customHeight="1">
      <c r="A375" s="38"/>
      <c r="B375" s="39"/>
      <c r="C375" s="219" t="s">
        <v>310</v>
      </c>
      <c r="D375" s="219" t="s">
        <v>133</v>
      </c>
      <c r="E375" s="220" t="s">
        <v>493</v>
      </c>
      <c r="F375" s="221" t="s">
        <v>494</v>
      </c>
      <c r="G375" s="222" t="s">
        <v>147</v>
      </c>
      <c r="H375" s="223">
        <v>1</v>
      </c>
      <c r="I375" s="224"/>
      <c r="J375" s="225">
        <f>ROUND(I375*H375,2)</f>
        <v>0</v>
      </c>
      <c r="K375" s="226"/>
      <c r="L375" s="44"/>
      <c r="M375" s="227" t="s">
        <v>1</v>
      </c>
      <c r="N375" s="228" t="s">
        <v>40</v>
      </c>
      <c r="O375" s="91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1" t="s">
        <v>137</v>
      </c>
      <c r="AT375" s="231" t="s">
        <v>133</v>
      </c>
      <c r="AU375" s="231" t="s">
        <v>85</v>
      </c>
      <c r="AY375" s="17" t="s">
        <v>131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7" t="s">
        <v>83</v>
      </c>
      <c r="BK375" s="232">
        <f>ROUND(I375*H375,2)</f>
        <v>0</v>
      </c>
      <c r="BL375" s="17" t="s">
        <v>137</v>
      </c>
      <c r="BM375" s="231" t="s">
        <v>495</v>
      </c>
    </row>
    <row r="376" spans="1:65" s="2" customFormat="1" ht="16.5" customHeight="1">
      <c r="A376" s="38"/>
      <c r="B376" s="39"/>
      <c r="C376" s="256" t="s">
        <v>496</v>
      </c>
      <c r="D376" s="256" t="s">
        <v>255</v>
      </c>
      <c r="E376" s="257" t="s">
        <v>497</v>
      </c>
      <c r="F376" s="258" t="s">
        <v>498</v>
      </c>
      <c r="G376" s="259" t="s">
        <v>147</v>
      </c>
      <c r="H376" s="260">
        <v>1</v>
      </c>
      <c r="I376" s="261"/>
      <c r="J376" s="262">
        <f>ROUND(I376*H376,2)</f>
        <v>0</v>
      </c>
      <c r="K376" s="263"/>
      <c r="L376" s="264"/>
      <c r="M376" s="265" t="s">
        <v>1</v>
      </c>
      <c r="N376" s="266" t="s">
        <v>40</v>
      </c>
      <c r="O376" s="91"/>
      <c r="P376" s="229">
        <f>O376*H376</f>
        <v>0</v>
      </c>
      <c r="Q376" s="229">
        <v>0</v>
      </c>
      <c r="R376" s="229">
        <f>Q376*H376</f>
        <v>0</v>
      </c>
      <c r="S376" s="229">
        <v>0</v>
      </c>
      <c r="T376" s="230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1" t="s">
        <v>152</v>
      </c>
      <c r="AT376" s="231" t="s">
        <v>255</v>
      </c>
      <c r="AU376" s="231" t="s">
        <v>85</v>
      </c>
      <c r="AY376" s="17" t="s">
        <v>131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7" t="s">
        <v>83</v>
      </c>
      <c r="BK376" s="232">
        <f>ROUND(I376*H376,2)</f>
        <v>0</v>
      </c>
      <c r="BL376" s="17" t="s">
        <v>137</v>
      </c>
      <c r="BM376" s="231" t="s">
        <v>499</v>
      </c>
    </row>
    <row r="377" spans="1:65" s="2" customFormat="1" ht="16.5" customHeight="1">
      <c r="A377" s="38"/>
      <c r="B377" s="39"/>
      <c r="C377" s="219" t="s">
        <v>313</v>
      </c>
      <c r="D377" s="219" t="s">
        <v>133</v>
      </c>
      <c r="E377" s="220" t="s">
        <v>500</v>
      </c>
      <c r="F377" s="221" t="s">
        <v>501</v>
      </c>
      <c r="G377" s="222" t="s">
        <v>147</v>
      </c>
      <c r="H377" s="223">
        <v>1</v>
      </c>
      <c r="I377" s="224"/>
      <c r="J377" s="225">
        <f>ROUND(I377*H377,2)</f>
        <v>0</v>
      </c>
      <c r="K377" s="226"/>
      <c r="L377" s="44"/>
      <c r="M377" s="227" t="s">
        <v>1</v>
      </c>
      <c r="N377" s="228" t="s">
        <v>40</v>
      </c>
      <c r="O377" s="91"/>
      <c r="P377" s="229">
        <f>O377*H377</f>
        <v>0</v>
      </c>
      <c r="Q377" s="229">
        <v>0</v>
      </c>
      <c r="R377" s="229">
        <f>Q377*H377</f>
        <v>0</v>
      </c>
      <c r="S377" s="229">
        <v>0</v>
      </c>
      <c r="T377" s="230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1" t="s">
        <v>137</v>
      </c>
      <c r="AT377" s="231" t="s">
        <v>133</v>
      </c>
      <c r="AU377" s="231" t="s">
        <v>85</v>
      </c>
      <c r="AY377" s="17" t="s">
        <v>131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7" t="s">
        <v>83</v>
      </c>
      <c r="BK377" s="232">
        <f>ROUND(I377*H377,2)</f>
        <v>0</v>
      </c>
      <c r="BL377" s="17" t="s">
        <v>137</v>
      </c>
      <c r="BM377" s="231" t="s">
        <v>502</v>
      </c>
    </row>
    <row r="378" spans="1:65" s="2" customFormat="1" ht="16.5" customHeight="1">
      <c r="A378" s="38"/>
      <c r="B378" s="39"/>
      <c r="C378" s="256" t="s">
        <v>503</v>
      </c>
      <c r="D378" s="256" t="s">
        <v>255</v>
      </c>
      <c r="E378" s="257" t="s">
        <v>504</v>
      </c>
      <c r="F378" s="258" t="s">
        <v>505</v>
      </c>
      <c r="G378" s="259" t="s">
        <v>147</v>
      </c>
      <c r="H378" s="260">
        <v>1</v>
      </c>
      <c r="I378" s="261"/>
      <c r="J378" s="262">
        <f>ROUND(I378*H378,2)</f>
        <v>0</v>
      </c>
      <c r="K378" s="263"/>
      <c r="L378" s="264"/>
      <c r="M378" s="265" t="s">
        <v>1</v>
      </c>
      <c r="N378" s="266" t="s">
        <v>40</v>
      </c>
      <c r="O378" s="91"/>
      <c r="P378" s="229">
        <f>O378*H378</f>
        <v>0</v>
      </c>
      <c r="Q378" s="229">
        <v>0</v>
      </c>
      <c r="R378" s="229">
        <f>Q378*H378</f>
        <v>0</v>
      </c>
      <c r="S378" s="229">
        <v>0</v>
      </c>
      <c r="T378" s="23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1" t="s">
        <v>152</v>
      </c>
      <c r="AT378" s="231" t="s">
        <v>255</v>
      </c>
      <c r="AU378" s="231" t="s">
        <v>85</v>
      </c>
      <c r="AY378" s="17" t="s">
        <v>131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7" t="s">
        <v>83</v>
      </c>
      <c r="BK378" s="232">
        <f>ROUND(I378*H378,2)</f>
        <v>0</v>
      </c>
      <c r="BL378" s="17" t="s">
        <v>137</v>
      </c>
      <c r="BM378" s="231" t="s">
        <v>506</v>
      </c>
    </row>
    <row r="379" spans="1:65" s="2" customFormat="1" ht="16.5" customHeight="1">
      <c r="A379" s="38"/>
      <c r="B379" s="39"/>
      <c r="C379" s="219" t="s">
        <v>317</v>
      </c>
      <c r="D379" s="219" t="s">
        <v>133</v>
      </c>
      <c r="E379" s="220" t="s">
        <v>507</v>
      </c>
      <c r="F379" s="221" t="s">
        <v>508</v>
      </c>
      <c r="G379" s="222" t="s">
        <v>147</v>
      </c>
      <c r="H379" s="223">
        <v>1</v>
      </c>
      <c r="I379" s="224"/>
      <c r="J379" s="225">
        <f>ROUND(I379*H379,2)</f>
        <v>0</v>
      </c>
      <c r="K379" s="226"/>
      <c r="L379" s="44"/>
      <c r="M379" s="227" t="s">
        <v>1</v>
      </c>
      <c r="N379" s="228" t="s">
        <v>40</v>
      </c>
      <c r="O379" s="91"/>
      <c r="P379" s="229">
        <f>O379*H379</f>
        <v>0</v>
      </c>
      <c r="Q379" s="229">
        <v>0</v>
      </c>
      <c r="R379" s="229">
        <f>Q379*H379</f>
        <v>0</v>
      </c>
      <c r="S379" s="229">
        <v>0</v>
      </c>
      <c r="T379" s="230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1" t="s">
        <v>137</v>
      </c>
      <c r="AT379" s="231" t="s">
        <v>133</v>
      </c>
      <c r="AU379" s="231" t="s">
        <v>85</v>
      </c>
      <c r="AY379" s="17" t="s">
        <v>131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7" t="s">
        <v>83</v>
      </c>
      <c r="BK379" s="232">
        <f>ROUND(I379*H379,2)</f>
        <v>0</v>
      </c>
      <c r="BL379" s="17" t="s">
        <v>137</v>
      </c>
      <c r="BM379" s="231" t="s">
        <v>509</v>
      </c>
    </row>
    <row r="380" spans="1:65" s="2" customFormat="1" ht="16.5" customHeight="1">
      <c r="A380" s="38"/>
      <c r="B380" s="39"/>
      <c r="C380" s="256" t="s">
        <v>510</v>
      </c>
      <c r="D380" s="256" t="s">
        <v>255</v>
      </c>
      <c r="E380" s="257" t="s">
        <v>511</v>
      </c>
      <c r="F380" s="258" t="s">
        <v>512</v>
      </c>
      <c r="G380" s="259" t="s">
        <v>147</v>
      </c>
      <c r="H380" s="260">
        <v>1</v>
      </c>
      <c r="I380" s="261"/>
      <c r="J380" s="262">
        <f>ROUND(I380*H380,2)</f>
        <v>0</v>
      </c>
      <c r="K380" s="263"/>
      <c r="L380" s="264"/>
      <c r="M380" s="265" t="s">
        <v>1</v>
      </c>
      <c r="N380" s="266" t="s">
        <v>40</v>
      </c>
      <c r="O380" s="91"/>
      <c r="P380" s="229">
        <f>O380*H380</f>
        <v>0</v>
      </c>
      <c r="Q380" s="229">
        <v>0</v>
      </c>
      <c r="R380" s="229">
        <f>Q380*H380</f>
        <v>0</v>
      </c>
      <c r="S380" s="229">
        <v>0</v>
      </c>
      <c r="T380" s="230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1" t="s">
        <v>152</v>
      </c>
      <c r="AT380" s="231" t="s">
        <v>255</v>
      </c>
      <c r="AU380" s="231" t="s">
        <v>85</v>
      </c>
      <c r="AY380" s="17" t="s">
        <v>131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7" t="s">
        <v>83</v>
      </c>
      <c r="BK380" s="232">
        <f>ROUND(I380*H380,2)</f>
        <v>0</v>
      </c>
      <c r="BL380" s="17" t="s">
        <v>137</v>
      </c>
      <c r="BM380" s="231" t="s">
        <v>513</v>
      </c>
    </row>
    <row r="381" spans="1:65" s="2" customFormat="1" ht="16.5" customHeight="1">
      <c r="A381" s="38"/>
      <c r="B381" s="39"/>
      <c r="C381" s="219" t="s">
        <v>332</v>
      </c>
      <c r="D381" s="219" t="s">
        <v>133</v>
      </c>
      <c r="E381" s="220" t="s">
        <v>514</v>
      </c>
      <c r="F381" s="221" t="s">
        <v>515</v>
      </c>
      <c r="G381" s="222" t="s">
        <v>147</v>
      </c>
      <c r="H381" s="223">
        <v>1</v>
      </c>
      <c r="I381" s="224"/>
      <c r="J381" s="225">
        <f>ROUND(I381*H381,2)</f>
        <v>0</v>
      </c>
      <c r="K381" s="226"/>
      <c r="L381" s="44"/>
      <c r="M381" s="227" t="s">
        <v>1</v>
      </c>
      <c r="N381" s="228" t="s">
        <v>40</v>
      </c>
      <c r="O381" s="91"/>
      <c r="P381" s="229">
        <f>O381*H381</f>
        <v>0</v>
      </c>
      <c r="Q381" s="229">
        <v>0</v>
      </c>
      <c r="R381" s="229">
        <f>Q381*H381</f>
        <v>0</v>
      </c>
      <c r="S381" s="229">
        <v>0</v>
      </c>
      <c r="T381" s="230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1" t="s">
        <v>137</v>
      </c>
      <c r="AT381" s="231" t="s">
        <v>133</v>
      </c>
      <c r="AU381" s="231" t="s">
        <v>85</v>
      </c>
      <c r="AY381" s="17" t="s">
        <v>131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17" t="s">
        <v>83</v>
      </c>
      <c r="BK381" s="232">
        <f>ROUND(I381*H381,2)</f>
        <v>0</v>
      </c>
      <c r="BL381" s="17" t="s">
        <v>137</v>
      </c>
      <c r="BM381" s="231" t="s">
        <v>516</v>
      </c>
    </row>
    <row r="382" spans="1:65" s="2" customFormat="1" ht="16.5" customHeight="1">
      <c r="A382" s="38"/>
      <c r="B382" s="39"/>
      <c r="C382" s="256" t="s">
        <v>517</v>
      </c>
      <c r="D382" s="256" t="s">
        <v>255</v>
      </c>
      <c r="E382" s="257" t="s">
        <v>518</v>
      </c>
      <c r="F382" s="258" t="s">
        <v>519</v>
      </c>
      <c r="G382" s="259" t="s">
        <v>147</v>
      </c>
      <c r="H382" s="260">
        <v>1</v>
      </c>
      <c r="I382" s="261"/>
      <c r="J382" s="262">
        <f>ROUND(I382*H382,2)</f>
        <v>0</v>
      </c>
      <c r="K382" s="263"/>
      <c r="L382" s="264"/>
      <c r="M382" s="265" t="s">
        <v>1</v>
      </c>
      <c r="N382" s="266" t="s">
        <v>40</v>
      </c>
      <c r="O382" s="91"/>
      <c r="P382" s="229">
        <f>O382*H382</f>
        <v>0</v>
      </c>
      <c r="Q382" s="229">
        <v>0</v>
      </c>
      <c r="R382" s="229">
        <f>Q382*H382</f>
        <v>0</v>
      </c>
      <c r="S382" s="229">
        <v>0</v>
      </c>
      <c r="T382" s="230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1" t="s">
        <v>152</v>
      </c>
      <c r="AT382" s="231" t="s">
        <v>255</v>
      </c>
      <c r="AU382" s="231" t="s">
        <v>85</v>
      </c>
      <c r="AY382" s="17" t="s">
        <v>131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7" t="s">
        <v>83</v>
      </c>
      <c r="BK382" s="232">
        <f>ROUND(I382*H382,2)</f>
        <v>0</v>
      </c>
      <c r="BL382" s="17" t="s">
        <v>137</v>
      </c>
      <c r="BM382" s="231" t="s">
        <v>520</v>
      </c>
    </row>
    <row r="383" spans="1:65" s="2" customFormat="1" ht="16.5" customHeight="1">
      <c r="A383" s="38"/>
      <c r="B383" s="39"/>
      <c r="C383" s="219" t="s">
        <v>337</v>
      </c>
      <c r="D383" s="219" t="s">
        <v>133</v>
      </c>
      <c r="E383" s="220" t="s">
        <v>521</v>
      </c>
      <c r="F383" s="221" t="s">
        <v>522</v>
      </c>
      <c r="G383" s="222" t="s">
        <v>147</v>
      </c>
      <c r="H383" s="223">
        <v>1</v>
      </c>
      <c r="I383" s="224"/>
      <c r="J383" s="225">
        <f>ROUND(I383*H383,2)</f>
        <v>0</v>
      </c>
      <c r="K383" s="226"/>
      <c r="L383" s="44"/>
      <c r="M383" s="227" t="s">
        <v>1</v>
      </c>
      <c r="N383" s="228" t="s">
        <v>40</v>
      </c>
      <c r="O383" s="91"/>
      <c r="P383" s="229">
        <f>O383*H383</f>
        <v>0</v>
      </c>
      <c r="Q383" s="229">
        <v>0</v>
      </c>
      <c r="R383" s="229">
        <f>Q383*H383</f>
        <v>0</v>
      </c>
      <c r="S383" s="229">
        <v>0</v>
      </c>
      <c r="T383" s="230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31" t="s">
        <v>137</v>
      </c>
      <c r="AT383" s="231" t="s">
        <v>133</v>
      </c>
      <c r="AU383" s="231" t="s">
        <v>85</v>
      </c>
      <c r="AY383" s="17" t="s">
        <v>131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7" t="s">
        <v>83</v>
      </c>
      <c r="BK383" s="232">
        <f>ROUND(I383*H383,2)</f>
        <v>0</v>
      </c>
      <c r="BL383" s="17" t="s">
        <v>137</v>
      </c>
      <c r="BM383" s="231" t="s">
        <v>523</v>
      </c>
    </row>
    <row r="384" spans="1:65" s="2" customFormat="1" ht="16.5" customHeight="1">
      <c r="A384" s="38"/>
      <c r="B384" s="39"/>
      <c r="C384" s="256" t="s">
        <v>524</v>
      </c>
      <c r="D384" s="256" t="s">
        <v>255</v>
      </c>
      <c r="E384" s="257" t="s">
        <v>525</v>
      </c>
      <c r="F384" s="258" t="s">
        <v>526</v>
      </c>
      <c r="G384" s="259" t="s">
        <v>147</v>
      </c>
      <c r="H384" s="260">
        <v>1</v>
      </c>
      <c r="I384" s="261"/>
      <c r="J384" s="262">
        <f>ROUND(I384*H384,2)</f>
        <v>0</v>
      </c>
      <c r="K384" s="263"/>
      <c r="L384" s="264"/>
      <c r="M384" s="265" t="s">
        <v>1</v>
      </c>
      <c r="N384" s="266" t="s">
        <v>40</v>
      </c>
      <c r="O384" s="91"/>
      <c r="P384" s="229">
        <f>O384*H384</f>
        <v>0</v>
      </c>
      <c r="Q384" s="229">
        <v>0</v>
      </c>
      <c r="R384" s="229">
        <f>Q384*H384</f>
        <v>0</v>
      </c>
      <c r="S384" s="229">
        <v>0</v>
      </c>
      <c r="T384" s="23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1" t="s">
        <v>152</v>
      </c>
      <c r="AT384" s="231" t="s">
        <v>255</v>
      </c>
      <c r="AU384" s="231" t="s">
        <v>85</v>
      </c>
      <c r="AY384" s="17" t="s">
        <v>131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7" t="s">
        <v>83</v>
      </c>
      <c r="BK384" s="232">
        <f>ROUND(I384*H384,2)</f>
        <v>0</v>
      </c>
      <c r="BL384" s="17" t="s">
        <v>137</v>
      </c>
      <c r="BM384" s="231" t="s">
        <v>527</v>
      </c>
    </row>
    <row r="385" spans="1:65" s="2" customFormat="1" ht="16.5" customHeight="1">
      <c r="A385" s="38"/>
      <c r="B385" s="39"/>
      <c r="C385" s="219" t="s">
        <v>343</v>
      </c>
      <c r="D385" s="219" t="s">
        <v>133</v>
      </c>
      <c r="E385" s="220" t="s">
        <v>528</v>
      </c>
      <c r="F385" s="221" t="s">
        <v>529</v>
      </c>
      <c r="G385" s="222" t="s">
        <v>147</v>
      </c>
      <c r="H385" s="223">
        <v>1</v>
      </c>
      <c r="I385" s="224"/>
      <c r="J385" s="225">
        <f>ROUND(I385*H385,2)</f>
        <v>0</v>
      </c>
      <c r="K385" s="226"/>
      <c r="L385" s="44"/>
      <c r="M385" s="227" t="s">
        <v>1</v>
      </c>
      <c r="N385" s="228" t="s">
        <v>40</v>
      </c>
      <c r="O385" s="91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1" t="s">
        <v>137</v>
      </c>
      <c r="AT385" s="231" t="s">
        <v>133</v>
      </c>
      <c r="AU385" s="231" t="s">
        <v>85</v>
      </c>
      <c r="AY385" s="17" t="s">
        <v>131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7" t="s">
        <v>83</v>
      </c>
      <c r="BK385" s="232">
        <f>ROUND(I385*H385,2)</f>
        <v>0</v>
      </c>
      <c r="BL385" s="17" t="s">
        <v>137</v>
      </c>
      <c r="BM385" s="231" t="s">
        <v>530</v>
      </c>
    </row>
    <row r="386" spans="1:65" s="2" customFormat="1" ht="16.5" customHeight="1">
      <c r="A386" s="38"/>
      <c r="B386" s="39"/>
      <c r="C386" s="256" t="s">
        <v>531</v>
      </c>
      <c r="D386" s="256" t="s">
        <v>255</v>
      </c>
      <c r="E386" s="257" t="s">
        <v>532</v>
      </c>
      <c r="F386" s="258" t="s">
        <v>533</v>
      </c>
      <c r="G386" s="259" t="s">
        <v>147</v>
      </c>
      <c r="H386" s="260">
        <v>1</v>
      </c>
      <c r="I386" s="261"/>
      <c r="J386" s="262">
        <f>ROUND(I386*H386,2)</f>
        <v>0</v>
      </c>
      <c r="K386" s="263"/>
      <c r="L386" s="264"/>
      <c r="M386" s="265" t="s">
        <v>1</v>
      </c>
      <c r="N386" s="266" t="s">
        <v>40</v>
      </c>
      <c r="O386" s="91"/>
      <c r="P386" s="229">
        <f>O386*H386</f>
        <v>0</v>
      </c>
      <c r="Q386" s="229">
        <v>0</v>
      </c>
      <c r="R386" s="229">
        <f>Q386*H386</f>
        <v>0</v>
      </c>
      <c r="S386" s="229">
        <v>0</v>
      </c>
      <c r="T386" s="23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1" t="s">
        <v>152</v>
      </c>
      <c r="AT386" s="231" t="s">
        <v>255</v>
      </c>
      <c r="AU386" s="231" t="s">
        <v>85</v>
      </c>
      <c r="AY386" s="17" t="s">
        <v>131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7" t="s">
        <v>83</v>
      </c>
      <c r="BK386" s="232">
        <f>ROUND(I386*H386,2)</f>
        <v>0</v>
      </c>
      <c r="BL386" s="17" t="s">
        <v>137</v>
      </c>
      <c r="BM386" s="231" t="s">
        <v>534</v>
      </c>
    </row>
    <row r="387" spans="1:65" s="2" customFormat="1" ht="16.5" customHeight="1">
      <c r="A387" s="38"/>
      <c r="B387" s="39"/>
      <c r="C387" s="219" t="s">
        <v>348</v>
      </c>
      <c r="D387" s="219" t="s">
        <v>133</v>
      </c>
      <c r="E387" s="220" t="s">
        <v>535</v>
      </c>
      <c r="F387" s="221" t="s">
        <v>536</v>
      </c>
      <c r="G387" s="222" t="s">
        <v>147</v>
      </c>
      <c r="H387" s="223">
        <v>1</v>
      </c>
      <c r="I387" s="224"/>
      <c r="J387" s="225">
        <f>ROUND(I387*H387,2)</f>
        <v>0</v>
      </c>
      <c r="K387" s="226"/>
      <c r="L387" s="44"/>
      <c r="M387" s="227" t="s">
        <v>1</v>
      </c>
      <c r="N387" s="228" t="s">
        <v>40</v>
      </c>
      <c r="O387" s="91"/>
      <c r="P387" s="229">
        <f>O387*H387</f>
        <v>0</v>
      </c>
      <c r="Q387" s="229">
        <v>0</v>
      </c>
      <c r="R387" s="229">
        <f>Q387*H387</f>
        <v>0</v>
      </c>
      <c r="S387" s="229">
        <v>0</v>
      </c>
      <c r="T387" s="23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1" t="s">
        <v>137</v>
      </c>
      <c r="AT387" s="231" t="s">
        <v>133</v>
      </c>
      <c r="AU387" s="231" t="s">
        <v>85</v>
      </c>
      <c r="AY387" s="17" t="s">
        <v>131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7" t="s">
        <v>83</v>
      </c>
      <c r="BK387" s="232">
        <f>ROUND(I387*H387,2)</f>
        <v>0</v>
      </c>
      <c r="BL387" s="17" t="s">
        <v>137</v>
      </c>
      <c r="BM387" s="231" t="s">
        <v>537</v>
      </c>
    </row>
    <row r="388" spans="1:65" s="2" customFormat="1" ht="16.5" customHeight="1">
      <c r="A388" s="38"/>
      <c r="B388" s="39"/>
      <c r="C388" s="256" t="s">
        <v>538</v>
      </c>
      <c r="D388" s="256" t="s">
        <v>255</v>
      </c>
      <c r="E388" s="257" t="s">
        <v>539</v>
      </c>
      <c r="F388" s="258" t="s">
        <v>540</v>
      </c>
      <c r="G388" s="259" t="s">
        <v>147</v>
      </c>
      <c r="H388" s="260">
        <v>1</v>
      </c>
      <c r="I388" s="261"/>
      <c r="J388" s="262">
        <f>ROUND(I388*H388,2)</f>
        <v>0</v>
      </c>
      <c r="K388" s="263"/>
      <c r="L388" s="264"/>
      <c r="M388" s="265" t="s">
        <v>1</v>
      </c>
      <c r="N388" s="266" t="s">
        <v>40</v>
      </c>
      <c r="O388" s="91"/>
      <c r="P388" s="229">
        <f>O388*H388</f>
        <v>0</v>
      </c>
      <c r="Q388" s="229">
        <v>0</v>
      </c>
      <c r="R388" s="229">
        <f>Q388*H388</f>
        <v>0</v>
      </c>
      <c r="S388" s="229">
        <v>0</v>
      </c>
      <c r="T388" s="230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1" t="s">
        <v>152</v>
      </c>
      <c r="AT388" s="231" t="s">
        <v>255</v>
      </c>
      <c r="AU388" s="231" t="s">
        <v>85</v>
      </c>
      <c r="AY388" s="17" t="s">
        <v>131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17" t="s">
        <v>83</v>
      </c>
      <c r="BK388" s="232">
        <f>ROUND(I388*H388,2)</f>
        <v>0</v>
      </c>
      <c r="BL388" s="17" t="s">
        <v>137</v>
      </c>
      <c r="BM388" s="231" t="s">
        <v>541</v>
      </c>
    </row>
    <row r="389" spans="1:65" s="2" customFormat="1" ht="21.75" customHeight="1">
      <c r="A389" s="38"/>
      <c r="B389" s="39"/>
      <c r="C389" s="219" t="s">
        <v>352</v>
      </c>
      <c r="D389" s="219" t="s">
        <v>133</v>
      </c>
      <c r="E389" s="220" t="s">
        <v>542</v>
      </c>
      <c r="F389" s="221" t="s">
        <v>543</v>
      </c>
      <c r="G389" s="222" t="s">
        <v>147</v>
      </c>
      <c r="H389" s="223">
        <v>1</v>
      </c>
      <c r="I389" s="224"/>
      <c r="J389" s="225">
        <f>ROUND(I389*H389,2)</f>
        <v>0</v>
      </c>
      <c r="K389" s="226"/>
      <c r="L389" s="44"/>
      <c r="M389" s="227" t="s">
        <v>1</v>
      </c>
      <c r="N389" s="228" t="s">
        <v>40</v>
      </c>
      <c r="O389" s="91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1" t="s">
        <v>137</v>
      </c>
      <c r="AT389" s="231" t="s">
        <v>133</v>
      </c>
      <c r="AU389" s="231" t="s">
        <v>85</v>
      </c>
      <c r="AY389" s="17" t="s">
        <v>131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7" t="s">
        <v>83</v>
      </c>
      <c r="BK389" s="232">
        <f>ROUND(I389*H389,2)</f>
        <v>0</v>
      </c>
      <c r="BL389" s="17" t="s">
        <v>137</v>
      </c>
      <c r="BM389" s="231" t="s">
        <v>544</v>
      </c>
    </row>
    <row r="390" spans="1:65" s="2" customFormat="1" ht="16.5" customHeight="1">
      <c r="A390" s="38"/>
      <c r="B390" s="39"/>
      <c r="C390" s="256" t="s">
        <v>545</v>
      </c>
      <c r="D390" s="256" t="s">
        <v>255</v>
      </c>
      <c r="E390" s="257" t="s">
        <v>546</v>
      </c>
      <c r="F390" s="258" t="s">
        <v>547</v>
      </c>
      <c r="G390" s="259" t="s">
        <v>147</v>
      </c>
      <c r="H390" s="260">
        <v>1</v>
      </c>
      <c r="I390" s="261"/>
      <c r="J390" s="262">
        <f>ROUND(I390*H390,2)</f>
        <v>0</v>
      </c>
      <c r="K390" s="263"/>
      <c r="L390" s="264"/>
      <c r="M390" s="265" t="s">
        <v>1</v>
      </c>
      <c r="N390" s="266" t="s">
        <v>40</v>
      </c>
      <c r="O390" s="91"/>
      <c r="P390" s="229">
        <f>O390*H390</f>
        <v>0</v>
      </c>
      <c r="Q390" s="229">
        <v>0</v>
      </c>
      <c r="R390" s="229">
        <f>Q390*H390</f>
        <v>0</v>
      </c>
      <c r="S390" s="229">
        <v>0</v>
      </c>
      <c r="T390" s="230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1" t="s">
        <v>152</v>
      </c>
      <c r="AT390" s="231" t="s">
        <v>255</v>
      </c>
      <c r="AU390" s="231" t="s">
        <v>85</v>
      </c>
      <c r="AY390" s="17" t="s">
        <v>131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17" t="s">
        <v>83</v>
      </c>
      <c r="BK390" s="232">
        <f>ROUND(I390*H390,2)</f>
        <v>0</v>
      </c>
      <c r="BL390" s="17" t="s">
        <v>137</v>
      </c>
      <c r="BM390" s="231" t="s">
        <v>548</v>
      </c>
    </row>
    <row r="391" spans="1:65" s="2" customFormat="1" ht="21.75" customHeight="1">
      <c r="A391" s="38"/>
      <c r="B391" s="39"/>
      <c r="C391" s="219" t="s">
        <v>357</v>
      </c>
      <c r="D391" s="219" t="s">
        <v>133</v>
      </c>
      <c r="E391" s="220" t="s">
        <v>549</v>
      </c>
      <c r="F391" s="221" t="s">
        <v>550</v>
      </c>
      <c r="G391" s="222" t="s">
        <v>147</v>
      </c>
      <c r="H391" s="223">
        <v>1</v>
      </c>
      <c r="I391" s="224"/>
      <c r="J391" s="225">
        <f>ROUND(I391*H391,2)</f>
        <v>0</v>
      </c>
      <c r="K391" s="226"/>
      <c r="L391" s="44"/>
      <c r="M391" s="227" t="s">
        <v>1</v>
      </c>
      <c r="N391" s="228" t="s">
        <v>40</v>
      </c>
      <c r="O391" s="91"/>
      <c r="P391" s="229">
        <f>O391*H391</f>
        <v>0</v>
      </c>
      <c r="Q391" s="229">
        <v>0</v>
      </c>
      <c r="R391" s="229">
        <f>Q391*H391</f>
        <v>0</v>
      </c>
      <c r="S391" s="229">
        <v>0</v>
      </c>
      <c r="T391" s="230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31" t="s">
        <v>137</v>
      </c>
      <c r="AT391" s="231" t="s">
        <v>133</v>
      </c>
      <c r="AU391" s="231" t="s">
        <v>85</v>
      </c>
      <c r="AY391" s="17" t="s">
        <v>131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7" t="s">
        <v>83</v>
      </c>
      <c r="BK391" s="232">
        <f>ROUND(I391*H391,2)</f>
        <v>0</v>
      </c>
      <c r="BL391" s="17" t="s">
        <v>137</v>
      </c>
      <c r="BM391" s="231" t="s">
        <v>551</v>
      </c>
    </row>
    <row r="392" spans="1:65" s="2" customFormat="1" ht="16.5" customHeight="1">
      <c r="A392" s="38"/>
      <c r="B392" s="39"/>
      <c r="C392" s="256" t="s">
        <v>552</v>
      </c>
      <c r="D392" s="256" t="s">
        <v>255</v>
      </c>
      <c r="E392" s="257" t="s">
        <v>553</v>
      </c>
      <c r="F392" s="258" t="s">
        <v>554</v>
      </c>
      <c r="G392" s="259" t="s">
        <v>147</v>
      </c>
      <c r="H392" s="260">
        <v>1</v>
      </c>
      <c r="I392" s="261"/>
      <c r="J392" s="262">
        <f>ROUND(I392*H392,2)</f>
        <v>0</v>
      </c>
      <c r="K392" s="263"/>
      <c r="L392" s="264"/>
      <c r="M392" s="265" t="s">
        <v>1</v>
      </c>
      <c r="N392" s="266" t="s">
        <v>40</v>
      </c>
      <c r="O392" s="91"/>
      <c r="P392" s="229">
        <f>O392*H392</f>
        <v>0</v>
      </c>
      <c r="Q392" s="229">
        <v>0</v>
      </c>
      <c r="R392" s="229">
        <f>Q392*H392</f>
        <v>0</v>
      </c>
      <c r="S392" s="229">
        <v>0</v>
      </c>
      <c r="T392" s="230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1" t="s">
        <v>152</v>
      </c>
      <c r="AT392" s="231" t="s">
        <v>255</v>
      </c>
      <c r="AU392" s="231" t="s">
        <v>85</v>
      </c>
      <c r="AY392" s="17" t="s">
        <v>131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17" t="s">
        <v>83</v>
      </c>
      <c r="BK392" s="232">
        <f>ROUND(I392*H392,2)</f>
        <v>0</v>
      </c>
      <c r="BL392" s="17" t="s">
        <v>137</v>
      </c>
      <c r="BM392" s="231" t="s">
        <v>555</v>
      </c>
    </row>
    <row r="393" spans="1:65" s="2" customFormat="1" ht="24.15" customHeight="1">
      <c r="A393" s="38"/>
      <c r="B393" s="39"/>
      <c r="C393" s="219" t="s">
        <v>361</v>
      </c>
      <c r="D393" s="219" t="s">
        <v>133</v>
      </c>
      <c r="E393" s="220" t="s">
        <v>556</v>
      </c>
      <c r="F393" s="221" t="s">
        <v>557</v>
      </c>
      <c r="G393" s="222" t="s">
        <v>179</v>
      </c>
      <c r="H393" s="223">
        <v>22.5</v>
      </c>
      <c r="I393" s="224"/>
      <c r="J393" s="225">
        <f>ROUND(I393*H393,2)</f>
        <v>0</v>
      </c>
      <c r="K393" s="226"/>
      <c r="L393" s="44"/>
      <c r="M393" s="227" t="s">
        <v>1</v>
      </c>
      <c r="N393" s="228" t="s">
        <v>40</v>
      </c>
      <c r="O393" s="91"/>
      <c r="P393" s="229">
        <f>O393*H393</f>
        <v>0</v>
      </c>
      <c r="Q393" s="229">
        <v>0</v>
      </c>
      <c r="R393" s="229">
        <f>Q393*H393</f>
        <v>0</v>
      </c>
      <c r="S393" s="229">
        <v>0</v>
      </c>
      <c r="T393" s="230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1" t="s">
        <v>137</v>
      </c>
      <c r="AT393" s="231" t="s">
        <v>133</v>
      </c>
      <c r="AU393" s="231" t="s">
        <v>85</v>
      </c>
      <c r="AY393" s="17" t="s">
        <v>131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17" t="s">
        <v>83</v>
      </c>
      <c r="BK393" s="232">
        <f>ROUND(I393*H393,2)</f>
        <v>0</v>
      </c>
      <c r="BL393" s="17" t="s">
        <v>137</v>
      </c>
      <c r="BM393" s="231" t="s">
        <v>558</v>
      </c>
    </row>
    <row r="394" spans="1:51" s="13" customFormat="1" ht="12">
      <c r="A394" s="13"/>
      <c r="B394" s="233"/>
      <c r="C394" s="234"/>
      <c r="D394" s="235" t="s">
        <v>141</v>
      </c>
      <c r="E394" s="236" t="s">
        <v>1</v>
      </c>
      <c r="F394" s="237" t="s">
        <v>559</v>
      </c>
      <c r="G394" s="234"/>
      <c r="H394" s="238">
        <v>22.5</v>
      </c>
      <c r="I394" s="239"/>
      <c r="J394" s="234"/>
      <c r="K394" s="234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141</v>
      </c>
      <c r="AU394" s="244" t="s">
        <v>85</v>
      </c>
      <c r="AV394" s="13" t="s">
        <v>85</v>
      </c>
      <c r="AW394" s="13" t="s">
        <v>32</v>
      </c>
      <c r="AX394" s="13" t="s">
        <v>75</v>
      </c>
      <c r="AY394" s="244" t="s">
        <v>131</v>
      </c>
    </row>
    <row r="395" spans="1:51" s="14" customFormat="1" ht="12">
      <c r="A395" s="14"/>
      <c r="B395" s="245"/>
      <c r="C395" s="246"/>
      <c r="D395" s="235" t="s">
        <v>141</v>
      </c>
      <c r="E395" s="247" t="s">
        <v>1</v>
      </c>
      <c r="F395" s="248" t="s">
        <v>143</v>
      </c>
      <c r="G395" s="246"/>
      <c r="H395" s="249">
        <v>22.5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5" t="s">
        <v>141</v>
      </c>
      <c r="AU395" s="255" t="s">
        <v>85</v>
      </c>
      <c r="AV395" s="14" t="s">
        <v>137</v>
      </c>
      <c r="AW395" s="14" t="s">
        <v>32</v>
      </c>
      <c r="AX395" s="14" t="s">
        <v>83</v>
      </c>
      <c r="AY395" s="255" t="s">
        <v>131</v>
      </c>
    </row>
    <row r="396" spans="1:65" s="2" customFormat="1" ht="21.75" customHeight="1">
      <c r="A396" s="38"/>
      <c r="B396" s="39"/>
      <c r="C396" s="256" t="s">
        <v>560</v>
      </c>
      <c r="D396" s="256" t="s">
        <v>255</v>
      </c>
      <c r="E396" s="257" t="s">
        <v>561</v>
      </c>
      <c r="F396" s="258" t="s">
        <v>562</v>
      </c>
      <c r="G396" s="259" t="s">
        <v>147</v>
      </c>
      <c r="H396" s="260">
        <v>22.95</v>
      </c>
      <c r="I396" s="261"/>
      <c r="J396" s="262">
        <f>ROUND(I396*H396,2)</f>
        <v>0</v>
      </c>
      <c r="K396" s="263"/>
      <c r="L396" s="264"/>
      <c r="M396" s="265" t="s">
        <v>1</v>
      </c>
      <c r="N396" s="266" t="s">
        <v>40</v>
      </c>
      <c r="O396" s="91"/>
      <c r="P396" s="229">
        <f>O396*H396</f>
        <v>0</v>
      </c>
      <c r="Q396" s="229">
        <v>0</v>
      </c>
      <c r="R396" s="229">
        <f>Q396*H396</f>
        <v>0</v>
      </c>
      <c r="S396" s="229">
        <v>0</v>
      </c>
      <c r="T396" s="230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31" t="s">
        <v>152</v>
      </c>
      <c r="AT396" s="231" t="s">
        <v>255</v>
      </c>
      <c r="AU396" s="231" t="s">
        <v>85</v>
      </c>
      <c r="AY396" s="17" t="s">
        <v>131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7" t="s">
        <v>83</v>
      </c>
      <c r="BK396" s="232">
        <f>ROUND(I396*H396,2)</f>
        <v>0</v>
      </c>
      <c r="BL396" s="17" t="s">
        <v>137</v>
      </c>
      <c r="BM396" s="231" t="s">
        <v>563</v>
      </c>
    </row>
    <row r="397" spans="1:51" s="13" customFormat="1" ht="12">
      <c r="A397" s="13"/>
      <c r="B397" s="233"/>
      <c r="C397" s="234"/>
      <c r="D397" s="235" t="s">
        <v>141</v>
      </c>
      <c r="E397" s="236" t="s">
        <v>1</v>
      </c>
      <c r="F397" s="237" t="s">
        <v>564</v>
      </c>
      <c r="G397" s="234"/>
      <c r="H397" s="238">
        <v>22.95</v>
      </c>
      <c r="I397" s="239"/>
      <c r="J397" s="234"/>
      <c r="K397" s="234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141</v>
      </c>
      <c r="AU397" s="244" t="s">
        <v>85</v>
      </c>
      <c r="AV397" s="13" t="s">
        <v>85</v>
      </c>
      <c r="AW397" s="13" t="s">
        <v>32</v>
      </c>
      <c r="AX397" s="13" t="s">
        <v>75</v>
      </c>
      <c r="AY397" s="244" t="s">
        <v>131</v>
      </c>
    </row>
    <row r="398" spans="1:51" s="14" customFormat="1" ht="12">
      <c r="A398" s="14"/>
      <c r="B398" s="245"/>
      <c r="C398" s="246"/>
      <c r="D398" s="235" t="s">
        <v>141</v>
      </c>
      <c r="E398" s="247" t="s">
        <v>1</v>
      </c>
      <c r="F398" s="248" t="s">
        <v>143</v>
      </c>
      <c r="G398" s="246"/>
      <c r="H398" s="249">
        <v>22.95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141</v>
      </c>
      <c r="AU398" s="255" t="s">
        <v>85</v>
      </c>
      <c r="AV398" s="14" t="s">
        <v>137</v>
      </c>
      <c r="AW398" s="14" t="s">
        <v>32</v>
      </c>
      <c r="AX398" s="14" t="s">
        <v>83</v>
      </c>
      <c r="AY398" s="255" t="s">
        <v>131</v>
      </c>
    </row>
    <row r="399" spans="1:65" s="2" customFormat="1" ht="33" customHeight="1">
      <c r="A399" s="38"/>
      <c r="B399" s="39"/>
      <c r="C399" s="219" t="s">
        <v>366</v>
      </c>
      <c r="D399" s="219" t="s">
        <v>133</v>
      </c>
      <c r="E399" s="220" t="s">
        <v>565</v>
      </c>
      <c r="F399" s="221" t="s">
        <v>566</v>
      </c>
      <c r="G399" s="222" t="s">
        <v>179</v>
      </c>
      <c r="H399" s="223">
        <v>196</v>
      </c>
      <c r="I399" s="224"/>
      <c r="J399" s="225">
        <f>ROUND(I399*H399,2)</f>
        <v>0</v>
      </c>
      <c r="K399" s="226"/>
      <c r="L399" s="44"/>
      <c r="M399" s="227" t="s">
        <v>1</v>
      </c>
      <c r="N399" s="228" t="s">
        <v>40</v>
      </c>
      <c r="O399" s="91"/>
      <c r="P399" s="229">
        <f>O399*H399</f>
        <v>0</v>
      </c>
      <c r="Q399" s="229">
        <v>0</v>
      </c>
      <c r="R399" s="229">
        <f>Q399*H399</f>
        <v>0</v>
      </c>
      <c r="S399" s="229">
        <v>0</v>
      </c>
      <c r="T399" s="230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31" t="s">
        <v>137</v>
      </c>
      <c r="AT399" s="231" t="s">
        <v>133</v>
      </c>
      <c r="AU399" s="231" t="s">
        <v>85</v>
      </c>
      <c r="AY399" s="17" t="s">
        <v>131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7" t="s">
        <v>83</v>
      </c>
      <c r="BK399" s="232">
        <f>ROUND(I399*H399,2)</f>
        <v>0</v>
      </c>
      <c r="BL399" s="17" t="s">
        <v>137</v>
      </c>
      <c r="BM399" s="231" t="s">
        <v>567</v>
      </c>
    </row>
    <row r="400" spans="1:51" s="13" customFormat="1" ht="12">
      <c r="A400" s="13"/>
      <c r="B400" s="233"/>
      <c r="C400" s="234"/>
      <c r="D400" s="235" t="s">
        <v>141</v>
      </c>
      <c r="E400" s="236" t="s">
        <v>1</v>
      </c>
      <c r="F400" s="237" t="s">
        <v>568</v>
      </c>
      <c r="G400" s="234"/>
      <c r="H400" s="238">
        <v>196</v>
      </c>
      <c r="I400" s="239"/>
      <c r="J400" s="234"/>
      <c r="K400" s="234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141</v>
      </c>
      <c r="AU400" s="244" t="s">
        <v>85</v>
      </c>
      <c r="AV400" s="13" t="s">
        <v>85</v>
      </c>
      <c r="AW400" s="13" t="s">
        <v>32</v>
      </c>
      <c r="AX400" s="13" t="s">
        <v>75</v>
      </c>
      <c r="AY400" s="244" t="s">
        <v>131</v>
      </c>
    </row>
    <row r="401" spans="1:51" s="14" customFormat="1" ht="12">
      <c r="A401" s="14"/>
      <c r="B401" s="245"/>
      <c r="C401" s="246"/>
      <c r="D401" s="235" t="s">
        <v>141</v>
      </c>
      <c r="E401" s="247" t="s">
        <v>1</v>
      </c>
      <c r="F401" s="248" t="s">
        <v>143</v>
      </c>
      <c r="G401" s="246"/>
      <c r="H401" s="249">
        <v>196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5" t="s">
        <v>141</v>
      </c>
      <c r="AU401" s="255" t="s">
        <v>85</v>
      </c>
      <c r="AV401" s="14" t="s">
        <v>137</v>
      </c>
      <c r="AW401" s="14" t="s">
        <v>32</v>
      </c>
      <c r="AX401" s="14" t="s">
        <v>83</v>
      </c>
      <c r="AY401" s="255" t="s">
        <v>131</v>
      </c>
    </row>
    <row r="402" spans="1:65" s="2" customFormat="1" ht="24.15" customHeight="1">
      <c r="A402" s="38"/>
      <c r="B402" s="39"/>
      <c r="C402" s="256" t="s">
        <v>569</v>
      </c>
      <c r="D402" s="256" t="s">
        <v>255</v>
      </c>
      <c r="E402" s="257" t="s">
        <v>570</v>
      </c>
      <c r="F402" s="258" t="s">
        <v>571</v>
      </c>
      <c r="G402" s="259" t="s">
        <v>147</v>
      </c>
      <c r="H402" s="260">
        <v>50.5</v>
      </c>
      <c r="I402" s="261"/>
      <c r="J402" s="262">
        <f>ROUND(I402*H402,2)</f>
        <v>0</v>
      </c>
      <c r="K402" s="263"/>
      <c r="L402" s="264"/>
      <c r="M402" s="265" t="s">
        <v>1</v>
      </c>
      <c r="N402" s="266" t="s">
        <v>40</v>
      </c>
      <c r="O402" s="91"/>
      <c r="P402" s="229">
        <f>O402*H402</f>
        <v>0</v>
      </c>
      <c r="Q402" s="229">
        <v>0</v>
      </c>
      <c r="R402" s="229">
        <f>Q402*H402</f>
        <v>0</v>
      </c>
      <c r="S402" s="229">
        <v>0</v>
      </c>
      <c r="T402" s="230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1" t="s">
        <v>152</v>
      </c>
      <c r="AT402" s="231" t="s">
        <v>255</v>
      </c>
      <c r="AU402" s="231" t="s">
        <v>85</v>
      </c>
      <c r="AY402" s="17" t="s">
        <v>131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7" t="s">
        <v>83</v>
      </c>
      <c r="BK402" s="232">
        <f>ROUND(I402*H402,2)</f>
        <v>0</v>
      </c>
      <c r="BL402" s="17" t="s">
        <v>137</v>
      </c>
      <c r="BM402" s="231" t="s">
        <v>572</v>
      </c>
    </row>
    <row r="403" spans="1:51" s="13" customFormat="1" ht="12">
      <c r="A403" s="13"/>
      <c r="B403" s="233"/>
      <c r="C403" s="234"/>
      <c r="D403" s="235" t="s">
        <v>141</v>
      </c>
      <c r="E403" s="236" t="s">
        <v>1</v>
      </c>
      <c r="F403" s="237" t="s">
        <v>573</v>
      </c>
      <c r="G403" s="234"/>
      <c r="H403" s="238">
        <v>50.5</v>
      </c>
      <c r="I403" s="239"/>
      <c r="J403" s="234"/>
      <c r="K403" s="234"/>
      <c r="L403" s="240"/>
      <c r="M403" s="241"/>
      <c r="N403" s="242"/>
      <c r="O403" s="242"/>
      <c r="P403" s="242"/>
      <c r="Q403" s="242"/>
      <c r="R403" s="242"/>
      <c r="S403" s="242"/>
      <c r="T403" s="24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4" t="s">
        <v>141</v>
      </c>
      <c r="AU403" s="244" t="s">
        <v>85</v>
      </c>
      <c r="AV403" s="13" t="s">
        <v>85</v>
      </c>
      <c r="AW403" s="13" t="s">
        <v>32</v>
      </c>
      <c r="AX403" s="13" t="s">
        <v>75</v>
      </c>
      <c r="AY403" s="244" t="s">
        <v>131</v>
      </c>
    </row>
    <row r="404" spans="1:51" s="14" customFormat="1" ht="12">
      <c r="A404" s="14"/>
      <c r="B404" s="245"/>
      <c r="C404" s="246"/>
      <c r="D404" s="235" t="s">
        <v>141</v>
      </c>
      <c r="E404" s="247" t="s">
        <v>1</v>
      </c>
      <c r="F404" s="248" t="s">
        <v>143</v>
      </c>
      <c r="G404" s="246"/>
      <c r="H404" s="249">
        <v>50.5</v>
      </c>
      <c r="I404" s="250"/>
      <c r="J404" s="246"/>
      <c r="K404" s="246"/>
      <c r="L404" s="251"/>
      <c r="M404" s="252"/>
      <c r="N404" s="253"/>
      <c r="O404" s="253"/>
      <c r="P404" s="253"/>
      <c r="Q404" s="253"/>
      <c r="R404" s="253"/>
      <c r="S404" s="253"/>
      <c r="T404" s="25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5" t="s">
        <v>141</v>
      </c>
      <c r="AU404" s="255" t="s">
        <v>85</v>
      </c>
      <c r="AV404" s="14" t="s">
        <v>137</v>
      </c>
      <c r="AW404" s="14" t="s">
        <v>32</v>
      </c>
      <c r="AX404" s="14" t="s">
        <v>83</v>
      </c>
      <c r="AY404" s="255" t="s">
        <v>131</v>
      </c>
    </row>
    <row r="405" spans="1:65" s="2" customFormat="1" ht="24.15" customHeight="1">
      <c r="A405" s="38"/>
      <c r="B405" s="39"/>
      <c r="C405" s="256" t="s">
        <v>370</v>
      </c>
      <c r="D405" s="256" t="s">
        <v>255</v>
      </c>
      <c r="E405" s="257" t="s">
        <v>574</v>
      </c>
      <c r="F405" s="258" t="s">
        <v>575</v>
      </c>
      <c r="G405" s="259" t="s">
        <v>147</v>
      </c>
      <c r="H405" s="260">
        <v>294.92</v>
      </c>
      <c r="I405" s="261"/>
      <c r="J405" s="262">
        <f>ROUND(I405*H405,2)</f>
        <v>0</v>
      </c>
      <c r="K405" s="263"/>
      <c r="L405" s="264"/>
      <c r="M405" s="265" t="s">
        <v>1</v>
      </c>
      <c r="N405" s="266" t="s">
        <v>40</v>
      </c>
      <c r="O405" s="91"/>
      <c r="P405" s="229">
        <f>O405*H405</f>
        <v>0</v>
      </c>
      <c r="Q405" s="229">
        <v>0</v>
      </c>
      <c r="R405" s="229">
        <f>Q405*H405</f>
        <v>0</v>
      </c>
      <c r="S405" s="229">
        <v>0</v>
      </c>
      <c r="T405" s="230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1" t="s">
        <v>152</v>
      </c>
      <c r="AT405" s="231" t="s">
        <v>255</v>
      </c>
      <c r="AU405" s="231" t="s">
        <v>85</v>
      </c>
      <c r="AY405" s="17" t="s">
        <v>131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17" t="s">
        <v>83</v>
      </c>
      <c r="BK405" s="232">
        <f>ROUND(I405*H405,2)</f>
        <v>0</v>
      </c>
      <c r="BL405" s="17" t="s">
        <v>137</v>
      </c>
      <c r="BM405" s="231" t="s">
        <v>576</v>
      </c>
    </row>
    <row r="406" spans="1:47" s="2" customFormat="1" ht="12">
      <c r="A406" s="38"/>
      <c r="B406" s="39"/>
      <c r="C406" s="40"/>
      <c r="D406" s="235" t="s">
        <v>444</v>
      </c>
      <c r="E406" s="40"/>
      <c r="F406" s="277" t="s">
        <v>577</v>
      </c>
      <c r="G406" s="40"/>
      <c r="H406" s="40"/>
      <c r="I406" s="278"/>
      <c r="J406" s="40"/>
      <c r="K406" s="40"/>
      <c r="L406" s="44"/>
      <c r="M406" s="279"/>
      <c r="N406" s="280"/>
      <c r="O406" s="91"/>
      <c r="P406" s="91"/>
      <c r="Q406" s="91"/>
      <c r="R406" s="91"/>
      <c r="S406" s="91"/>
      <c r="T406" s="92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444</v>
      </c>
      <c r="AU406" s="17" t="s">
        <v>85</v>
      </c>
    </row>
    <row r="407" spans="1:51" s="13" customFormat="1" ht="12">
      <c r="A407" s="13"/>
      <c r="B407" s="233"/>
      <c r="C407" s="234"/>
      <c r="D407" s="235" t="s">
        <v>141</v>
      </c>
      <c r="E407" s="236" t="s">
        <v>1</v>
      </c>
      <c r="F407" s="237" t="s">
        <v>578</v>
      </c>
      <c r="G407" s="234"/>
      <c r="H407" s="238">
        <v>294.92</v>
      </c>
      <c r="I407" s="239"/>
      <c r="J407" s="234"/>
      <c r="K407" s="234"/>
      <c r="L407" s="240"/>
      <c r="M407" s="241"/>
      <c r="N407" s="242"/>
      <c r="O407" s="242"/>
      <c r="P407" s="242"/>
      <c r="Q407" s="242"/>
      <c r="R407" s="242"/>
      <c r="S407" s="242"/>
      <c r="T407" s="24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4" t="s">
        <v>141</v>
      </c>
      <c r="AU407" s="244" t="s">
        <v>85</v>
      </c>
      <c r="AV407" s="13" t="s">
        <v>85</v>
      </c>
      <c r="AW407" s="13" t="s">
        <v>32</v>
      </c>
      <c r="AX407" s="13" t="s">
        <v>75</v>
      </c>
      <c r="AY407" s="244" t="s">
        <v>131</v>
      </c>
    </row>
    <row r="408" spans="1:51" s="14" customFormat="1" ht="12">
      <c r="A408" s="14"/>
      <c r="B408" s="245"/>
      <c r="C408" s="246"/>
      <c r="D408" s="235" t="s">
        <v>141</v>
      </c>
      <c r="E408" s="247" t="s">
        <v>1</v>
      </c>
      <c r="F408" s="248" t="s">
        <v>143</v>
      </c>
      <c r="G408" s="246"/>
      <c r="H408" s="249">
        <v>294.92</v>
      </c>
      <c r="I408" s="250"/>
      <c r="J408" s="246"/>
      <c r="K408" s="246"/>
      <c r="L408" s="251"/>
      <c r="M408" s="252"/>
      <c r="N408" s="253"/>
      <c r="O408" s="253"/>
      <c r="P408" s="253"/>
      <c r="Q408" s="253"/>
      <c r="R408" s="253"/>
      <c r="S408" s="253"/>
      <c r="T408" s="25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5" t="s">
        <v>141</v>
      </c>
      <c r="AU408" s="255" t="s">
        <v>85</v>
      </c>
      <c r="AV408" s="14" t="s">
        <v>137</v>
      </c>
      <c r="AW408" s="14" t="s">
        <v>32</v>
      </c>
      <c r="AX408" s="14" t="s">
        <v>83</v>
      </c>
      <c r="AY408" s="255" t="s">
        <v>131</v>
      </c>
    </row>
    <row r="409" spans="1:65" s="2" customFormat="1" ht="24.15" customHeight="1">
      <c r="A409" s="38"/>
      <c r="B409" s="39"/>
      <c r="C409" s="219" t="s">
        <v>579</v>
      </c>
      <c r="D409" s="219" t="s">
        <v>133</v>
      </c>
      <c r="E409" s="220" t="s">
        <v>580</v>
      </c>
      <c r="F409" s="221" t="s">
        <v>581</v>
      </c>
      <c r="G409" s="222" t="s">
        <v>179</v>
      </c>
      <c r="H409" s="223">
        <v>4</v>
      </c>
      <c r="I409" s="224"/>
      <c r="J409" s="225">
        <f>ROUND(I409*H409,2)</f>
        <v>0</v>
      </c>
      <c r="K409" s="226"/>
      <c r="L409" s="44"/>
      <c r="M409" s="227" t="s">
        <v>1</v>
      </c>
      <c r="N409" s="228" t="s">
        <v>40</v>
      </c>
      <c r="O409" s="91"/>
      <c r="P409" s="229">
        <f>O409*H409</f>
        <v>0</v>
      </c>
      <c r="Q409" s="229">
        <v>0</v>
      </c>
      <c r="R409" s="229">
        <f>Q409*H409</f>
        <v>0</v>
      </c>
      <c r="S409" s="229">
        <v>0</v>
      </c>
      <c r="T409" s="230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31" t="s">
        <v>137</v>
      </c>
      <c r="AT409" s="231" t="s">
        <v>133</v>
      </c>
      <c r="AU409" s="231" t="s">
        <v>85</v>
      </c>
      <c r="AY409" s="17" t="s">
        <v>131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17" t="s">
        <v>83</v>
      </c>
      <c r="BK409" s="232">
        <f>ROUND(I409*H409,2)</f>
        <v>0</v>
      </c>
      <c r="BL409" s="17" t="s">
        <v>137</v>
      </c>
      <c r="BM409" s="231" t="s">
        <v>582</v>
      </c>
    </row>
    <row r="410" spans="1:51" s="13" customFormat="1" ht="12">
      <c r="A410" s="13"/>
      <c r="B410" s="233"/>
      <c r="C410" s="234"/>
      <c r="D410" s="235" t="s">
        <v>141</v>
      </c>
      <c r="E410" s="236" t="s">
        <v>1</v>
      </c>
      <c r="F410" s="237" t="s">
        <v>583</v>
      </c>
      <c r="G410" s="234"/>
      <c r="H410" s="238">
        <v>4</v>
      </c>
      <c r="I410" s="239"/>
      <c r="J410" s="234"/>
      <c r="K410" s="234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141</v>
      </c>
      <c r="AU410" s="244" t="s">
        <v>85</v>
      </c>
      <c r="AV410" s="13" t="s">
        <v>85</v>
      </c>
      <c r="AW410" s="13" t="s">
        <v>32</v>
      </c>
      <c r="AX410" s="13" t="s">
        <v>75</v>
      </c>
      <c r="AY410" s="244" t="s">
        <v>131</v>
      </c>
    </row>
    <row r="411" spans="1:51" s="14" customFormat="1" ht="12">
      <c r="A411" s="14"/>
      <c r="B411" s="245"/>
      <c r="C411" s="246"/>
      <c r="D411" s="235" t="s">
        <v>141</v>
      </c>
      <c r="E411" s="247" t="s">
        <v>1</v>
      </c>
      <c r="F411" s="248" t="s">
        <v>143</v>
      </c>
      <c r="G411" s="246"/>
      <c r="H411" s="249">
        <v>4</v>
      </c>
      <c r="I411" s="250"/>
      <c r="J411" s="246"/>
      <c r="K411" s="246"/>
      <c r="L411" s="251"/>
      <c r="M411" s="252"/>
      <c r="N411" s="253"/>
      <c r="O411" s="253"/>
      <c r="P411" s="253"/>
      <c r="Q411" s="253"/>
      <c r="R411" s="253"/>
      <c r="S411" s="253"/>
      <c r="T411" s="25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5" t="s">
        <v>141</v>
      </c>
      <c r="AU411" s="255" t="s">
        <v>85</v>
      </c>
      <c r="AV411" s="14" t="s">
        <v>137</v>
      </c>
      <c r="AW411" s="14" t="s">
        <v>32</v>
      </c>
      <c r="AX411" s="14" t="s">
        <v>83</v>
      </c>
      <c r="AY411" s="255" t="s">
        <v>131</v>
      </c>
    </row>
    <row r="412" spans="1:65" s="2" customFormat="1" ht="24.15" customHeight="1">
      <c r="A412" s="38"/>
      <c r="B412" s="39"/>
      <c r="C412" s="219" t="s">
        <v>375</v>
      </c>
      <c r="D412" s="219" t="s">
        <v>133</v>
      </c>
      <c r="E412" s="220" t="s">
        <v>584</v>
      </c>
      <c r="F412" s="221" t="s">
        <v>585</v>
      </c>
      <c r="G412" s="222" t="s">
        <v>140</v>
      </c>
      <c r="H412" s="223">
        <v>199.1</v>
      </c>
      <c r="I412" s="224"/>
      <c r="J412" s="225">
        <f>ROUND(I412*H412,2)</f>
        <v>0</v>
      </c>
      <c r="K412" s="226"/>
      <c r="L412" s="44"/>
      <c r="M412" s="227" t="s">
        <v>1</v>
      </c>
      <c r="N412" s="228" t="s">
        <v>40</v>
      </c>
      <c r="O412" s="91"/>
      <c r="P412" s="229">
        <f>O412*H412</f>
        <v>0</v>
      </c>
      <c r="Q412" s="229">
        <v>0</v>
      </c>
      <c r="R412" s="229">
        <f>Q412*H412</f>
        <v>0</v>
      </c>
      <c r="S412" s="229">
        <v>0</v>
      </c>
      <c r="T412" s="230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1" t="s">
        <v>137</v>
      </c>
      <c r="AT412" s="231" t="s">
        <v>133</v>
      </c>
      <c r="AU412" s="231" t="s">
        <v>85</v>
      </c>
      <c r="AY412" s="17" t="s">
        <v>131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17" t="s">
        <v>83</v>
      </c>
      <c r="BK412" s="232">
        <f>ROUND(I412*H412,2)</f>
        <v>0</v>
      </c>
      <c r="BL412" s="17" t="s">
        <v>137</v>
      </c>
      <c r="BM412" s="231" t="s">
        <v>586</v>
      </c>
    </row>
    <row r="413" spans="1:51" s="13" customFormat="1" ht="12">
      <c r="A413" s="13"/>
      <c r="B413" s="233"/>
      <c r="C413" s="234"/>
      <c r="D413" s="235" t="s">
        <v>141</v>
      </c>
      <c r="E413" s="236" t="s">
        <v>1</v>
      </c>
      <c r="F413" s="237" t="s">
        <v>587</v>
      </c>
      <c r="G413" s="234"/>
      <c r="H413" s="238">
        <v>199.1</v>
      </c>
      <c r="I413" s="239"/>
      <c r="J413" s="234"/>
      <c r="K413" s="234"/>
      <c r="L413" s="240"/>
      <c r="M413" s="241"/>
      <c r="N413" s="242"/>
      <c r="O413" s="242"/>
      <c r="P413" s="242"/>
      <c r="Q413" s="242"/>
      <c r="R413" s="242"/>
      <c r="S413" s="242"/>
      <c r="T413" s="24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4" t="s">
        <v>141</v>
      </c>
      <c r="AU413" s="244" t="s">
        <v>85</v>
      </c>
      <c r="AV413" s="13" t="s">
        <v>85</v>
      </c>
      <c r="AW413" s="13" t="s">
        <v>32</v>
      </c>
      <c r="AX413" s="13" t="s">
        <v>75</v>
      </c>
      <c r="AY413" s="244" t="s">
        <v>131</v>
      </c>
    </row>
    <row r="414" spans="1:51" s="14" customFormat="1" ht="12">
      <c r="A414" s="14"/>
      <c r="B414" s="245"/>
      <c r="C414" s="246"/>
      <c r="D414" s="235" t="s">
        <v>141</v>
      </c>
      <c r="E414" s="247" t="s">
        <v>1</v>
      </c>
      <c r="F414" s="248" t="s">
        <v>143</v>
      </c>
      <c r="G414" s="246"/>
      <c r="H414" s="249">
        <v>199.1</v>
      </c>
      <c r="I414" s="250"/>
      <c r="J414" s="246"/>
      <c r="K414" s="246"/>
      <c r="L414" s="251"/>
      <c r="M414" s="252"/>
      <c r="N414" s="253"/>
      <c r="O414" s="253"/>
      <c r="P414" s="253"/>
      <c r="Q414" s="253"/>
      <c r="R414" s="253"/>
      <c r="S414" s="253"/>
      <c r="T414" s="25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5" t="s">
        <v>141</v>
      </c>
      <c r="AU414" s="255" t="s">
        <v>85</v>
      </c>
      <c r="AV414" s="14" t="s">
        <v>137</v>
      </c>
      <c r="AW414" s="14" t="s">
        <v>32</v>
      </c>
      <c r="AX414" s="14" t="s">
        <v>83</v>
      </c>
      <c r="AY414" s="255" t="s">
        <v>131</v>
      </c>
    </row>
    <row r="415" spans="1:65" s="2" customFormat="1" ht="21.75" customHeight="1">
      <c r="A415" s="38"/>
      <c r="B415" s="39"/>
      <c r="C415" s="219" t="s">
        <v>588</v>
      </c>
      <c r="D415" s="219" t="s">
        <v>133</v>
      </c>
      <c r="E415" s="220" t="s">
        <v>589</v>
      </c>
      <c r="F415" s="221" t="s">
        <v>590</v>
      </c>
      <c r="G415" s="222" t="s">
        <v>179</v>
      </c>
      <c r="H415" s="223">
        <v>4</v>
      </c>
      <c r="I415" s="224"/>
      <c r="J415" s="225">
        <f>ROUND(I415*H415,2)</f>
        <v>0</v>
      </c>
      <c r="K415" s="226"/>
      <c r="L415" s="44"/>
      <c r="M415" s="227" t="s">
        <v>1</v>
      </c>
      <c r="N415" s="228" t="s">
        <v>40</v>
      </c>
      <c r="O415" s="91"/>
      <c r="P415" s="229">
        <f>O415*H415</f>
        <v>0</v>
      </c>
      <c r="Q415" s="229">
        <v>0</v>
      </c>
      <c r="R415" s="229">
        <f>Q415*H415</f>
        <v>0</v>
      </c>
      <c r="S415" s="229">
        <v>0</v>
      </c>
      <c r="T415" s="230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31" t="s">
        <v>137</v>
      </c>
      <c r="AT415" s="231" t="s">
        <v>133</v>
      </c>
      <c r="AU415" s="231" t="s">
        <v>85</v>
      </c>
      <c r="AY415" s="17" t="s">
        <v>131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17" t="s">
        <v>83</v>
      </c>
      <c r="BK415" s="232">
        <f>ROUND(I415*H415,2)</f>
        <v>0</v>
      </c>
      <c r="BL415" s="17" t="s">
        <v>137</v>
      </c>
      <c r="BM415" s="231" t="s">
        <v>591</v>
      </c>
    </row>
    <row r="416" spans="1:51" s="13" customFormat="1" ht="12">
      <c r="A416" s="13"/>
      <c r="B416" s="233"/>
      <c r="C416" s="234"/>
      <c r="D416" s="235" t="s">
        <v>141</v>
      </c>
      <c r="E416" s="236" t="s">
        <v>1</v>
      </c>
      <c r="F416" s="237" t="s">
        <v>583</v>
      </c>
      <c r="G416" s="234"/>
      <c r="H416" s="238">
        <v>4</v>
      </c>
      <c r="I416" s="239"/>
      <c r="J416" s="234"/>
      <c r="K416" s="234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141</v>
      </c>
      <c r="AU416" s="244" t="s">
        <v>85</v>
      </c>
      <c r="AV416" s="13" t="s">
        <v>85</v>
      </c>
      <c r="AW416" s="13" t="s">
        <v>32</v>
      </c>
      <c r="AX416" s="13" t="s">
        <v>75</v>
      </c>
      <c r="AY416" s="244" t="s">
        <v>131</v>
      </c>
    </row>
    <row r="417" spans="1:51" s="14" customFormat="1" ht="12">
      <c r="A417" s="14"/>
      <c r="B417" s="245"/>
      <c r="C417" s="246"/>
      <c r="D417" s="235" t="s">
        <v>141</v>
      </c>
      <c r="E417" s="247" t="s">
        <v>1</v>
      </c>
      <c r="F417" s="248" t="s">
        <v>143</v>
      </c>
      <c r="G417" s="246"/>
      <c r="H417" s="249">
        <v>4</v>
      </c>
      <c r="I417" s="250"/>
      <c r="J417" s="246"/>
      <c r="K417" s="246"/>
      <c r="L417" s="251"/>
      <c r="M417" s="252"/>
      <c r="N417" s="253"/>
      <c r="O417" s="253"/>
      <c r="P417" s="253"/>
      <c r="Q417" s="253"/>
      <c r="R417" s="253"/>
      <c r="S417" s="253"/>
      <c r="T417" s="25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5" t="s">
        <v>141</v>
      </c>
      <c r="AU417" s="255" t="s">
        <v>85</v>
      </c>
      <c r="AV417" s="14" t="s">
        <v>137</v>
      </c>
      <c r="AW417" s="14" t="s">
        <v>32</v>
      </c>
      <c r="AX417" s="14" t="s">
        <v>83</v>
      </c>
      <c r="AY417" s="255" t="s">
        <v>131</v>
      </c>
    </row>
    <row r="418" spans="1:65" s="2" customFormat="1" ht="16.5" customHeight="1">
      <c r="A418" s="38"/>
      <c r="B418" s="39"/>
      <c r="C418" s="219" t="s">
        <v>379</v>
      </c>
      <c r="D418" s="219" t="s">
        <v>133</v>
      </c>
      <c r="E418" s="220" t="s">
        <v>592</v>
      </c>
      <c r="F418" s="221" t="s">
        <v>593</v>
      </c>
      <c r="G418" s="222" t="s">
        <v>147</v>
      </c>
      <c r="H418" s="223">
        <v>3</v>
      </c>
      <c r="I418" s="224"/>
      <c r="J418" s="225">
        <f>ROUND(I418*H418,2)</f>
        <v>0</v>
      </c>
      <c r="K418" s="226"/>
      <c r="L418" s="44"/>
      <c r="M418" s="227" t="s">
        <v>1</v>
      </c>
      <c r="N418" s="228" t="s">
        <v>40</v>
      </c>
      <c r="O418" s="91"/>
      <c r="P418" s="229">
        <f>O418*H418</f>
        <v>0</v>
      </c>
      <c r="Q418" s="229">
        <v>0</v>
      </c>
      <c r="R418" s="229">
        <f>Q418*H418</f>
        <v>0</v>
      </c>
      <c r="S418" s="229">
        <v>0</v>
      </c>
      <c r="T418" s="230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31" t="s">
        <v>137</v>
      </c>
      <c r="AT418" s="231" t="s">
        <v>133</v>
      </c>
      <c r="AU418" s="231" t="s">
        <v>85</v>
      </c>
      <c r="AY418" s="17" t="s">
        <v>131</v>
      </c>
      <c r="BE418" s="232">
        <f>IF(N418="základní",J418,0)</f>
        <v>0</v>
      </c>
      <c r="BF418" s="232">
        <f>IF(N418="snížená",J418,0)</f>
        <v>0</v>
      </c>
      <c r="BG418" s="232">
        <f>IF(N418="zákl. přenesená",J418,0)</f>
        <v>0</v>
      </c>
      <c r="BH418" s="232">
        <f>IF(N418="sníž. přenesená",J418,0)</f>
        <v>0</v>
      </c>
      <c r="BI418" s="232">
        <f>IF(N418="nulová",J418,0)</f>
        <v>0</v>
      </c>
      <c r="BJ418" s="17" t="s">
        <v>83</v>
      </c>
      <c r="BK418" s="232">
        <f>ROUND(I418*H418,2)</f>
        <v>0</v>
      </c>
      <c r="BL418" s="17" t="s">
        <v>137</v>
      </c>
      <c r="BM418" s="231" t="s">
        <v>594</v>
      </c>
    </row>
    <row r="419" spans="1:51" s="13" customFormat="1" ht="12">
      <c r="A419" s="13"/>
      <c r="B419" s="233"/>
      <c r="C419" s="234"/>
      <c r="D419" s="235" t="s">
        <v>141</v>
      </c>
      <c r="E419" s="236" t="s">
        <v>1</v>
      </c>
      <c r="F419" s="237" t="s">
        <v>595</v>
      </c>
      <c r="G419" s="234"/>
      <c r="H419" s="238">
        <v>3</v>
      </c>
      <c r="I419" s="239"/>
      <c r="J419" s="234"/>
      <c r="K419" s="234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141</v>
      </c>
      <c r="AU419" s="244" t="s">
        <v>85</v>
      </c>
      <c r="AV419" s="13" t="s">
        <v>85</v>
      </c>
      <c r="AW419" s="13" t="s">
        <v>32</v>
      </c>
      <c r="AX419" s="13" t="s">
        <v>75</v>
      </c>
      <c r="AY419" s="244" t="s">
        <v>131</v>
      </c>
    </row>
    <row r="420" spans="1:51" s="14" customFormat="1" ht="12">
      <c r="A420" s="14"/>
      <c r="B420" s="245"/>
      <c r="C420" s="246"/>
      <c r="D420" s="235" t="s">
        <v>141</v>
      </c>
      <c r="E420" s="247" t="s">
        <v>1</v>
      </c>
      <c r="F420" s="248" t="s">
        <v>143</v>
      </c>
      <c r="G420" s="246"/>
      <c r="H420" s="249">
        <v>3</v>
      </c>
      <c r="I420" s="250"/>
      <c r="J420" s="246"/>
      <c r="K420" s="246"/>
      <c r="L420" s="251"/>
      <c r="M420" s="252"/>
      <c r="N420" s="253"/>
      <c r="O420" s="253"/>
      <c r="P420" s="253"/>
      <c r="Q420" s="253"/>
      <c r="R420" s="253"/>
      <c r="S420" s="253"/>
      <c r="T420" s="25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5" t="s">
        <v>141</v>
      </c>
      <c r="AU420" s="255" t="s">
        <v>85</v>
      </c>
      <c r="AV420" s="14" t="s">
        <v>137</v>
      </c>
      <c r="AW420" s="14" t="s">
        <v>32</v>
      </c>
      <c r="AX420" s="14" t="s">
        <v>83</v>
      </c>
      <c r="AY420" s="255" t="s">
        <v>131</v>
      </c>
    </row>
    <row r="421" spans="1:65" s="2" customFormat="1" ht="16.5" customHeight="1">
      <c r="A421" s="38"/>
      <c r="B421" s="39"/>
      <c r="C421" s="219" t="s">
        <v>596</v>
      </c>
      <c r="D421" s="219" t="s">
        <v>133</v>
      </c>
      <c r="E421" s="220" t="s">
        <v>597</v>
      </c>
      <c r="F421" s="221" t="s">
        <v>598</v>
      </c>
      <c r="G421" s="222" t="s">
        <v>147</v>
      </c>
      <c r="H421" s="223">
        <v>2</v>
      </c>
      <c r="I421" s="224"/>
      <c r="J421" s="225">
        <f>ROUND(I421*H421,2)</f>
        <v>0</v>
      </c>
      <c r="K421" s="226"/>
      <c r="L421" s="44"/>
      <c r="M421" s="227" t="s">
        <v>1</v>
      </c>
      <c r="N421" s="228" t="s">
        <v>40</v>
      </c>
      <c r="O421" s="91"/>
      <c r="P421" s="229">
        <f>O421*H421</f>
        <v>0</v>
      </c>
      <c r="Q421" s="229">
        <v>0</v>
      </c>
      <c r="R421" s="229">
        <f>Q421*H421</f>
        <v>0</v>
      </c>
      <c r="S421" s="229">
        <v>0</v>
      </c>
      <c r="T421" s="23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31" t="s">
        <v>137</v>
      </c>
      <c r="AT421" s="231" t="s">
        <v>133</v>
      </c>
      <c r="AU421" s="231" t="s">
        <v>85</v>
      </c>
      <c r="AY421" s="17" t="s">
        <v>131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7" t="s">
        <v>83</v>
      </c>
      <c r="BK421" s="232">
        <f>ROUND(I421*H421,2)</f>
        <v>0</v>
      </c>
      <c r="BL421" s="17" t="s">
        <v>137</v>
      </c>
      <c r="BM421" s="231" t="s">
        <v>599</v>
      </c>
    </row>
    <row r="422" spans="1:51" s="13" customFormat="1" ht="12">
      <c r="A422" s="13"/>
      <c r="B422" s="233"/>
      <c r="C422" s="234"/>
      <c r="D422" s="235" t="s">
        <v>141</v>
      </c>
      <c r="E422" s="236" t="s">
        <v>1</v>
      </c>
      <c r="F422" s="237" t="s">
        <v>600</v>
      </c>
      <c r="G422" s="234"/>
      <c r="H422" s="238">
        <v>2</v>
      </c>
      <c r="I422" s="239"/>
      <c r="J422" s="234"/>
      <c r="K422" s="234"/>
      <c r="L422" s="240"/>
      <c r="M422" s="241"/>
      <c r="N422" s="242"/>
      <c r="O422" s="242"/>
      <c r="P422" s="242"/>
      <c r="Q422" s="242"/>
      <c r="R422" s="242"/>
      <c r="S422" s="242"/>
      <c r="T422" s="24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4" t="s">
        <v>141</v>
      </c>
      <c r="AU422" s="244" t="s">
        <v>85</v>
      </c>
      <c r="AV422" s="13" t="s">
        <v>85</v>
      </c>
      <c r="AW422" s="13" t="s">
        <v>32</v>
      </c>
      <c r="AX422" s="13" t="s">
        <v>75</v>
      </c>
      <c r="AY422" s="244" t="s">
        <v>131</v>
      </c>
    </row>
    <row r="423" spans="1:51" s="14" customFormat="1" ht="12">
      <c r="A423" s="14"/>
      <c r="B423" s="245"/>
      <c r="C423" s="246"/>
      <c r="D423" s="235" t="s">
        <v>141</v>
      </c>
      <c r="E423" s="247" t="s">
        <v>1</v>
      </c>
      <c r="F423" s="248" t="s">
        <v>143</v>
      </c>
      <c r="G423" s="246"/>
      <c r="H423" s="249">
        <v>2</v>
      </c>
      <c r="I423" s="250"/>
      <c r="J423" s="246"/>
      <c r="K423" s="246"/>
      <c r="L423" s="251"/>
      <c r="M423" s="252"/>
      <c r="N423" s="253"/>
      <c r="O423" s="253"/>
      <c r="P423" s="253"/>
      <c r="Q423" s="253"/>
      <c r="R423" s="253"/>
      <c r="S423" s="253"/>
      <c r="T423" s="25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5" t="s">
        <v>141</v>
      </c>
      <c r="AU423" s="255" t="s">
        <v>85</v>
      </c>
      <c r="AV423" s="14" t="s">
        <v>137</v>
      </c>
      <c r="AW423" s="14" t="s">
        <v>32</v>
      </c>
      <c r="AX423" s="14" t="s">
        <v>83</v>
      </c>
      <c r="AY423" s="255" t="s">
        <v>131</v>
      </c>
    </row>
    <row r="424" spans="1:65" s="2" customFormat="1" ht="24.15" customHeight="1">
      <c r="A424" s="38"/>
      <c r="B424" s="39"/>
      <c r="C424" s="219" t="s">
        <v>385</v>
      </c>
      <c r="D424" s="219" t="s">
        <v>133</v>
      </c>
      <c r="E424" s="220" t="s">
        <v>601</v>
      </c>
      <c r="F424" s="221" t="s">
        <v>602</v>
      </c>
      <c r="G424" s="222" t="s">
        <v>147</v>
      </c>
      <c r="H424" s="223">
        <v>59</v>
      </c>
      <c r="I424" s="224"/>
      <c r="J424" s="225">
        <f>ROUND(I424*H424,2)</f>
        <v>0</v>
      </c>
      <c r="K424" s="226"/>
      <c r="L424" s="44"/>
      <c r="M424" s="227" t="s">
        <v>1</v>
      </c>
      <c r="N424" s="228" t="s">
        <v>40</v>
      </c>
      <c r="O424" s="91"/>
      <c r="P424" s="229">
        <f>O424*H424</f>
        <v>0</v>
      </c>
      <c r="Q424" s="229">
        <v>0</v>
      </c>
      <c r="R424" s="229">
        <f>Q424*H424</f>
        <v>0</v>
      </c>
      <c r="S424" s="229">
        <v>0</v>
      </c>
      <c r="T424" s="230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31" t="s">
        <v>137</v>
      </c>
      <c r="AT424" s="231" t="s">
        <v>133</v>
      </c>
      <c r="AU424" s="231" t="s">
        <v>85</v>
      </c>
      <c r="AY424" s="17" t="s">
        <v>131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7" t="s">
        <v>83</v>
      </c>
      <c r="BK424" s="232">
        <f>ROUND(I424*H424,2)</f>
        <v>0</v>
      </c>
      <c r="BL424" s="17" t="s">
        <v>137</v>
      </c>
      <c r="BM424" s="231" t="s">
        <v>603</v>
      </c>
    </row>
    <row r="425" spans="1:51" s="13" customFormat="1" ht="12">
      <c r="A425" s="13"/>
      <c r="B425" s="233"/>
      <c r="C425" s="234"/>
      <c r="D425" s="235" t="s">
        <v>141</v>
      </c>
      <c r="E425" s="236" t="s">
        <v>1</v>
      </c>
      <c r="F425" s="237" t="s">
        <v>604</v>
      </c>
      <c r="G425" s="234"/>
      <c r="H425" s="238">
        <v>59</v>
      </c>
      <c r="I425" s="239"/>
      <c r="J425" s="234"/>
      <c r="K425" s="234"/>
      <c r="L425" s="240"/>
      <c r="M425" s="241"/>
      <c r="N425" s="242"/>
      <c r="O425" s="242"/>
      <c r="P425" s="242"/>
      <c r="Q425" s="242"/>
      <c r="R425" s="242"/>
      <c r="S425" s="242"/>
      <c r="T425" s="24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4" t="s">
        <v>141</v>
      </c>
      <c r="AU425" s="244" t="s">
        <v>85</v>
      </c>
      <c r="AV425" s="13" t="s">
        <v>85</v>
      </c>
      <c r="AW425" s="13" t="s">
        <v>32</v>
      </c>
      <c r="AX425" s="13" t="s">
        <v>75</v>
      </c>
      <c r="AY425" s="244" t="s">
        <v>131</v>
      </c>
    </row>
    <row r="426" spans="1:51" s="14" customFormat="1" ht="12">
      <c r="A426" s="14"/>
      <c r="B426" s="245"/>
      <c r="C426" s="246"/>
      <c r="D426" s="235" t="s">
        <v>141</v>
      </c>
      <c r="E426" s="247" t="s">
        <v>1</v>
      </c>
      <c r="F426" s="248" t="s">
        <v>143</v>
      </c>
      <c r="G426" s="246"/>
      <c r="H426" s="249">
        <v>59</v>
      </c>
      <c r="I426" s="250"/>
      <c r="J426" s="246"/>
      <c r="K426" s="246"/>
      <c r="L426" s="251"/>
      <c r="M426" s="252"/>
      <c r="N426" s="253"/>
      <c r="O426" s="253"/>
      <c r="P426" s="253"/>
      <c r="Q426" s="253"/>
      <c r="R426" s="253"/>
      <c r="S426" s="253"/>
      <c r="T426" s="25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5" t="s">
        <v>141</v>
      </c>
      <c r="AU426" s="255" t="s">
        <v>85</v>
      </c>
      <c r="AV426" s="14" t="s">
        <v>137</v>
      </c>
      <c r="AW426" s="14" t="s">
        <v>32</v>
      </c>
      <c r="AX426" s="14" t="s">
        <v>83</v>
      </c>
      <c r="AY426" s="255" t="s">
        <v>131</v>
      </c>
    </row>
    <row r="427" spans="1:65" s="2" customFormat="1" ht="24.15" customHeight="1">
      <c r="A427" s="38"/>
      <c r="B427" s="39"/>
      <c r="C427" s="219" t="s">
        <v>605</v>
      </c>
      <c r="D427" s="219" t="s">
        <v>133</v>
      </c>
      <c r="E427" s="220" t="s">
        <v>606</v>
      </c>
      <c r="F427" s="221" t="s">
        <v>607</v>
      </c>
      <c r="G427" s="222" t="s">
        <v>147</v>
      </c>
      <c r="H427" s="223">
        <v>59</v>
      </c>
      <c r="I427" s="224"/>
      <c r="J427" s="225">
        <f>ROUND(I427*H427,2)</f>
        <v>0</v>
      </c>
      <c r="K427" s="226"/>
      <c r="L427" s="44"/>
      <c r="M427" s="227" t="s">
        <v>1</v>
      </c>
      <c r="N427" s="228" t="s">
        <v>40</v>
      </c>
      <c r="O427" s="91"/>
      <c r="P427" s="229">
        <f>O427*H427</f>
        <v>0</v>
      </c>
      <c r="Q427" s="229">
        <v>0</v>
      </c>
      <c r="R427" s="229">
        <f>Q427*H427</f>
        <v>0</v>
      </c>
      <c r="S427" s="229">
        <v>0</v>
      </c>
      <c r="T427" s="230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31" t="s">
        <v>137</v>
      </c>
      <c r="AT427" s="231" t="s">
        <v>133</v>
      </c>
      <c r="AU427" s="231" t="s">
        <v>85</v>
      </c>
      <c r="AY427" s="17" t="s">
        <v>131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7" t="s">
        <v>83</v>
      </c>
      <c r="BK427" s="232">
        <f>ROUND(I427*H427,2)</f>
        <v>0</v>
      </c>
      <c r="BL427" s="17" t="s">
        <v>137</v>
      </c>
      <c r="BM427" s="231" t="s">
        <v>608</v>
      </c>
    </row>
    <row r="428" spans="1:51" s="13" customFormat="1" ht="12">
      <c r="A428" s="13"/>
      <c r="B428" s="233"/>
      <c r="C428" s="234"/>
      <c r="D428" s="235" t="s">
        <v>141</v>
      </c>
      <c r="E428" s="236" t="s">
        <v>1</v>
      </c>
      <c r="F428" s="237" t="s">
        <v>609</v>
      </c>
      <c r="G428" s="234"/>
      <c r="H428" s="238">
        <v>59</v>
      </c>
      <c r="I428" s="239"/>
      <c r="J428" s="234"/>
      <c r="K428" s="234"/>
      <c r="L428" s="240"/>
      <c r="M428" s="241"/>
      <c r="N428" s="242"/>
      <c r="O428" s="242"/>
      <c r="P428" s="242"/>
      <c r="Q428" s="242"/>
      <c r="R428" s="242"/>
      <c r="S428" s="242"/>
      <c r="T428" s="24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4" t="s">
        <v>141</v>
      </c>
      <c r="AU428" s="244" t="s">
        <v>85</v>
      </c>
      <c r="AV428" s="13" t="s">
        <v>85</v>
      </c>
      <c r="AW428" s="13" t="s">
        <v>32</v>
      </c>
      <c r="AX428" s="13" t="s">
        <v>75</v>
      </c>
      <c r="AY428" s="244" t="s">
        <v>131</v>
      </c>
    </row>
    <row r="429" spans="1:51" s="14" customFormat="1" ht="12">
      <c r="A429" s="14"/>
      <c r="B429" s="245"/>
      <c r="C429" s="246"/>
      <c r="D429" s="235" t="s">
        <v>141</v>
      </c>
      <c r="E429" s="247" t="s">
        <v>1</v>
      </c>
      <c r="F429" s="248" t="s">
        <v>143</v>
      </c>
      <c r="G429" s="246"/>
      <c r="H429" s="249">
        <v>59</v>
      </c>
      <c r="I429" s="250"/>
      <c r="J429" s="246"/>
      <c r="K429" s="246"/>
      <c r="L429" s="251"/>
      <c r="M429" s="252"/>
      <c r="N429" s="253"/>
      <c r="O429" s="253"/>
      <c r="P429" s="253"/>
      <c r="Q429" s="253"/>
      <c r="R429" s="253"/>
      <c r="S429" s="253"/>
      <c r="T429" s="25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5" t="s">
        <v>141</v>
      </c>
      <c r="AU429" s="255" t="s">
        <v>85</v>
      </c>
      <c r="AV429" s="14" t="s">
        <v>137</v>
      </c>
      <c r="AW429" s="14" t="s">
        <v>32</v>
      </c>
      <c r="AX429" s="14" t="s">
        <v>83</v>
      </c>
      <c r="AY429" s="255" t="s">
        <v>131</v>
      </c>
    </row>
    <row r="430" spans="1:65" s="2" customFormat="1" ht="24.15" customHeight="1">
      <c r="A430" s="38"/>
      <c r="B430" s="39"/>
      <c r="C430" s="219" t="s">
        <v>389</v>
      </c>
      <c r="D430" s="219" t="s">
        <v>133</v>
      </c>
      <c r="E430" s="220" t="s">
        <v>610</v>
      </c>
      <c r="F430" s="221" t="s">
        <v>611</v>
      </c>
      <c r="G430" s="222" t="s">
        <v>179</v>
      </c>
      <c r="H430" s="223">
        <v>144.5</v>
      </c>
      <c r="I430" s="224"/>
      <c r="J430" s="225">
        <f>ROUND(I430*H430,2)</f>
        <v>0</v>
      </c>
      <c r="K430" s="226"/>
      <c r="L430" s="44"/>
      <c r="M430" s="227" t="s">
        <v>1</v>
      </c>
      <c r="N430" s="228" t="s">
        <v>40</v>
      </c>
      <c r="O430" s="91"/>
      <c r="P430" s="229">
        <f>O430*H430</f>
        <v>0</v>
      </c>
      <c r="Q430" s="229">
        <v>0</v>
      </c>
      <c r="R430" s="229">
        <f>Q430*H430</f>
        <v>0</v>
      </c>
      <c r="S430" s="229">
        <v>0</v>
      </c>
      <c r="T430" s="230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31" t="s">
        <v>137</v>
      </c>
      <c r="AT430" s="231" t="s">
        <v>133</v>
      </c>
      <c r="AU430" s="231" t="s">
        <v>85</v>
      </c>
      <c r="AY430" s="17" t="s">
        <v>131</v>
      </c>
      <c r="BE430" s="232">
        <f>IF(N430="základní",J430,0)</f>
        <v>0</v>
      </c>
      <c r="BF430" s="232">
        <f>IF(N430="snížená",J430,0)</f>
        <v>0</v>
      </c>
      <c r="BG430" s="232">
        <f>IF(N430="zákl. přenesená",J430,0)</f>
        <v>0</v>
      </c>
      <c r="BH430" s="232">
        <f>IF(N430="sníž. přenesená",J430,0)</f>
        <v>0</v>
      </c>
      <c r="BI430" s="232">
        <f>IF(N430="nulová",J430,0)</f>
        <v>0</v>
      </c>
      <c r="BJ430" s="17" t="s">
        <v>83</v>
      </c>
      <c r="BK430" s="232">
        <f>ROUND(I430*H430,2)</f>
        <v>0</v>
      </c>
      <c r="BL430" s="17" t="s">
        <v>137</v>
      </c>
      <c r="BM430" s="231" t="s">
        <v>612</v>
      </c>
    </row>
    <row r="431" spans="1:51" s="13" customFormat="1" ht="12">
      <c r="A431" s="13"/>
      <c r="B431" s="233"/>
      <c r="C431" s="234"/>
      <c r="D431" s="235" t="s">
        <v>141</v>
      </c>
      <c r="E431" s="236" t="s">
        <v>1</v>
      </c>
      <c r="F431" s="237" t="s">
        <v>613</v>
      </c>
      <c r="G431" s="234"/>
      <c r="H431" s="238">
        <v>144.5</v>
      </c>
      <c r="I431" s="239"/>
      <c r="J431" s="234"/>
      <c r="K431" s="234"/>
      <c r="L431" s="240"/>
      <c r="M431" s="241"/>
      <c r="N431" s="242"/>
      <c r="O431" s="242"/>
      <c r="P431" s="242"/>
      <c r="Q431" s="242"/>
      <c r="R431" s="242"/>
      <c r="S431" s="242"/>
      <c r="T431" s="24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4" t="s">
        <v>141</v>
      </c>
      <c r="AU431" s="244" t="s">
        <v>85</v>
      </c>
      <c r="AV431" s="13" t="s">
        <v>85</v>
      </c>
      <c r="AW431" s="13" t="s">
        <v>32</v>
      </c>
      <c r="AX431" s="13" t="s">
        <v>75</v>
      </c>
      <c r="AY431" s="244" t="s">
        <v>131</v>
      </c>
    </row>
    <row r="432" spans="1:51" s="14" customFormat="1" ht="12">
      <c r="A432" s="14"/>
      <c r="B432" s="245"/>
      <c r="C432" s="246"/>
      <c r="D432" s="235" t="s">
        <v>141</v>
      </c>
      <c r="E432" s="247" t="s">
        <v>1</v>
      </c>
      <c r="F432" s="248" t="s">
        <v>143</v>
      </c>
      <c r="G432" s="246"/>
      <c r="H432" s="249">
        <v>144.5</v>
      </c>
      <c r="I432" s="250"/>
      <c r="J432" s="246"/>
      <c r="K432" s="246"/>
      <c r="L432" s="251"/>
      <c r="M432" s="252"/>
      <c r="N432" s="253"/>
      <c r="O432" s="253"/>
      <c r="P432" s="253"/>
      <c r="Q432" s="253"/>
      <c r="R432" s="253"/>
      <c r="S432" s="253"/>
      <c r="T432" s="25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5" t="s">
        <v>141</v>
      </c>
      <c r="AU432" s="255" t="s">
        <v>85</v>
      </c>
      <c r="AV432" s="14" t="s">
        <v>137</v>
      </c>
      <c r="AW432" s="14" t="s">
        <v>32</v>
      </c>
      <c r="AX432" s="14" t="s">
        <v>83</v>
      </c>
      <c r="AY432" s="255" t="s">
        <v>131</v>
      </c>
    </row>
    <row r="433" spans="1:65" s="2" customFormat="1" ht="24.15" customHeight="1">
      <c r="A433" s="38"/>
      <c r="B433" s="39"/>
      <c r="C433" s="219" t="s">
        <v>614</v>
      </c>
      <c r="D433" s="219" t="s">
        <v>133</v>
      </c>
      <c r="E433" s="220" t="s">
        <v>615</v>
      </c>
      <c r="F433" s="221" t="s">
        <v>616</v>
      </c>
      <c r="G433" s="222" t="s">
        <v>184</v>
      </c>
      <c r="H433" s="223">
        <v>6.188</v>
      </c>
      <c r="I433" s="224"/>
      <c r="J433" s="225">
        <f>ROUND(I433*H433,2)</f>
        <v>0</v>
      </c>
      <c r="K433" s="226"/>
      <c r="L433" s="44"/>
      <c r="M433" s="227" t="s">
        <v>1</v>
      </c>
      <c r="N433" s="228" t="s">
        <v>40</v>
      </c>
      <c r="O433" s="91"/>
      <c r="P433" s="229">
        <f>O433*H433</f>
        <v>0</v>
      </c>
      <c r="Q433" s="229">
        <v>0</v>
      </c>
      <c r="R433" s="229">
        <f>Q433*H433</f>
        <v>0</v>
      </c>
      <c r="S433" s="229">
        <v>0</v>
      </c>
      <c r="T433" s="230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31" t="s">
        <v>137</v>
      </c>
      <c r="AT433" s="231" t="s">
        <v>133</v>
      </c>
      <c r="AU433" s="231" t="s">
        <v>85</v>
      </c>
      <c r="AY433" s="17" t="s">
        <v>131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7" t="s">
        <v>83</v>
      </c>
      <c r="BK433" s="232">
        <f>ROUND(I433*H433,2)</f>
        <v>0</v>
      </c>
      <c r="BL433" s="17" t="s">
        <v>137</v>
      </c>
      <c r="BM433" s="231" t="s">
        <v>617</v>
      </c>
    </row>
    <row r="434" spans="1:51" s="13" customFormat="1" ht="12">
      <c r="A434" s="13"/>
      <c r="B434" s="233"/>
      <c r="C434" s="234"/>
      <c r="D434" s="235" t="s">
        <v>141</v>
      </c>
      <c r="E434" s="236" t="s">
        <v>1</v>
      </c>
      <c r="F434" s="237" t="s">
        <v>618</v>
      </c>
      <c r="G434" s="234"/>
      <c r="H434" s="238">
        <v>6.188</v>
      </c>
      <c r="I434" s="239"/>
      <c r="J434" s="234"/>
      <c r="K434" s="234"/>
      <c r="L434" s="240"/>
      <c r="M434" s="241"/>
      <c r="N434" s="242"/>
      <c r="O434" s="242"/>
      <c r="P434" s="242"/>
      <c r="Q434" s="242"/>
      <c r="R434" s="242"/>
      <c r="S434" s="242"/>
      <c r="T434" s="24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4" t="s">
        <v>141</v>
      </c>
      <c r="AU434" s="244" t="s">
        <v>85</v>
      </c>
      <c r="AV434" s="13" t="s">
        <v>85</v>
      </c>
      <c r="AW434" s="13" t="s">
        <v>32</v>
      </c>
      <c r="AX434" s="13" t="s">
        <v>75</v>
      </c>
      <c r="AY434" s="244" t="s">
        <v>131</v>
      </c>
    </row>
    <row r="435" spans="1:51" s="14" customFormat="1" ht="12">
      <c r="A435" s="14"/>
      <c r="B435" s="245"/>
      <c r="C435" s="246"/>
      <c r="D435" s="235" t="s">
        <v>141</v>
      </c>
      <c r="E435" s="247" t="s">
        <v>1</v>
      </c>
      <c r="F435" s="248" t="s">
        <v>143</v>
      </c>
      <c r="G435" s="246"/>
      <c r="H435" s="249">
        <v>6.188</v>
      </c>
      <c r="I435" s="250"/>
      <c r="J435" s="246"/>
      <c r="K435" s="246"/>
      <c r="L435" s="251"/>
      <c r="M435" s="252"/>
      <c r="N435" s="253"/>
      <c r="O435" s="253"/>
      <c r="P435" s="253"/>
      <c r="Q435" s="253"/>
      <c r="R435" s="253"/>
      <c r="S435" s="253"/>
      <c r="T435" s="25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5" t="s">
        <v>141</v>
      </c>
      <c r="AU435" s="255" t="s">
        <v>85</v>
      </c>
      <c r="AV435" s="14" t="s">
        <v>137</v>
      </c>
      <c r="AW435" s="14" t="s">
        <v>32</v>
      </c>
      <c r="AX435" s="14" t="s">
        <v>83</v>
      </c>
      <c r="AY435" s="255" t="s">
        <v>131</v>
      </c>
    </row>
    <row r="436" spans="1:63" s="12" customFormat="1" ht="22.8" customHeight="1">
      <c r="A436" s="12"/>
      <c r="B436" s="203"/>
      <c r="C436" s="204"/>
      <c r="D436" s="205" t="s">
        <v>74</v>
      </c>
      <c r="E436" s="217" t="s">
        <v>619</v>
      </c>
      <c r="F436" s="217" t="s">
        <v>620</v>
      </c>
      <c r="G436" s="204"/>
      <c r="H436" s="204"/>
      <c r="I436" s="207"/>
      <c r="J436" s="218">
        <f>BK436</f>
        <v>0</v>
      </c>
      <c r="K436" s="204"/>
      <c r="L436" s="209"/>
      <c r="M436" s="210"/>
      <c r="N436" s="211"/>
      <c r="O436" s="211"/>
      <c r="P436" s="212">
        <f>SUM(P437:P445)</f>
        <v>0</v>
      </c>
      <c r="Q436" s="211"/>
      <c r="R436" s="212">
        <f>SUM(R437:R445)</f>
        <v>0</v>
      </c>
      <c r="S436" s="211"/>
      <c r="T436" s="213">
        <f>SUM(T437:T445)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14" t="s">
        <v>83</v>
      </c>
      <c r="AT436" s="215" t="s">
        <v>74</v>
      </c>
      <c r="AU436" s="215" t="s">
        <v>83</v>
      </c>
      <c r="AY436" s="214" t="s">
        <v>131</v>
      </c>
      <c r="BK436" s="216">
        <f>SUM(BK437:BK445)</f>
        <v>0</v>
      </c>
    </row>
    <row r="437" spans="1:65" s="2" customFormat="1" ht="24.15" customHeight="1">
      <c r="A437" s="38"/>
      <c r="B437" s="39"/>
      <c r="C437" s="219" t="s">
        <v>394</v>
      </c>
      <c r="D437" s="219" t="s">
        <v>133</v>
      </c>
      <c r="E437" s="220" t="s">
        <v>621</v>
      </c>
      <c r="F437" s="221" t="s">
        <v>622</v>
      </c>
      <c r="G437" s="222" t="s">
        <v>238</v>
      </c>
      <c r="H437" s="223">
        <v>7.453</v>
      </c>
      <c r="I437" s="224"/>
      <c r="J437" s="225">
        <f>ROUND(I437*H437,2)</f>
        <v>0</v>
      </c>
      <c r="K437" s="226"/>
      <c r="L437" s="44"/>
      <c r="M437" s="227" t="s">
        <v>1</v>
      </c>
      <c r="N437" s="228" t="s">
        <v>40</v>
      </c>
      <c r="O437" s="91"/>
      <c r="P437" s="229">
        <f>O437*H437</f>
        <v>0</v>
      </c>
      <c r="Q437" s="229">
        <v>0</v>
      </c>
      <c r="R437" s="229">
        <f>Q437*H437</f>
        <v>0</v>
      </c>
      <c r="S437" s="229">
        <v>0</v>
      </c>
      <c r="T437" s="230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31" t="s">
        <v>137</v>
      </c>
      <c r="AT437" s="231" t="s">
        <v>133</v>
      </c>
      <c r="AU437" s="231" t="s">
        <v>85</v>
      </c>
      <c r="AY437" s="17" t="s">
        <v>131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17" t="s">
        <v>83</v>
      </c>
      <c r="BK437" s="232">
        <f>ROUND(I437*H437,2)</f>
        <v>0</v>
      </c>
      <c r="BL437" s="17" t="s">
        <v>137</v>
      </c>
      <c r="BM437" s="231" t="s">
        <v>623</v>
      </c>
    </row>
    <row r="438" spans="1:65" s="2" customFormat="1" ht="24.15" customHeight="1">
      <c r="A438" s="38"/>
      <c r="B438" s="39"/>
      <c r="C438" s="219" t="s">
        <v>624</v>
      </c>
      <c r="D438" s="219" t="s">
        <v>133</v>
      </c>
      <c r="E438" s="220" t="s">
        <v>625</v>
      </c>
      <c r="F438" s="221" t="s">
        <v>626</v>
      </c>
      <c r="G438" s="222" t="s">
        <v>238</v>
      </c>
      <c r="H438" s="223">
        <v>7.453</v>
      </c>
      <c r="I438" s="224"/>
      <c r="J438" s="225">
        <f>ROUND(I438*H438,2)</f>
        <v>0</v>
      </c>
      <c r="K438" s="226"/>
      <c r="L438" s="44"/>
      <c r="M438" s="227" t="s">
        <v>1</v>
      </c>
      <c r="N438" s="228" t="s">
        <v>40</v>
      </c>
      <c r="O438" s="91"/>
      <c r="P438" s="229">
        <f>O438*H438</f>
        <v>0</v>
      </c>
      <c r="Q438" s="229">
        <v>0</v>
      </c>
      <c r="R438" s="229">
        <f>Q438*H438</f>
        <v>0</v>
      </c>
      <c r="S438" s="229">
        <v>0</v>
      </c>
      <c r="T438" s="230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1" t="s">
        <v>137</v>
      </c>
      <c r="AT438" s="231" t="s">
        <v>133</v>
      </c>
      <c r="AU438" s="231" t="s">
        <v>85</v>
      </c>
      <c r="AY438" s="17" t="s">
        <v>131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7" t="s">
        <v>83</v>
      </c>
      <c r="BK438" s="232">
        <f>ROUND(I438*H438,2)</f>
        <v>0</v>
      </c>
      <c r="BL438" s="17" t="s">
        <v>137</v>
      </c>
      <c r="BM438" s="231" t="s">
        <v>627</v>
      </c>
    </row>
    <row r="439" spans="1:65" s="2" customFormat="1" ht="24.15" customHeight="1">
      <c r="A439" s="38"/>
      <c r="B439" s="39"/>
      <c r="C439" s="219" t="s">
        <v>398</v>
      </c>
      <c r="D439" s="219" t="s">
        <v>133</v>
      </c>
      <c r="E439" s="220" t="s">
        <v>628</v>
      </c>
      <c r="F439" s="221" t="s">
        <v>629</v>
      </c>
      <c r="G439" s="222" t="s">
        <v>238</v>
      </c>
      <c r="H439" s="223">
        <v>104.342</v>
      </c>
      <c r="I439" s="224"/>
      <c r="J439" s="225">
        <f>ROUND(I439*H439,2)</f>
        <v>0</v>
      </c>
      <c r="K439" s="226"/>
      <c r="L439" s="44"/>
      <c r="M439" s="227" t="s">
        <v>1</v>
      </c>
      <c r="N439" s="228" t="s">
        <v>40</v>
      </c>
      <c r="O439" s="91"/>
      <c r="P439" s="229">
        <f>O439*H439</f>
        <v>0</v>
      </c>
      <c r="Q439" s="229">
        <v>0</v>
      </c>
      <c r="R439" s="229">
        <f>Q439*H439</f>
        <v>0</v>
      </c>
      <c r="S439" s="229">
        <v>0</v>
      </c>
      <c r="T439" s="230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1" t="s">
        <v>137</v>
      </c>
      <c r="AT439" s="231" t="s">
        <v>133</v>
      </c>
      <c r="AU439" s="231" t="s">
        <v>85</v>
      </c>
      <c r="AY439" s="17" t="s">
        <v>131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7" t="s">
        <v>83</v>
      </c>
      <c r="BK439" s="232">
        <f>ROUND(I439*H439,2)</f>
        <v>0</v>
      </c>
      <c r="BL439" s="17" t="s">
        <v>137</v>
      </c>
      <c r="BM439" s="231" t="s">
        <v>630</v>
      </c>
    </row>
    <row r="440" spans="1:51" s="13" customFormat="1" ht="12">
      <c r="A440" s="13"/>
      <c r="B440" s="233"/>
      <c r="C440" s="234"/>
      <c r="D440" s="235" t="s">
        <v>141</v>
      </c>
      <c r="E440" s="236" t="s">
        <v>1</v>
      </c>
      <c r="F440" s="237" t="s">
        <v>631</v>
      </c>
      <c r="G440" s="234"/>
      <c r="H440" s="238">
        <v>104.342</v>
      </c>
      <c r="I440" s="239"/>
      <c r="J440" s="234"/>
      <c r="K440" s="234"/>
      <c r="L440" s="240"/>
      <c r="M440" s="241"/>
      <c r="N440" s="242"/>
      <c r="O440" s="242"/>
      <c r="P440" s="242"/>
      <c r="Q440" s="242"/>
      <c r="R440" s="242"/>
      <c r="S440" s="242"/>
      <c r="T440" s="24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4" t="s">
        <v>141</v>
      </c>
      <c r="AU440" s="244" t="s">
        <v>85</v>
      </c>
      <c r="AV440" s="13" t="s">
        <v>85</v>
      </c>
      <c r="AW440" s="13" t="s">
        <v>32</v>
      </c>
      <c r="AX440" s="13" t="s">
        <v>75</v>
      </c>
      <c r="AY440" s="244" t="s">
        <v>131</v>
      </c>
    </row>
    <row r="441" spans="1:51" s="14" customFormat="1" ht="12">
      <c r="A441" s="14"/>
      <c r="B441" s="245"/>
      <c r="C441" s="246"/>
      <c r="D441" s="235" t="s">
        <v>141</v>
      </c>
      <c r="E441" s="247" t="s">
        <v>1</v>
      </c>
      <c r="F441" s="248" t="s">
        <v>143</v>
      </c>
      <c r="G441" s="246"/>
      <c r="H441" s="249">
        <v>104.342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5" t="s">
        <v>141</v>
      </c>
      <c r="AU441" s="255" t="s">
        <v>85</v>
      </c>
      <c r="AV441" s="14" t="s">
        <v>137</v>
      </c>
      <c r="AW441" s="14" t="s">
        <v>32</v>
      </c>
      <c r="AX441" s="14" t="s">
        <v>83</v>
      </c>
      <c r="AY441" s="255" t="s">
        <v>131</v>
      </c>
    </row>
    <row r="442" spans="1:65" s="2" customFormat="1" ht="24.15" customHeight="1">
      <c r="A442" s="38"/>
      <c r="B442" s="39"/>
      <c r="C442" s="219" t="s">
        <v>632</v>
      </c>
      <c r="D442" s="219" t="s">
        <v>133</v>
      </c>
      <c r="E442" s="220" t="s">
        <v>633</v>
      </c>
      <c r="F442" s="221" t="s">
        <v>634</v>
      </c>
      <c r="G442" s="222" t="s">
        <v>238</v>
      </c>
      <c r="H442" s="223">
        <v>7.384</v>
      </c>
      <c r="I442" s="224"/>
      <c r="J442" s="225">
        <f>ROUND(I442*H442,2)</f>
        <v>0</v>
      </c>
      <c r="K442" s="226"/>
      <c r="L442" s="44"/>
      <c r="M442" s="227" t="s">
        <v>1</v>
      </c>
      <c r="N442" s="228" t="s">
        <v>40</v>
      </c>
      <c r="O442" s="91"/>
      <c r="P442" s="229">
        <f>O442*H442</f>
        <v>0</v>
      </c>
      <c r="Q442" s="229">
        <v>0</v>
      </c>
      <c r="R442" s="229">
        <f>Q442*H442</f>
        <v>0</v>
      </c>
      <c r="S442" s="229">
        <v>0</v>
      </c>
      <c r="T442" s="230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1" t="s">
        <v>137</v>
      </c>
      <c r="AT442" s="231" t="s">
        <v>133</v>
      </c>
      <c r="AU442" s="231" t="s">
        <v>85</v>
      </c>
      <c r="AY442" s="17" t="s">
        <v>131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7" t="s">
        <v>83</v>
      </c>
      <c r="BK442" s="232">
        <f>ROUND(I442*H442,2)</f>
        <v>0</v>
      </c>
      <c r="BL442" s="17" t="s">
        <v>137</v>
      </c>
      <c r="BM442" s="231" t="s">
        <v>635</v>
      </c>
    </row>
    <row r="443" spans="1:51" s="13" customFormat="1" ht="12">
      <c r="A443" s="13"/>
      <c r="B443" s="233"/>
      <c r="C443" s="234"/>
      <c r="D443" s="235" t="s">
        <v>141</v>
      </c>
      <c r="E443" s="236" t="s">
        <v>1</v>
      </c>
      <c r="F443" s="237" t="s">
        <v>636</v>
      </c>
      <c r="G443" s="234"/>
      <c r="H443" s="238">
        <v>7.384</v>
      </c>
      <c r="I443" s="239"/>
      <c r="J443" s="234"/>
      <c r="K443" s="234"/>
      <c r="L443" s="240"/>
      <c r="M443" s="241"/>
      <c r="N443" s="242"/>
      <c r="O443" s="242"/>
      <c r="P443" s="242"/>
      <c r="Q443" s="242"/>
      <c r="R443" s="242"/>
      <c r="S443" s="242"/>
      <c r="T443" s="24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4" t="s">
        <v>141</v>
      </c>
      <c r="AU443" s="244" t="s">
        <v>85</v>
      </c>
      <c r="AV443" s="13" t="s">
        <v>85</v>
      </c>
      <c r="AW443" s="13" t="s">
        <v>32</v>
      </c>
      <c r="AX443" s="13" t="s">
        <v>75</v>
      </c>
      <c r="AY443" s="244" t="s">
        <v>131</v>
      </c>
    </row>
    <row r="444" spans="1:51" s="14" customFormat="1" ht="12">
      <c r="A444" s="14"/>
      <c r="B444" s="245"/>
      <c r="C444" s="246"/>
      <c r="D444" s="235" t="s">
        <v>141</v>
      </c>
      <c r="E444" s="247" t="s">
        <v>1</v>
      </c>
      <c r="F444" s="248" t="s">
        <v>143</v>
      </c>
      <c r="G444" s="246"/>
      <c r="H444" s="249">
        <v>7.384</v>
      </c>
      <c r="I444" s="250"/>
      <c r="J444" s="246"/>
      <c r="K444" s="246"/>
      <c r="L444" s="251"/>
      <c r="M444" s="252"/>
      <c r="N444" s="253"/>
      <c r="O444" s="253"/>
      <c r="P444" s="253"/>
      <c r="Q444" s="253"/>
      <c r="R444" s="253"/>
      <c r="S444" s="253"/>
      <c r="T444" s="25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5" t="s">
        <v>141</v>
      </c>
      <c r="AU444" s="255" t="s">
        <v>85</v>
      </c>
      <c r="AV444" s="14" t="s">
        <v>137</v>
      </c>
      <c r="AW444" s="14" t="s">
        <v>32</v>
      </c>
      <c r="AX444" s="14" t="s">
        <v>83</v>
      </c>
      <c r="AY444" s="255" t="s">
        <v>131</v>
      </c>
    </row>
    <row r="445" spans="1:65" s="2" customFormat="1" ht="24.15" customHeight="1">
      <c r="A445" s="38"/>
      <c r="B445" s="39"/>
      <c r="C445" s="219" t="s">
        <v>403</v>
      </c>
      <c r="D445" s="219" t="s">
        <v>133</v>
      </c>
      <c r="E445" s="220" t="s">
        <v>637</v>
      </c>
      <c r="F445" s="221" t="s">
        <v>638</v>
      </c>
      <c r="G445" s="222" t="s">
        <v>238</v>
      </c>
      <c r="H445" s="223">
        <v>0.069</v>
      </c>
      <c r="I445" s="224"/>
      <c r="J445" s="225">
        <f>ROUND(I445*H445,2)</f>
        <v>0</v>
      </c>
      <c r="K445" s="226"/>
      <c r="L445" s="44"/>
      <c r="M445" s="227" t="s">
        <v>1</v>
      </c>
      <c r="N445" s="228" t="s">
        <v>40</v>
      </c>
      <c r="O445" s="91"/>
      <c r="P445" s="229">
        <f>O445*H445</f>
        <v>0</v>
      </c>
      <c r="Q445" s="229">
        <v>0</v>
      </c>
      <c r="R445" s="229">
        <f>Q445*H445</f>
        <v>0</v>
      </c>
      <c r="S445" s="229">
        <v>0</v>
      </c>
      <c r="T445" s="230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31" t="s">
        <v>137</v>
      </c>
      <c r="AT445" s="231" t="s">
        <v>133</v>
      </c>
      <c r="AU445" s="231" t="s">
        <v>85</v>
      </c>
      <c r="AY445" s="17" t="s">
        <v>131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17" t="s">
        <v>83</v>
      </c>
      <c r="BK445" s="232">
        <f>ROUND(I445*H445,2)</f>
        <v>0</v>
      </c>
      <c r="BL445" s="17" t="s">
        <v>137</v>
      </c>
      <c r="BM445" s="231" t="s">
        <v>639</v>
      </c>
    </row>
    <row r="446" spans="1:63" s="12" customFormat="1" ht="22.8" customHeight="1">
      <c r="A446" s="12"/>
      <c r="B446" s="203"/>
      <c r="C446" s="204"/>
      <c r="D446" s="205" t="s">
        <v>74</v>
      </c>
      <c r="E446" s="217" t="s">
        <v>640</v>
      </c>
      <c r="F446" s="217" t="s">
        <v>641</v>
      </c>
      <c r="G446" s="204"/>
      <c r="H446" s="204"/>
      <c r="I446" s="207"/>
      <c r="J446" s="218">
        <f>BK446</f>
        <v>0</v>
      </c>
      <c r="K446" s="204"/>
      <c r="L446" s="209"/>
      <c r="M446" s="210"/>
      <c r="N446" s="211"/>
      <c r="O446" s="211"/>
      <c r="P446" s="212">
        <f>P447</f>
        <v>0</v>
      </c>
      <c r="Q446" s="211"/>
      <c r="R446" s="212">
        <f>R447</f>
        <v>0</v>
      </c>
      <c r="S446" s="211"/>
      <c r="T446" s="213">
        <f>T447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14" t="s">
        <v>83</v>
      </c>
      <c r="AT446" s="215" t="s">
        <v>74</v>
      </c>
      <c r="AU446" s="215" t="s">
        <v>83</v>
      </c>
      <c r="AY446" s="214" t="s">
        <v>131</v>
      </c>
      <c r="BK446" s="216">
        <f>BK447</f>
        <v>0</v>
      </c>
    </row>
    <row r="447" spans="1:65" s="2" customFormat="1" ht="16.5" customHeight="1">
      <c r="A447" s="38"/>
      <c r="B447" s="39"/>
      <c r="C447" s="219" t="s">
        <v>642</v>
      </c>
      <c r="D447" s="219" t="s">
        <v>133</v>
      </c>
      <c r="E447" s="220" t="s">
        <v>643</v>
      </c>
      <c r="F447" s="221" t="s">
        <v>644</v>
      </c>
      <c r="G447" s="222" t="s">
        <v>238</v>
      </c>
      <c r="H447" s="223">
        <v>177.974</v>
      </c>
      <c r="I447" s="224"/>
      <c r="J447" s="225">
        <f>ROUND(I447*H447,2)</f>
        <v>0</v>
      </c>
      <c r="K447" s="226"/>
      <c r="L447" s="44"/>
      <c r="M447" s="227" t="s">
        <v>1</v>
      </c>
      <c r="N447" s="228" t="s">
        <v>40</v>
      </c>
      <c r="O447" s="91"/>
      <c r="P447" s="229">
        <f>O447*H447</f>
        <v>0</v>
      </c>
      <c r="Q447" s="229">
        <v>0</v>
      </c>
      <c r="R447" s="229">
        <f>Q447*H447</f>
        <v>0</v>
      </c>
      <c r="S447" s="229">
        <v>0</v>
      </c>
      <c r="T447" s="230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31" t="s">
        <v>137</v>
      </c>
      <c r="AT447" s="231" t="s">
        <v>133</v>
      </c>
      <c r="AU447" s="231" t="s">
        <v>85</v>
      </c>
      <c r="AY447" s="17" t="s">
        <v>131</v>
      </c>
      <c r="BE447" s="232">
        <f>IF(N447="základní",J447,0)</f>
        <v>0</v>
      </c>
      <c r="BF447" s="232">
        <f>IF(N447="snížená",J447,0)</f>
        <v>0</v>
      </c>
      <c r="BG447" s="232">
        <f>IF(N447="zákl. přenesená",J447,0)</f>
        <v>0</v>
      </c>
      <c r="BH447" s="232">
        <f>IF(N447="sníž. přenesená",J447,0)</f>
        <v>0</v>
      </c>
      <c r="BI447" s="232">
        <f>IF(N447="nulová",J447,0)</f>
        <v>0</v>
      </c>
      <c r="BJ447" s="17" t="s">
        <v>83</v>
      </c>
      <c r="BK447" s="232">
        <f>ROUND(I447*H447,2)</f>
        <v>0</v>
      </c>
      <c r="BL447" s="17" t="s">
        <v>137</v>
      </c>
      <c r="BM447" s="231" t="s">
        <v>645</v>
      </c>
    </row>
    <row r="448" spans="1:63" s="12" customFormat="1" ht="25.9" customHeight="1">
      <c r="A448" s="12"/>
      <c r="B448" s="203"/>
      <c r="C448" s="204"/>
      <c r="D448" s="205" t="s">
        <v>74</v>
      </c>
      <c r="E448" s="206" t="s">
        <v>646</v>
      </c>
      <c r="F448" s="206" t="s">
        <v>647</v>
      </c>
      <c r="G448" s="204"/>
      <c r="H448" s="204"/>
      <c r="I448" s="207"/>
      <c r="J448" s="208">
        <f>BK448</f>
        <v>0</v>
      </c>
      <c r="K448" s="204"/>
      <c r="L448" s="209"/>
      <c r="M448" s="210"/>
      <c r="N448" s="211"/>
      <c r="O448" s="211"/>
      <c r="P448" s="212">
        <f>P449</f>
        <v>0</v>
      </c>
      <c r="Q448" s="211"/>
      <c r="R448" s="212">
        <f>R449</f>
        <v>0</v>
      </c>
      <c r="S448" s="211"/>
      <c r="T448" s="213">
        <f>T449</f>
        <v>0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214" t="s">
        <v>85</v>
      </c>
      <c r="AT448" s="215" t="s">
        <v>74</v>
      </c>
      <c r="AU448" s="215" t="s">
        <v>75</v>
      </c>
      <c r="AY448" s="214" t="s">
        <v>131</v>
      </c>
      <c r="BK448" s="216">
        <f>BK449</f>
        <v>0</v>
      </c>
    </row>
    <row r="449" spans="1:63" s="12" customFormat="1" ht="22.8" customHeight="1">
      <c r="A449" s="12"/>
      <c r="B449" s="203"/>
      <c r="C449" s="204"/>
      <c r="D449" s="205" t="s">
        <v>74</v>
      </c>
      <c r="E449" s="217" t="s">
        <v>648</v>
      </c>
      <c r="F449" s="217" t="s">
        <v>649</v>
      </c>
      <c r="G449" s="204"/>
      <c r="H449" s="204"/>
      <c r="I449" s="207"/>
      <c r="J449" s="218">
        <f>BK449</f>
        <v>0</v>
      </c>
      <c r="K449" s="204"/>
      <c r="L449" s="209"/>
      <c r="M449" s="210"/>
      <c r="N449" s="211"/>
      <c r="O449" s="211"/>
      <c r="P449" s="212">
        <f>SUM(P450:P463)</f>
        <v>0</v>
      </c>
      <c r="Q449" s="211"/>
      <c r="R449" s="212">
        <f>SUM(R450:R463)</f>
        <v>0</v>
      </c>
      <c r="S449" s="211"/>
      <c r="T449" s="213">
        <f>SUM(T450:T463)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14" t="s">
        <v>85</v>
      </c>
      <c r="AT449" s="215" t="s">
        <v>74</v>
      </c>
      <c r="AU449" s="215" t="s">
        <v>83</v>
      </c>
      <c r="AY449" s="214" t="s">
        <v>131</v>
      </c>
      <c r="BK449" s="216">
        <f>SUM(BK450:BK463)</f>
        <v>0</v>
      </c>
    </row>
    <row r="450" spans="1:65" s="2" customFormat="1" ht="24.15" customHeight="1">
      <c r="A450" s="38"/>
      <c r="B450" s="39"/>
      <c r="C450" s="219" t="s">
        <v>407</v>
      </c>
      <c r="D450" s="219" t="s">
        <v>133</v>
      </c>
      <c r="E450" s="220" t="s">
        <v>650</v>
      </c>
      <c r="F450" s="221" t="s">
        <v>651</v>
      </c>
      <c r="G450" s="222" t="s">
        <v>140</v>
      </c>
      <c r="H450" s="223">
        <v>1.17</v>
      </c>
      <c r="I450" s="224"/>
      <c r="J450" s="225">
        <f>ROUND(I450*H450,2)</f>
        <v>0</v>
      </c>
      <c r="K450" s="226"/>
      <c r="L450" s="44"/>
      <c r="M450" s="227" t="s">
        <v>1</v>
      </c>
      <c r="N450" s="228" t="s">
        <v>40</v>
      </c>
      <c r="O450" s="91"/>
      <c r="P450" s="229">
        <f>O450*H450</f>
        <v>0</v>
      </c>
      <c r="Q450" s="229">
        <v>0</v>
      </c>
      <c r="R450" s="229">
        <f>Q450*H450</f>
        <v>0</v>
      </c>
      <c r="S450" s="229">
        <v>0</v>
      </c>
      <c r="T450" s="230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31" t="s">
        <v>174</v>
      </c>
      <c r="AT450" s="231" t="s">
        <v>133</v>
      </c>
      <c r="AU450" s="231" t="s">
        <v>85</v>
      </c>
      <c r="AY450" s="17" t="s">
        <v>131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17" t="s">
        <v>83</v>
      </c>
      <c r="BK450" s="232">
        <f>ROUND(I450*H450,2)</f>
        <v>0</v>
      </c>
      <c r="BL450" s="17" t="s">
        <v>174</v>
      </c>
      <c r="BM450" s="231" t="s">
        <v>652</v>
      </c>
    </row>
    <row r="451" spans="1:51" s="13" customFormat="1" ht="12">
      <c r="A451" s="13"/>
      <c r="B451" s="233"/>
      <c r="C451" s="234"/>
      <c r="D451" s="235" t="s">
        <v>141</v>
      </c>
      <c r="E451" s="236" t="s">
        <v>1</v>
      </c>
      <c r="F451" s="237" t="s">
        <v>653</v>
      </c>
      <c r="G451" s="234"/>
      <c r="H451" s="238">
        <v>1.17</v>
      </c>
      <c r="I451" s="239"/>
      <c r="J451" s="234"/>
      <c r="K451" s="234"/>
      <c r="L451" s="240"/>
      <c r="M451" s="241"/>
      <c r="N451" s="242"/>
      <c r="O451" s="242"/>
      <c r="P451" s="242"/>
      <c r="Q451" s="242"/>
      <c r="R451" s="242"/>
      <c r="S451" s="242"/>
      <c r="T451" s="24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4" t="s">
        <v>141</v>
      </c>
      <c r="AU451" s="244" t="s">
        <v>85</v>
      </c>
      <c r="AV451" s="13" t="s">
        <v>85</v>
      </c>
      <c r="AW451" s="13" t="s">
        <v>32</v>
      </c>
      <c r="AX451" s="13" t="s">
        <v>75</v>
      </c>
      <c r="AY451" s="244" t="s">
        <v>131</v>
      </c>
    </row>
    <row r="452" spans="1:51" s="14" customFormat="1" ht="12">
      <c r="A452" s="14"/>
      <c r="B452" s="245"/>
      <c r="C452" s="246"/>
      <c r="D452" s="235" t="s">
        <v>141</v>
      </c>
      <c r="E452" s="247" t="s">
        <v>1</v>
      </c>
      <c r="F452" s="248" t="s">
        <v>143</v>
      </c>
      <c r="G452" s="246"/>
      <c r="H452" s="249">
        <v>1.17</v>
      </c>
      <c r="I452" s="250"/>
      <c r="J452" s="246"/>
      <c r="K452" s="246"/>
      <c r="L452" s="251"/>
      <c r="M452" s="252"/>
      <c r="N452" s="253"/>
      <c r="O452" s="253"/>
      <c r="P452" s="253"/>
      <c r="Q452" s="253"/>
      <c r="R452" s="253"/>
      <c r="S452" s="253"/>
      <c r="T452" s="25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5" t="s">
        <v>141</v>
      </c>
      <c r="AU452" s="255" t="s">
        <v>85</v>
      </c>
      <c r="AV452" s="14" t="s">
        <v>137</v>
      </c>
      <c r="AW452" s="14" t="s">
        <v>32</v>
      </c>
      <c r="AX452" s="14" t="s">
        <v>83</v>
      </c>
      <c r="AY452" s="255" t="s">
        <v>131</v>
      </c>
    </row>
    <row r="453" spans="1:65" s="2" customFormat="1" ht="16.5" customHeight="1">
      <c r="A453" s="38"/>
      <c r="B453" s="39"/>
      <c r="C453" s="256" t="s">
        <v>654</v>
      </c>
      <c r="D453" s="256" t="s">
        <v>255</v>
      </c>
      <c r="E453" s="257" t="s">
        <v>655</v>
      </c>
      <c r="F453" s="258" t="s">
        <v>656</v>
      </c>
      <c r="G453" s="259" t="s">
        <v>238</v>
      </c>
      <c r="H453" s="260">
        <v>0.001</v>
      </c>
      <c r="I453" s="261"/>
      <c r="J453" s="262">
        <f>ROUND(I453*H453,2)</f>
        <v>0</v>
      </c>
      <c r="K453" s="263"/>
      <c r="L453" s="264"/>
      <c r="M453" s="265" t="s">
        <v>1</v>
      </c>
      <c r="N453" s="266" t="s">
        <v>40</v>
      </c>
      <c r="O453" s="91"/>
      <c r="P453" s="229">
        <f>O453*H453</f>
        <v>0</v>
      </c>
      <c r="Q453" s="229">
        <v>0</v>
      </c>
      <c r="R453" s="229">
        <f>Q453*H453</f>
        <v>0</v>
      </c>
      <c r="S453" s="229">
        <v>0</v>
      </c>
      <c r="T453" s="230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1" t="s">
        <v>209</v>
      </c>
      <c r="AT453" s="231" t="s">
        <v>255</v>
      </c>
      <c r="AU453" s="231" t="s">
        <v>85</v>
      </c>
      <c r="AY453" s="17" t="s">
        <v>131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7" t="s">
        <v>83</v>
      </c>
      <c r="BK453" s="232">
        <f>ROUND(I453*H453,2)</f>
        <v>0</v>
      </c>
      <c r="BL453" s="17" t="s">
        <v>174</v>
      </c>
      <c r="BM453" s="231" t="s">
        <v>657</v>
      </c>
    </row>
    <row r="454" spans="1:47" s="2" customFormat="1" ht="12">
      <c r="A454" s="38"/>
      <c r="B454" s="39"/>
      <c r="C454" s="40"/>
      <c r="D454" s="235" t="s">
        <v>444</v>
      </c>
      <c r="E454" s="40"/>
      <c r="F454" s="277" t="s">
        <v>658</v>
      </c>
      <c r="G454" s="40"/>
      <c r="H454" s="40"/>
      <c r="I454" s="278"/>
      <c r="J454" s="40"/>
      <c r="K454" s="40"/>
      <c r="L454" s="44"/>
      <c r="M454" s="279"/>
      <c r="N454" s="280"/>
      <c r="O454" s="91"/>
      <c r="P454" s="91"/>
      <c r="Q454" s="91"/>
      <c r="R454" s="91"/>
      <c r="S454" s="91"/>
      <c r="T454" s="92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444</v>
      </c>
      <c r="AU454" s="17" t="s">
        <v>85</v>
      </c>
    </row>
    <row r="455" spans="1:51" s="13" customFormat="1" ht="12">
      <c r="A455" s="13"/>
      <c r="B455" s="233"/>
      <c r="C455" s="234"/>
      <c r="D455" s="235" t="s">
        <v>141</v>
      </c>
      <c r="E455" s="236" t="s">
        <v>1</v>
      </c>
      <c r="F455" s="237" t="s">
        <v>659</v>
      </c>
      <c r="G455" s="234"/>
      <c r="H455" s="238">
        <v>0.001</v>
      </c>
      <c r="I455" s="239"/>
      <c r="J455" s="234"/>
      <c r="K455" s="234"/>
      <c r="L455" s="240"/>
      <c r="M455" s="241"/>
      <c r="N455" s="242"/>
      <c r="O455" s="242"/>
      <c r="P455" s="242"/>
      <c r="Q455" s="242"/>
      <c r="R455" s="242"/>
      <c r="S455" s="242"/>
      <c r="T455" s="24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4" t="s">
        <v>141</v>
      </c>
      <c r="AU455" s="244" t="s">
        <v>85</v>
      </c>
      <c r="AV455" s="13" t="s">
        <v>85</v>
      </c>
      <c r="AW455" s="13" t="s">
        <v>32</v>
      </c>
      <c r="AX455" s="13" t="s">
        <v>75</v>
      </c>
      <c r="AY455" s="244" t="s">
        <v>131</v>
      </c>
    </row>
    <row r="456" spans="1:51" s="14" customFormat="1" ht="12">
      <c r="A456" s="14"/>
      <c r="B456" s="245"/>
      <c r="C456" s="246"/>
      <c r="D456" s="235" t="s">
        <v>141</v>
      </c>
      <c r="E456" s="247" t="s">
        <v>1</v>
      </c>
      <c r="F456" s="248" t="s">
        <v>143</v>
      </c>
      <c r="G456" s="246"/>
      <c r="H456" s="249">
        <v>0.001</v>
      </c>
      <c r="I456" s="250"/>
      <c r="J456" s="246"/>
      <c r="K456" s="246"/>
      <c r="L456" s="251"/>
      <c r="M456" s="252"/>
      <c r="N456" s="253"/>
      <c r="O456" s="253"/>
      <c r="P456" s="253"/>
      <c r="Q456" s="253"/>
      <c r="R456" s="253"/>
      <c r="S456" s="253"/>
      <c r="T456" s="25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5" t="s">
        <v>141</v>
      </c>
      <c r="AU456" s="255" t="s">
        <v>85</v>
      </c>
      <c r="AV456" s="14" t="s">
        <v>137</v>
      </c>
      <c r="AW456" s="14" t="s">
        <v>32</v>
      </c>
      <c r="AX456" s="14" t="s">
        <v>83</v>
      </c>
      <c r="AY456" s="255" t="s">
        <v>131</v>
      </c>
    </row>
    <row r="457" spans="1:65" s="2" customFormat="1" ht="24.15" customHeight="1">
      <c r="A457" s="38"/>
      <c r="B457" s="39"/>
      <c r="C457" s="219" t="s">
        <v>411</v>
      </c>
      <c r="D457" s="219" t="s">
        <v>133</v>
      </c>
      <c r="E457" s="220" t="s">
        <v>660</v>
      </c>
      <c r="F457" s="221" t="s">
        <v>661</v>
      </c>
      <c r="G457" s="222" t="s">
        <v>140</v>
      </c>
      <c r="H457" s="223">
        <v>1.17</v>
      </c>
      <c r="I457" s="224"/>
      <c r="J457" s="225">
        <f>ROUND(I457*H457,2)</f>
        <v>0</v>
      </c>
      <c r="K457" s="226"/>
      <c r="L457" s="44"/>
      <c r="M457" s="227" t="s">
        <v>1</v>
      </c>
      <c r="N457" s="228" t="s">
        <v>40</v>
      </c>
      <c r="O457" s="91"/>
      <c r="P457" s="229">
        <f>O457*H457</f>
        <v>0</v>
      </c>
      <c r="Q457" s="229">
        <v>0</v>
      </c>
      <c r="R457" s="229">
        <f>Q457*H457</f>
        <v>0</v>
      </c>
      <c r="S457" s="229">
        <v>0</v>
      </c>
      <c r="T457" s="230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31" t="s">
        <v>174</v>
      </c>
      <c r="AT457" s="231" t="s">
        <v>133</v>
      </c>
      <c r="AU457" s="231" t="s">
        <v>85</v>
      </c>
      <c r="AY457" s="17" t="s">
        <v>131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17" t="s">
        <v>83</v>
      </c>
      <c r="BK457" s="232">
        <f>ROUND(I457*H457,2)</f>
        <v>0</v>
      </c>
      <c r="BL457" s="17" t="s">
        <v>174</v>
      </c>
      <c r="BM457" s="231" t="s">
        <v>662</v>
      </c>
    </row>
    <row r="458" spans="1:51" s="13" customFormat="1" ht="12">
      <c r="A458" s="13"/>
      <c r="B458" s="233"/>
      <c r="C458" s="234"/>
      <c r="D458" s="235" t="s">
        <v>141</v>
      </c>
      <c r="E458" s="236" t="s">
        <v>1</v>
      </c>
      <c r="F458" s="237" t="s">
        <v>653</v>
      </c>
      <c r="G458" s="234"/>
      <c r="H458" s="238">
        <v>1.17</v>
      </c>
      <c r="I458" s="239"/>
      <c r="J458" s="234"/>
      <c r="K458" s="234"/>
      <c r="L458" s="240"/>
      <c r="M458" s="241"/>
      <c r="N458" s="242"/>
      <c r="O458" s="242"/>
      <c r="P458" s="242"/>
      <c r="Q458" s="242"/>
      <c r="R458" s="242"/>
      <c r="S458" s="242"/>
      <c r="T458" s="24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4" t="s">
        <v>141</v>
      </c>
      <c r="AU458" s="244" t="s">
        <v>85</v>
      </c>
      <c r="AV458" s="13" t="s">
        <v>85</v>
      </c>
      <c r="AW458" s="13" t="s">
        <v>32</v>
      </c>
      <c r="AX458" s="13" t="s">
        <v>75</v>
      </c>
      <c r="AY458" s="244" t="s">
        <v>131</v>
      </c>
    </row>
    <row r="459" spans="1:51" s="14" customFormat="1" ht="12">
      <c r="A459" s="14"/>
      <c r="B459" s="245"/>
      <c r="C459" s="246"/>
      <c r="D459" s="235" t="s">
        <v>141</v>
      </c>
      <c r="E459" s="247" t="s">
        <v>1</v>
      </c>
      <c r="F459" s="248" t="s">
        <v>143</v>
      </c>
      <c r="G459" s="246"/>
      <c r="H459" s="249">
        <v>1.17</v>
      </c>
      <c r="I459" s="250"/>
      <c r="J459" s="246"/>
      <c r="K459" s="246"/>
      <c r="L459" s="251"/>
      <c r="M459" s="252"/>
      <c r="N459" s="253"/>
      <c r="O459" s="253"/>
      <c r="P459" s="253"/>
      <c r="Q459" s="253"/>
      <c r="R459" s="253"/>
      <c r="S459" s="253"/>
      <c r="T459" s="25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5" t="s">
        <v>141</v>
      </c>
      <c r="AU459" s="255" t="s">
        <v>85</v>
      </c>
      <c r="AV459" s="14" t="s">
        <v>137</v>
      </c>
      <c r="AW459" s="14" t="s">
        <v>32</v>
      </c>
      <c r="AX459" s="14" t="s">
        <v>83</v>
      </c>
      <c r="AY459" s="255" t="s">
        <v>131</v>
      </c>
    </row>
    <row r="460" spans="1:65" s="2" customFormat="1" ht="16.5" customHeight="1">
      <c r="A460" s="38"/>
      <c r="B460" s="39"/>
      <c r="C460" s="256" t="s">
        <v>663</v>
      </c>
      <c r="D460" s="256" t="s">
        <v>255</v>
      </c>
      <c r="E460" s="257" t="s">
        <v>664</v>
      </c>
      <c r="F460" s="258" t="s">
        <v>665</v>
      </c>
      <c r="G460" s="259" t="s">
        <v>140</v>
      </c>
      <c r="H460" s="260">
        <v>1.346</v>
      </c>
      <c r="I460" s="261"/>
      <c r="J460" s="262">
        <f>ROUND(I460*H460,2)</f>
        <v>0</v>
      </c>
      <c r="K460" s="263"/>
      <c r="L460" s="264"/>
      <c r="M460" s="265" t="s">
        <v>1</v>
      </c>
      <c r="N460" s="266" t="s">
        <v>40</v>
      </c>
      <c r="O460" s="91"/>
      <c r="P460" s="229">
        <f>O460*H460</f>
        <v>0</v>
      </c>
      <c r="Q460" s="229">
        <v>0</v>
      </c>
      <c r="R460" s="229">
        <f>Q460*H460</f>
        <v>0</v>
      </c>
      <c r="S460" s="229">
        <v>0</v>
      </c>
      <c r="T460" s="230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31" t="s">
        <v>209</v>
      </c>
      <c r="AT460" s="231" t="s">
        <v>255</v>
      </c>
      <c r="AU460" s="231" t="s">
        <v>85</v>
      </c>
      <c r="AY460" s="17" t="s">
        <v>131</v>
      </c>
      <c r="BE460" s="232">
        <f>IF(N460="základní",J460,0)</f>
        <v>0</v>
      </c>
      <c r="BF460" s="232">
        <f>IF(N460="snížená",J460,0)</f>
        <v>0</v>
      </c>
      <c r="BG460" s="232">
        <f>IF(N460="zákl. přenesená",J460,0)</f>
        <v>0</v>
      </c>
      <c r="BH460" s="232">
        <f>IF(N460="sníž. přenesená",J460,0)</f>
        <v>0</v>
      </c>
      <c r="BI460" s="232">
        <f>IF(N460="nulová",J460,0)</f>
        <v>0</v>
      </c>
      <c r="BJ460" s="17" t="s">
        <v>83</v>
      </c>
      <c r="BK460" s="232">
        <f>ROUND(I460*H460,2)</f>
        <v>0</v>
      </c>
      <c r="BL460" s="17" t="s">
        <v>174</v>
      </c>
      <c r="BM460" s="231" t="s">
        <v>666</v>
      </c>
    </row>
    <row r="461" spans="1:51" s="13" customFormat="1" ht="12">
      <c r="A461" s="13"/>
      <c r="B461" s="233"/>
      <c r="C461" s="234"/>
      <c r="D461" s="235" t="s">
        <v>141</v>
      </c>
      <c r="E461" s="236" t="s">
        <v>1</v>
      </c>
      <c r="F461" s="237" t="s">
        <v>667</v>
      </c>
      <c r="G461" s="234"/>
      <c r="H461" s="238">
        <v>1.346</v>
      </c>
      <c r="I461" s="239"/>
      <c r="J461" s="234"/>
      <c r="K461" s="234"/>
      <c r="L461" s="240"/>
      <c r="M461" s="241"/>
      <c r="N461" s="242"/>
      <c r="O461" s="242"/>
      <c r="P461" s="242"/>
      <c r="Q461" s="242"/>
      <c r="R461" s="242"/>
      <c r="S461" s="242"/>
      <c r="T461" s="24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4" t="s">
        <v>141</v>
      </c>
      <c r="AU461" s="244" t="s">
        <v>85</v>
      </c>
      <c r="AV461" s="13" t="s">
        <v>85</v>
      </c>
      <c r="AW461" s="13" t="s">
        <v>32</v>
      </c>
      <c r="AX461" s="13" t="s">
        <v>75</v>
      </c>
      <c r="AY461" s="244" t="s">
        <v>131</v>
      </c>
    </row>
    <row r="462" spans="1:51" s="14" customFormat="1" ht="12">
      <c r="A462" s="14"/>
      <c r="B462" s="245"/>
      <c r="C462" s="246"/>
      <c r="D462" s="235" t="s">
        <v>141</v>
      </c>
      <c r="E462" s="247" t="s">
        <v>1</v>
      </c>
      <c r="F462" s="248" t="s">
        <v>143</v>
      </c>
      <c r="G462" s="246"/>
      <c r="H462" s="249">
        <v>1.346</v>
      </c>
      <c r="I462" s="250"/>
      <c r="J462" s="246"/>
      <c r="K462" s="246"/>
      <c r="L462" s="251"/>
      <c r="M462" s="252"/>
      <c r="N462" s="253"/>
      <c r="O462" s="253"/>
      <c r="P462" s="253"/>
      <c r="Q462" s="253"/>
      <c r="R462" s="253"/>
      <c r="S462" s="253"/>
      <c r="T462" s="25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5" t="s">
        <v>141</v>
      </c>
      <c r="AU462" s="255" t="s">
        <v>85</v>
      </c>
      <c r="AV462" s="14" t="s">
        <v>137</v>
      </c>
      <c r="AW462" s="14" t="s">
        <v>32</v>
      </c>
      <c r="AX462" s="14" t="s">
        <v>83</v>
      </c>
      <c r="AY462" s="255" t="s">
        <v>131</v>
      </c>
    </row>
    <row r="463" spans="1:65" s="2" customFormat="1" ht="24.15" customHeight="1">
      <c r="A463" s="38"/>
      <c r="B463" s="39"/>
      <c r="C463" s="219" t="s">
        <v>415</v>
      </c>
      <c r="D463" s="219" t="s">
        <v>133</v>
      </c>
      <c r="E463" s="220" t="s">
        <v>668</v>
      </c>
      <c r="F463" s="221" t="s">
        <v>669</v>
      </c>
      <c r="G463" s="222" t="s">
        <v>670</v>
      </c>
      <c r="H463" s="281"/>
      <c r="I463" s="224"/>
      <c r="J463" s="225">
        <f>ROUND(I463*H463,2)</f>
        <v>0</v>
      </c>
      <c r="K463" s="226"/>
      <c r="L463" s="44"/>
      <c r="M463" s="227" t="s">
        <v>1</v>
      </c>
      <c r="N463" s="228" t="s">
        <v>40</v>
      </c>
      <c r="O463" s="91"/>
      <c r="P463" s="229">
        <f>O463*H463</f>
        <v>0</v>
      </c>
      <c r="Q463" s="229">
        <v>0</v>
      </c>
      <c r="R463" s="229">
        <f>Q463*H463</f>
        <v>0</v>
      </c>
      <c r="S463" s="229">
        <v>0</v>
      </c>
      <c r="T463" s="230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31" t="s">
        <v>174</v>
      </c>
      <c r="AT463" s="231" t="s">
        <v>133</v>
      </c>
      <c r="AU463" s="231" t="s">
        <v>85</v>
      </c>
      <c r="AY463" s="17" t="s">
        <v>131</v>
      </c>
      <c r="BE463" s="232">
        <f>IF(N463="základní",J463,0)</f>
        <v>0</v>
      </c>
      <c r="BF463" s="232">
        <f>IF(N463="snížená",J463,0)</f>
        <v>0</v>
      </c>
      <c r="BG463" s="232">
        <f>IF(N463="zákl. přenesená",J463,0)</f>
        <v>0</v>
      </c>
      <c r="BH463" s="232">
        <f>IF(N463="sníž. přenesená",J463,0)</f>
        <v>0</v>
      </c>
      <c r="BI463" s="232">
        <f>IF(N463="nulová",J463,0)</f>
        <v>0</v>
      </c>
      <c r="BJ463" s="17" t="s">
        <v>83</v>
      </c>
      <c r="BK463" s="232">
        <f>ROUND(I463*H463,2)</f>
        <v>0</v>
      </c>
      <c r="BL463" s="17" t="s">
        <v>174</v>
      </c>
      <c r="BM463" s="231" t="s">
        <v>671</v>
      </c>
    </row>
    <row r="464" spans="1:63" s="12" customFormat="1" ht="25.9" customHeight="1">
      <c r="A464" s="12"/>
      <c r="B464" s="203"/>
      <c r="C464" s="204"/>
      <c r="D464" s="205" t="s">
        <v>74</v>
      </c>
      <c r="E464" s="206" t="s">
        <v>672</v>
      </c>
      <c r="F464" s="206" t="s">
        <v>673</v>
      </c>
      <c r="G464" s="204"/>
      <c r="H464" s="204"/>
      <c r="I464" s="207"/>
      <c r="J464" s="208">
        <f>BK464</f>
        <v>0</v>
      </c>
      <c r="K464" s="204"/>
      <c r="L464" s="209"/>
      <c r="M464" s="210"/>
      <c r="N464" s="211"/>
      <c r="O464" s="211"/>
      <c r="P464" s="212">
        <f>P465</f>
        <v>0</v>
      </c>
      <c r="Q464" s="211"/>
      <c r="R464" s="212">
        <f>R465</f>
        <v>0</v>
      </c>
      <c r="S464" s="211"/>
      <c r="T464" s="213">
        <f>T465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14" t="s">
        <v>154</v>
      </c>
      <c r="AT464" s="215" t="s">
        <v>74</v>
      </c>
      <c r="AU464" s="215" t="s">
        <v>75</v>
      </c>
      <c r="AY464" s="214" t="s">
        <v>131</v>
      </c>
      <c r="BK464" s="216">
        <f>BK465</f>
        <v>0</v>
      </c>
    </row>
    <row r="465" spans="1:63" s="12" customFormat="1" ht="22.8" customHeight="1">
      <c r="A465" s="12"/>
      <c r="B465" s="203"/>
      <c r="C465" s="204"/>
      <c r="D465" s="205" t="s">
        <v>74</v>
      </c>
      <c r="E465" s="217" t="s">
        <v>674</v>
      </c>
      <c r="F465" s="217" t="s">
        <v>675</v>
      </c>
      <c r="G465" s="204"/>
      <c r="H465" s="204"/>
      <c r="I465" s="207"/>
      <c r="J465" s="218">
        <f>BK465</f>
        <v>0</v>
      </c>
      <c r="K465" s="204"/>
      <c r="L465" s="209"/>
      <c r="M465" s="210"/>
      <c r="N465" s="211"/>
      <c r="O465" s="211"/>
      <c r="P465" s="212">
        <f>SUM(P466:P468)</f>
        <v>0</v>
      </c>
      <c r="Q465" s="211"/>
      <c r="R465" s="212">
        <f>SUM(R466:R468)</f>
        <v>0</v>
      </c>
      <c r="S465" s="211"/>
      <c r="T465" s="213">
        <f>SUM(T466:T468)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14" t="s">
        <v>154</v>
      </c>
      <c r="AT465" s="215" t="s">
        <v>74</v>
      </c>
      <c r="AU465" s="215" t="s">
        <v>83</v>
      </c>
      <c r="AY465" s="214" t="s">
        <v>131</v>
      </c>
      <c r="BK465" s="216">
        <f>SUM(BK466:BK468)</f>
        <v>0</v>
      </c>
    </row>
    <row r="466" spans="1:65" s="2" customFormat="1" ht="16.5" customHeight="1">
      <c r="A466" s="38"/>
      <c r="B466" s="39"/>
      <c r="C466" s="219" t="s">
        <v>676</v>
      </c>
      <c r="D466" s="219" t="s">
        <v>133</v>
      </c>
      <c r="E466" s="220" t="s">
        <v>677</v>
      </c>
      <c r="F466" s="221" t="s">
        <v>678</v>
      </c>
      <c r="G466" s="222" t="s">
        <v>679</v>
      </c>
      <c r="H466" s="223">
        <v>1</v>
      </c>
      <c r="I466" s="224"/>
      <c r="J466" s="225">
        <f>ROUND(I466*H466,2)</f>
        <v>0</v>
      </c>
      <c r="K466" s="226"/>
      <c r="L466" s="44"/>
      <c r="M466" s="227" t="s">
        <v>1</v>
      </c>
      <c r="N466" s="228" t="s">
        <v>40</v>
      </c>
      <c r="O466" s="91"/>
      <c r="P466" s="229">
        <f>O466*H466</f>
        <v>0</v>
      </c>
      <c r="Q466" s="229">
        <v>0</v>
      </c>
      <c r="R466" s="229">
        <f>Q466*H466</f>
        <v>0</v>
      </c>
      <c r="S466" s="229">
        <v>0</v>
      </c>
      <c r="T466" s="230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31" t="s">
        <v>137</v>
      </c>
      <c r="AT466" s="231" t="s">
        <v>133</v>
      </c>
      <c r="AU466" s="231" t="s">
        <v>85</v>
      </c>
      <c r="AY466" s="17" t="s">
        <v>131</v>
      </c>
      <c r="BE466" s="232">
        <f>IF(N466="základní",J466,0)</f>
        <v>0</v>
      </c>
      <c r="BF466" s="232">
        <f>IF(N466="snížená",J466,0)</f>
        <v>0</v>
      </c>
      <c r="BG466" s="232">
        <f>IF(N466="zákl. přenesená",J466,0)</f>
        <v>0</v>
      </c>
      <c r="BH466" s="232">
        <f>IF(N466="sníž. přenesená",J466,0)</f>
        <v>0</v>
      </c>
      <c r="BI466" s="232">
        <f>IF(N466="nulová",J466,0)</f>
        <v>0</v>
      </c>
      <c r="BJ466" s="17" t="s">
        <v>83</v>
      </c>
      <c r="BK466" s="232">
        <f>ROUND(I466*H466,2)</f>
        <v>0</v>
      </c>
      <c r="BL466" s="17" t="s">
        <v>137</v>
      </c>
      <c r="BM466" s="231" t="s">
        <v>680</v>
      </c>
    </row>
    <row r="467" spans="1:51" s="13" customFormat="1" ht="12">
      <c r="A467" s="13"/>
      <c r="B467" s="233"/>
      <c r="C467" s="234"/>
      <c r="D467" s="235" t="s">
        <v>141</v>
      </c>
      <c r="E467" s="236" t="s">
        <v>1</v>
      </c>
      <c r="F467" s="237" t="s">
        <v>681</v>
      </c>
      <c r="G467" s="234"/>
      <c r="H467" s="238">
        <v>1</v>
      </c>
      <c r="I467" s="239"/>
      <c r="J467" s="234"/>
      <c r="K467" s="234"/>
      <c r="L467" s="240"/>
      <c r="M467" s="241"/>
      <c r="N467" s="242"/>
      <c r="O467" s="242"/>
      <c r="P467" s="242"/>
      <c r="Q467" s="242"/>
      <c r="R467" s="242"/>
      <c r="S467" s="242"/>
      <c r="T467" s="24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4" t="s">
        <v>141</v>
      </c>
      <c r="AU467" s="244" t="s">
        <v>85</v>
      </c>
      <c r="AV467" s="13" t="s">
        <v>85</v>
      </c>
      <c r="AW467" s="13" t="s">
        <v>32</v>
      </c>
      <c r="AX467" s="13" t="s">
        <v>75</v>
      </c>
      <c r="AY467" s="244" t="s">
        <v>131</v>
      </c>
    </row>
    <row r="468" spans="1:51" s="14" customFormat="1" ht="12">
      <c r="A468" s="14"/>
      <c r="B468" s="245"/>
      <c r="C468" s="246"/>
      <c r="D468" s="235" t="s">
        <v>141</v>
      </c>
      <c r="E468" s="247" t="s">
        <v>1</v>
      </c>
      <c r="F468" s="248" t="s">
        <v>143</v>
      </c>
      <c r="G468" s="246"/>
      <c r="H468" s="249">
        <v>1</v>
      </c>
      <c r="I468" s="250"/>
      <c r="J468" s="246"/>
      <c r="K468" s="246"/>
      <c r="L468" s="251"/>
      <c r="M468" s="282"/>
      <c r="N468" s="283"/>
      <c r="O468" s="283"/>
      <c r="P468" s="283"/>
      <c r="Q468" s="283"/>
      <c r="R468" s="283"/>
      <c r="S468" s="283"/>
      <c r="T468" s="28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5" t="s">
        <v>141</v>
      </c>
      <c r="AU468" s="255" t="s">
        <v>85</v>
      </c>
      <c r="AV468" s="14" t="s">
        <v>137</v>
      </c>
      <c r="AW468" s="14" t="s">
        <v>32</v>
      </c>
      <c r="AX468" s="14" t="s">
        <v>83</v>
      </c>
      <c r="AY468" s="255" t="s">
        <v>131</v>
      </c>
    </row>
    <row r="469" spans="1:31" s="2" customFormat="1" ht="6.95" customHeight="1">
      <c r="A469" s="38"/>
      <c r="B469" s="66"/>
      <c r="C469" s="67"/>
      <c r="D469" s="67"/>
      <c r="E469" s="67"/>
      <c r="F469" s="67"/>
      <c r="G469" s="67"/>
      <c r="H469" s="67"/>
      <c r="I469" s="67"/>
      <c r="J469" s="67"/>
      <c r="K469" s="67"/>
      <c r="L469" s="44"/>
      <c r="M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</row>
  </sheetData>
  <sheetProtection password="C7B2" sheet="1" objects="1" scenarios="1" formatColumns="0" formatRows="0" autoFilter="0"/>
  <autoFilter ref="C128:K468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Dětské hřiště na parcele č.5625/1 v k ú Petřvald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682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13. 1. 2023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ROUND((SUM(BE123:BE221)),2)</f>
        <v>0</v>
      </c>
      <c r="G33" s="38"/>
      <c r="H33" s="38"/>
      <c r="I33" s="155">
        <v>0.21</v>
      </c>
      <c r="J33" s="154">
        <f>ROUND(((SUM(BE123:BE221))*I33),2)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ROUND((SUM(BF123:BF221)),2)</f>
        <v>0</v>
      </c>
      <c r="G34" s="38"/>
      <c r="H34" s="38"/>
      <c r="I34" s="155">
        <v>0.15</v>
      </c>
      <c r="J34" s="154">
        <f>ROUND(((SUM(BF123:BF221))*I34),2)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ROUND((SUM(BG123:BG221)),2)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ROUND((SUM(BH123:BH221)),2)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ROUND((SUM(BI123:BI221)),2)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Dětské hřiště na parcele č.5625/1 v k ú Petřvald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02 - Hřiště na kopanou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Petřvald</v>
      </c>
      <c r="G89" s="40"/>
      <c r="H89" s="40"/>
      <c r="I89" s="32" t="s">
        <v>22</v>
      </c>
      <c r="J89" s="79" t="str">
        <f>IF(J12="","",J12)</f>
        <v>13. 1. 2023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Ing. Jan Havlíček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105</v>
      </c>
      <c r="E99" s="188"/>
      <c r="F99" s="188"/>
      <c r="G99" s="188"/>
      <c r="H99" s="188"/>
      <c r="I99" s="188"/>
      <c r="J99" s="189">
        <f>J178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106</v>
      </c>
      <c r="E100" s="188"/>
      <c r="F100" s="188"/>
      <c r="G100" s="188"/>
      <c r="H100" s="188"/>
      <c r="I100" s="188"/>
      <c r="J100" s="189">
        <f>J182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107</v>
      </c>
      <c r="E101" s="188"/>
      <c r="F101" s="188"/>
      <c r="G101" s="188"/>
      <c r="H101" s="188"/>
      <c r="I101" s="188"/>
      <c r="J101" s="189">
        <f>J201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109</v>
      </c>
      <c r="E102" s="188"/>
      <c r="F102" s="188"/>
      <c r="G102" s="188"/>
      <c r="H102" s="188"/>
      <c r="I102" s="188"/>
      <c r="J102" s="189">
        <f>J205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111</v>
      </c>
      <c r="E103" s="188"/>
      <c r="F103" s="188"/>
      <c r="G103" s="188"/>
      <c r="H103" s="188"/>
      <c r="I103" s="188"/>
      <c r="J103" s="189">
        <f>J220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Dětské hřiště na parcele č.5625/1 v k ú Petřvald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96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SO 02 - Hřiště na kopanou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Petřvald</v>
      </c>
      <c r="G117" s="40"/>
      <c r="H117" s="40"/>
      <c r="I117" s="32" t="s">
        <v>22</v>
      </c>
      <c r="J117" s="79" t="str">
        <f>IF(J12="","",J12)</f>
        <v>13. 1. 2023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 xml:space="preserve"> </v>
      </c>
      <c r="G119" s="40"/>
      <c r="H119" s="40"/>
      <c r="I119" s="32" t="s">
        <v>30</v>
      </c>
      <c r="J119" s="36" t="str">
        <f>E21</f>
        <v xml:space="preserve">Ing. Jan Havlíček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33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117</v>
      </c>
      <c r="D122" s="194" t="s">
        <v>60</v>
      </c>
      <c r="E122" s="194" t="s">
        <v>56</v>
      </c>
      <c r="F122" s="194" t="s">
        <v>57</v>
      </c>
      <c r="G122" s="194" t="s">
        <v>118</v>
      </c>
      <c r="H122" s="194" t="s">
        <v>119</v>
      </c>
      <c r="I122" s="194" t="s">
        <v>120</v>
      </c>
      <c r="J122" s="195" t="s">
        <v>100</v>
      </c>
      <c r="K122" s="196" t="s">
        <v>121</v>
      </c>
      <c r="L122" s="197"/>
      <c r="M122" s="100" t="s">
        <v>1</v>
      </c>
      <c r="N122" s="101" t="s">
        <v>39</v>
      </c>
      <c r="O122" s="101" t="s">
        <v>122</v>
      </c>
      <c r="P122" s="101" t="s">
        <v>123</v>
      </c>
      <c r="Q122" s="101" t="s">
        <v>124</v>
      </c>
      <c r="R122" s="101" t="s">
        <v>125</v>
      </c>
      <c r="S122" s="101" t="s">
        <v>126</v>
      </c>
      <c r="T122" s="102" t="s">
        <v>127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128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</f>
        <v>0</v>
      </c>
      <c r="Q123" s="104"/>
      <c r="R123" s="200">
        <f>R124</f>
        <v>0</v>
      </c>
      <c r="S123" s="104"/>
      <c r="T123" s="201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74</v>
      </c>
      <c r="AU123" s="17" t="s">
        <v>102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74</v>
      </c>
      <c r="E124" s="206" t="s">
        <v>129</v>
      </c>
      <c r="F124" s="206" t="s">
        <v>130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P125+P178+P182+P201+P205+P220</f>
        <v>0</v>
      </c>
      <c r="Q124" s="211"/>
      <c r="R124" s="212">
        <f>R125+R178+R182+R201+R205+R220</f>
        <v>0</v>
      </c>
      <c r="S124" s="211"/>
      <c r="T124" s="213">
        <f>T125+T178+T182+T201+T205+T220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83</v>
      </c>
      <c r="AT124" s="215" t="s">
        <v>74</v>
      </c>
      <c r="AU124" s="215" t="s">
        <v>75</v>
      </c>
      <c r="AY124" s="214" t="s">
        <v>131</v>
      </c>
      <c r="BK124" s="216">
        <f>BK125+BK178+BK182+BK201+BK205+BK220</f>
        <v>0</v>
      </c>
    </row>
    <row r="125" spans="1:63" s="12" customFormat="1" ht="22.8" customHeight="1">
      <c r="A125" s="12"/>
      <c r="B125" s="203"/>
      <c r="C125" s="204"/>
      <c r="D125" s="205" t="s">
        <v>74</v>
      </c>
      <c r="E125" s="217" t="s">
        <v>83</v>
      </c>
      <c r="F125" s="217" t="s">
        <v>132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SUM(P126:P177)</f>
        <v>0</v>
      </c>
      <c r="Q125" s="211"/>
      <c r="R125" s="212">
        <f>SUM(R126:R177)</f>
        <v>0</v>
      </c>
      <c r="S125" s="211"/>
      <c r="T125" s="213">
        <f>SUM(T126:T177)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83</v>
      </c>
      <c r="AT125" s="215" t="s">
        <v>74</v>
      </c>
      <c r="AU125" s="215" t="s">
        <v>83</v>
      </c>
      <c r="AY125" s="214" t="s">
        <v>131</v>
      </c>
      <c r="BK125" s="216">
        <f>SUM(BK126:BK177)</f>
        <v>0</v>
      </c>
    </row>
    <row r="126" spans="1:65" s="2" customFormat="1" ht="33" customHeight="1">
      <c r="A126" s="38"/>
      <c r="B126" s="39"/>
      <c r="C126" s="219" t="s">
        <v>83</v>
      </c>
      <c r="D126" s="219" t="s">
        <v>133</v>
      </c>
      <c r="E126" s="220" t="s">
        <v>138</v>
      </c>
      <c r="F126" s="221" t="s">
        <v>139</v>
      </c>
      <c r="G126" s="222" t="s">
        <v>140</v>
      </c>
      <c r="H126" s="223">
        <v>1388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137</v>
      </c>
      <c r="AT126" s="231" t="s">
        <v>133</v>
      </c>
      <c r="AU126" s="231" t="s">
        <v>85</v>
      </c>
      <c r="AY126" s="17" t="s">
        <v>131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137</v>
      </c>
      <c r="BM126" s="231" t="s">
        <v>85</v>
      </c>
    </row>
    <row r="127" spans="1:51" s="13" customFormat="1" ht="12">
      <c r="A127" s="13"/>
      <c r="B127" s="233"/>
      <c r="C127" s="234"/>
      <c r="D127" s="235" t="s">
        <v>141</v>
      </c>
      <c r="E127" s="236" t="s">
        <v>1</v>
      </c>
      <c r="F127" s="237" t="s">
        <v>683</v>
      </c>
      <c r="G127" s="234"/>
      <c r="H127" s="238">
        <v>1388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141</v>
      </c>
      <c r="AU127" s="244" t="s">
        <v>85</v>
      </c>
      <c r="AV127" s="13" t="s">
        <v>85</v>
      </c>
      <c r="AW127" s="13" t="s">
        <v>32</v>
      </c>
      <c r="AX127" s="13" t="s">
        <v>75</v>
      </c>
      <c r="AY127" s="244" t="s">
        <v>131</v>
      </c>
    </row>
    <row r="128" spans="1:51" s="14" customFormat="1" ht="12">
      <c r="A128" s="14"/>
      <c r="B128" s="245"/>
      <c r="C128" s="246"/>
      <c r="D128" s="235" t="s">
        <v>141</v>
      </c>
      <c r="E128" s="247" t="s">
        <v>1</v>
      </c>
      <c r="F128" s="248" t="s">
        <v>143</v>
      </c>
      <c r="G128" s="246"/>
      <c r="H128" s="249">
        <v>1388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141</v>
      </c>
      <c r="AU128" s="255" t="s">
        <v>85</v>
      </c>
      <c r="AV128" s="14" t="s">
        <v>137</v>
      </c>
      <c r="AW128" s="14" t="s">
        <v>32</v>
      </c>
      <c r="AX128" s="14" t="s">
        <v>83</v>
      </c>
      <c r="AY128" s="255" t="s">
        <v>131</v>
      </c>
    </row>
    <row r="129" spans="1:65" s="2" customFormat="1" ht="24.15" customHeight="1">
      <c r="A129" s="38"/>
      <c r="B129" s="39"/>
      <c r="C129" s="219" t="s">
        <v>85</v>
      </c>
      <c r="D129" s="219" t="s">
        <v>133</v>
      </c>
      <c r="E129" s="220" t="s">
        <v>684</v>
      </c>
      <c r="F129" s="221" t="s">
        <v>685</v>
      </c>
      <c r="G129" s="222" t="s">
        <v>140</v>
      </c>
      <c r="H129" s="223">
        <v>1388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137</v>
      </c>
      <c r="AT129" s="231" t="s">
        <v>133</v>
      </c>
      <c r="AU129" s="231" t="s">
        <v>85</v>
      </c>
      <c r="AY129" s="17" t="s">
        <v>131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137</v>
      </c>
      <c r="BM129" s="231" t="s">
        <v>137</v>
      </c>
    </row>
    <row r="130" spans="1:51" s="13" customFormat="1" ht="12">
      <c r="A130" s="13"/>
      <c r="B130" s="233"/>
      <c r="C130" s="234"/>
      <c r="D130" s="235" t="s">
        <v>141</v>
      </c>
      <c r="E130" s="236" t="s">
        <v>1</v>
      </c>
      <c r="F130" s="237" t="s">
        <v>683</v>
      </c>
      <c r="G130" s="234"/>
      <c r="H130" s="238">
        <v>1388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141</v>
      </c>
      <c r="AU130" s="244" t="s">
        <v>85</v>
      </c>
      <c r="AV130" s="13" t="s">
        <v>85</v>
      </c>
      <c r="AW130" s="13" t="s">
        <v>32</v>
      </c>
      <c r="AX130" s="13" t="s">
        <v>75</v>
      </c>
      <c r="AY130" s="244" t="s">
        <v>131</v>
      </c>
    </row>
    <row r="131" spans="1:51" s="14" customFormat="1" ht="12">
      <c r="A131" s="14"/>
      <c r="B131" s="245"/>
      <c r="C131" s="246"/>
      <c r="D131" s="235" t="s">
        <v>141</v>
      </c>
      <c r="E131" s="247" t="s">
        <v>1</v>
      </c>
      <c r="F131" s="248" t="s">
        <v>143</v>
      </c>
      <c r="G131" s="246"/>
      <c r="H131" s="249">
        <v>1388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141</v>
      </c>
      <c r="AU131" s="255" t="s">
        <v>85</v>
      </c>
      <c r="AV131" s="14" t="s">
        <v>137</v>
      </c>
      <c r="AW131" s="14" t="s">
        <v>32</v>
      </c>
      <c r="AX131" s="14" t="s">
        <v>83</v>
      </c>
      <c r="AY131" s="255" t="s">
        <v>131</v>
      </c>
    </row>
    <row r="132" spans="1:65" s="2" customFormat="1" ht="16.5" customHeight="1">
      <c r="A132" s="38"/>
      <c r="B132" s="39"/>
      <c r="C132" s="219" t="s">
        <v>144</v>
      </c>
      <c r="D132" s="219" t="s">
        <v>133</v>
      </c>
      <c r="E132" s="220" t="s">
        <v>686</v>
      </c>
      <c r="F132" s="221" t="s">
        <v>687</v>
      </c>
      <c r="G132" s="222" t="s">
        <v>140</v>
      </c>
      <c r="H132" s="223">
        <v>1388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137</v>
      </c>
      <c r="AT132" s="231" t="s">
        <v>133</v>
      </c>
      <c r="AU132" s="231" t="s">
        <v>85</v>
      </c>
      <c r="AY132" s="17" t="s">
        <v>131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137</v>
      </c>
      <c r="BM132" s="231" t="s">
        <v>148</v>
      </c>
    </row>
    <row r="133" spans="1:51" s="13" customFormat="1" ht="12">
      <c r="A133" s="13"/>
      <c r="B133" s="233"/>
      <c r="C133" s="234"/>
      <c r="D133" s="235" t="s">
        <v>141</v>
      </c>
      <c r="E133" s="236" t="s">
        <v>1</v>
      </c>
      <c r="F133" s="237" t="s">
        <v>683</v>
      </c>
      <c r="G133" s="234"/>
      <c r="H133" s="238">
        <v>1388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141</v>
      </c>
      <c r="AU133" s="244" t="s">
        <v>85</v>
      </c>
      <c r="AV133" s="13" t="s">
        <v>85</v>
      </c>
      <c r="AW133" s="13" t="s">
        <v>32</v>
      </c>
      <c r="AX133" s="13" t="s">
        <v>75</v>
      </c>
      <c r="AY133" s="244" t="s">
        <v>131</v>
      </c>
    </row>
    <row r="134" spans="1:51" s="14" customFormat="1" ht="12">
      <c r="A134" s="14"/>
      <c r="B134" s="245"/>
      <c r="C134" s="246"/>
      <c r="D134" s="235" t="s">
        <v>141</v>
      </c>
      <c r="E134" s="247" t="s">
        <v>1</v>
      </c>
      <c r="F134" s="248" t="s">
        <v>143</v>
      </c>
      <c r="G134" s="246"/>
      <c r="H134" s="249">
        <v>1388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141</v>
      </c>
      <c r="AU134" s="255" t="s">
        <v>85</v>
      </c>
      <c r="AV134" s="14" t="s">
        <v>137</v>
      </c>
      <c r="AW134" s="14" t="s">
        <v>32</v>
      </c>
      <c r="AX134" s="14" t="s">
        <v>83</v>
      </c>
      <c r="AY134" s="255" t="s">
        <v>131</v>
      </c>
    </row>
    <row r="135" spans="1:65" s="2" customFormat="1" ht="16.5" customHeight="1">
      <c r="A135" s="38"/>
      <c r="B135" s="39"/>
      <c r="C135" s="219" t="s">
        <v>137</v>
      </c>
      <c r="D135" s="219" t="s">
        <v>133</v>
      </c>
      <c r="E135" s="220" t="s">
        <v>688</v>
      </c>
      <c r="F135" s="221" t="s">
        <v>689</v>
      </c>
      <c r="G135" s="222" t="s">
        <v>140</v>
      </c>
      <c r="H135" s="223">
        <v>1388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40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137</v>
      </c>
      <c r="AT135" s="231" t="s">
        <v>133</v>
      </c>
      <c r="AU135" s="231" t="s">
        <v>85</v>
      </c>
      <c r="AY135" s="17" t="s">
        <v>131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83</v>
      </c>
      <c r="BK135" s="232">
        <f>ROUND(I135*H135,2)</f>
        <v>0</v>
      </c>
      <c r="BL135" s="17" t="s">
        <v>137</v>
      </c>
      <c r="BM135" s="231" t="s">
        <v>152</v>
      </c>
    </row>
    <row r="136" spans="1:51" s="15" customFormat="1" ht="12">
      <c r="A136" s="15"/>
      <c r="B136" s="267"/>
      <c r="C136" s="268"/>
      <c r="D136" s="235" t="s">
        <v>141</v>
      </c>
      <c r="E136" s="269" t="s">
        <v>1</v>
      </c>
      <c r="F136" s="270" t="s">
        <v>690</v>
      </c>
      <c r="G136" s="268"/>
      <c r="H136" s="269" t="s">
        <v>1</v>
      </c>
      <c r="I136" s="271"/>
      <c r="J136" s="268"/>
      <c r="K136" s="268"/>
      <c r="L136" s="272"/>
      <c r="M136" s="273"/>
      <c r="N136" s="274"/>
      <c r="O136" s="274"/>
      <c r="P136" s="274"/>
      <c r="Q136" s="274"/>
      <c r="R136" s="274"/>
      <c r="S136" s="274"/>
      <c r="T136" s="27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6" t="s">
        <v>141</v>
      </c>
      <c r="AU136" s="276" t="s">
        <v>85</v>
      </c>
      <c r="AV136" s="15" t="s">
        <v>83</v>
      </c>
      <c r="AW136" s="15" t="s">
        <v>32</v>
      </c>
      <c r="AX136" s="15" t="s">
        <v>75</v>
      </c>
      <c r="AY136" s="276" t="s">
        <v>131</v>
      </c>
    </row>
    <row r="137" spans="1:51" s="15" customFormat="1" ht="12">
      <c r="A137" s="15"/>
      <c r="B137" s="267"/>
      <c r="C137" s="268"/>
      <c r="D137" s="235" t="s">
        <v>141</v>
      </c>
      <c r="E137" s="269" t="s">
        <v>1</v>
      </c>
      <c r="F137" s="270" t="s">
        <v>691</v>
      </c>
      <c r="G137" s="268"/>
      <c r="H137" s="269" t="s">
        <v>1</v>
      </c>
      <c r="I137" s="271"/>
      <c r="J137" s="268"/>
      <c r="K137" s="268"/>
      <c r="L137" s="272"/>
      <c r="M137" s="273"/>
      <c r="N137" s="274"/>
      <c r="O137" s="274"/>
      <c r="P137" s="274"/>
      <c r="Q137" s="274"/>
      <c r="R137" s="274"/>
      <c r="S137" s="274"/>
      <c r="T137" s="27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6" t="s">
        <v>141</v>
      </c>
      <c r="AU137" s="276" t="s">
        <v>85</v>
      </c>
      <c r="AV137" s="15" t="s">
        <v>83</v>
      </c>
      <c r="AW137" s="15" t="s">
        <v>32</v>
      </c>
      <c r="AX137" s="15" t="s">
        <v>75</v>
      </c>
      <c r="AY137" s="276" t="s">
        <v>131</v>
      </c>
    </row>
    <row r="138" spans="1:51" s="13" customFormat="1" ht="12">
      <c r="A138" s="13"/>
      <c r="B138" s="233"/>
      <c r="C138" s="234"/>
      <c r="D138" s="235" t="s">
        <v>141</v>
      </c>
      <c r="E138" s="236" t="s">
        <v>1</v>
      </c>
      <c r="F138" s="237" t="s">
        <v>692</v>
      </c>
      <c r="G138" s="234"/>
      <c r="H138" s="238">
        <v>1388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141</v>
      </c>
      <c r="AU138" s="244" t="s">
        <v>85</v>
      </c>
      <c r="AV138" s="13" t="s">
        <v>85</v>
      </c>
      <c r="AW138" s="13" t="s">
        <v>32</v>
      </c>
      <c r="AX138" s="13" t="s">
        <v>75</v>
      </c>
      <c r="AY138" s="244" t="s">
        <v>131</v>
      </c>
    </row>
    <row r="139" spans="1:51" s="14" customFormat="1" ht="12">
      <c r="A139" s="14"/>
      <c r="B139" s="245"/>
      <c r="C139" s="246"/>
      <c r="D139" s="235" t="s">
        <v>141</v>
      </c>
      <c r="E139" s="247" t="s">
        <v>1</v>
      </c>
      <c r="F139" s="248" t="s">
        <v>143</v>
      </c>
      <c r="G139" s="246"/>
      <c r="H139" s="249">
        <v>1388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141</v>
      </c>
      <c r="AU139" s="255" t="s">
        <v>85</v>
      </c>
      <c r="AV139" s="14" t="s">
        <v>137</v>
      </c>
      <c r="AW139" s="14" t="s">
        <v>32</v>
      </c>
      <c r="AX139" s="14" t="s">
        <v>83</v>
      </c>
      <c r="AY139" s="255" t="s">
        <v>131</v>
      </c>
    </row>
    <row r="140" spans="1:65" s="2" customFormat="1" ht="21.75" customHeight="1">
      <c r="A140" s="38"/>
      <c r="B140" s="39"/>
      <c r="C140" s="219" t="s">
        <v>154</v>
      </c>
      <c r="D140" s="219" t="s">
        <v>133</v>
      </c>
      <c r="E140" s="220" t="s">
        <v>693</v>
      </c>
      <c r="F140" s="221" t="s">
        <v>694</v>
      </c>
      <c r="G140" s="222" t="s">
        <v>184</v>
      </c>
      <c r="H140" s="223">
        <v>16.992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137</v>
      </c>
      <c r="AT140" s="231" t="s">
        <v>133</v>
      </c>
      <c r="AU140" s="231" t="s">
        <v>85</v>
      </c>
      <c r="AY140" s="17" t="s">
        <v>131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137</v>
      </c>
      <c r="BM140" s="231" t="s">
        <v>157</v>
      </c>
    </row>
    <row r="141" spans="1:51" s="13" customFormat="1" ht="12">
      <c r="A141" s="13"/>
      <c r="B141" s="233"/>
      <c r="C141" s="234"/>
      <c r="D141" s="235" t="s">
        <v>141</v>
      </c>
      <c r="E141" s="236" t="s">
        <v>1</v>
      </c>
      <c r="F141" s="237" t="s">
        <v>695</v>
      </c>
      <c r="G141" s="234"/>
      <c r="H141" s="238">
        <v>15.84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141</v>
      </c>
      <c r="AU141" s="244" t="s">
        <v>85</v>
      </c>
      <c r="AV141" s="13" t="s">
        <v>85</v>
      </c>
      <c r="AW141" s="13" t="s">
        <v>32</v>
      </c>
      <c r="AX141" s="13" t="s">
        <v>75</v>
      </c>
      <c r="AY141" s="244" t="s">
        <v>131</v>
      </c>
    </row>
    <row r="142" spans="1:51" s="13" customFormat="1" ht="12">
      <c r="A142" s="13"/>
      <c r="B142" s="233"/>
      <c r="C142" s="234"/>
      <c r="D142" s="235" t="s">
        <v>141</v>
      </c>
      <c r="E142" s="236" t="s">
        <v>1</v>
      </c>
      <c r="F142" s="237" t="s">
        <v>696</v>
      </c>
      <c r="G142" s="234"/>
      <c r="H142" s="238">
        <v>1.152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141</v>
      </c>
      <c r="AU142" s="244" t="s">
        <v>85</v>
      </c>
      <c r="AV142" s="13" t="s">
        <v>85</v>
      </c>
      <c r="AW142" s="13" t="s">
        <v>32</v>
      </c>
      <c r="AX142" s="13" t="s">
        <v>75</v>
      </c>
      <c r="AY142" s="244" t="s">
        <v>131</v>
      </c>
    </row>
    <row r="143" spans="1:51" s="14" customFormat="1" ht="12">
      <c r="A143" s="14"/>
      <c r="B143" s="245"/>
      <c r="C143" s="246"/>
      <c r="D143" s="235" t="s">
        <v>141</v>
      </c>
      <c r="E143" s="247" t="s">
        <v>1</v>
      </c>
      <c r="F143" s="248" t="s">
        <v>166</v>
      </c>
      <c r="G143" s="246"/>
      <c r="H143" s="249">
        <v>16.992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141</v>
      </c>
      <c r="AU143" s="255" t="s">
        <v>85</v>
      </c>
      <c r="AV143" s="14" t="s">
        <v>137</v>
      </c>
      <c r="AW143" s="14" t="s">
        <v>32</v>
      </c>
      <c r="AX143" s="14" t="s">
        <v>83</v>
      </c>
      <c r="AY143" s="255" t="s">
        <v>131</v>
      </c>
    </row>
    <row r="144" spans="1:65" s="2" customFormat="1" ht="21.75" customHeight="1">
      <c r="A144" s="38"/>
      <c r="B144" s="39"/>
      <c r="C144" s="219" t="s">
        <v>148</v>
      </c>
      <c r="D144" s="219" t="s">
        <v>133</v>
      </c>
      <c r="E144" s="220" t="s">
        <v>697</v>
      </c>
      <c r="F144" s="221" t="s">
        <v>698</v>
      </c>
      <c r="G144" s="222" t="s">
        <v>184</v>
      </c>
      <c r="H144" s="223">
        <v>16.992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137</v>
      </c>
      <c r="AT144" s="231" t="s">
        <v>133</v>
      </c>
      <c r="AU144" s="231" t="s">
        <v>85</v>
      </c>
      <c r="AY144" s="17" t="s">
        <v>131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137</v>
      </c>
      <c r="BM144" s="231" t="s">
        <v>161</v>
      </c>
    </row>
    <row r="145" spans="1:65" s="2" customFormat="1" ht="24.15" customHeight="1">
      <c r="A145" s="38"/>
      <c r="B145" s="39"/>
      <c r="C145" s="219" t="s">
        <v>167</v>
      </c>
      <c r="D145" s="219" t="s">
        <v>133</v>
      </c>
      <c r="E145" s="220" t="s">
        <v>224</v>
      </c>
      <c r="F145" s="221" t="s">
        <v>699</v>
      </c>
      <c r="G145" s="222" t="s">
        <v>184</v>
      </c>
      <c r="H145" s="223">
        <v>86.392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137</v>
      </c>
      <c r="AT145" s="231" t="s">
        <v>133</v>
      </c>
      <c r="AU145" s="231" t="s">
        <v>85</v>
      </c>
      <c r="AY145" s="17" t="s">
        <v>131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137</v>
      </c>
      <c r="BM145" s="231" t="s">
        <v>170</v>
      </c>
    </row>
    <row r="146" spans="1:51" s="13" customFormat="1" ht="12">
      <c r="A146" s="13"/>
      <c r="B146" s="233"/>
      <c r="C146" s="234"/>
      <c r="D146" s="235" t="s">
        <v>141</v>
      </c>
      <c r="E146" s="236" t="s">
        <v>1</v>
      </c>
      <c r="F146" s="237" t="s">
        <v>700</v>
      </c>
      <c r="G146" s="234"/>
      <c r="H146" s="238">
        <v>86.392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141</v>
      </c>
      <c r="AU146" s="244" t="s">
        <v>85</v>
      </c>
      <c r="AV146" s="13" t="s">
        <v>85</v>
      </c>
      <c r="AW146" s="13" t="s">
        <v>32</v>
      </c>
      <c r="AX146" s="13" t="s">
        <v>75</v>
      </c>
      <c r="AY146" s="244" t="s">
        <v>131</v>
      </c>
    </row>
    <row r="147" spans="1:51" s="14" customFormat="1" ht="12">
      <c r="A147" s="14"/>
      <c r="B147" s="245"/>
      <c r="C147" s="246"/>
      <c r="D147" s="235" t="s">
        <v>141</v>
      </c>
      <c r="E147" s="247" t="s">
        <v>1</v>
      </c>
      <c r="F147" s="248" t="s">
        <v>143</v>
      </c>
      <c r="G147" s="246"/>
      <c r="H147" s="249">
        <v>86.392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141</v>
      </c>
      <c r="AU147" s="255" t="s">
        <v>85</v>
      </c>
      <c r="AV147" s="14" t="s">
        <v>137</v>
      </c>
      <c r="AW147" s="14" t="s">
        <v>32</v>
      </c>
      <c r="AX147" s="14" t="s">
        <v>83</v>
      </c>
      <c r="AY147" s="255" t="s">
        <v>131</v>
      </c>
    </row>
    <row r="148" spans="1:65" s="2" customFormat="1" ht="16.5" customHeight="1">
      <c r="A148" s="38"/>
      <c r="B148" s="39"/>
      <c r="C148" s="219" t="s">
        <v>152</v>
      </c>
      <c r="D148" s="219" t="s">
        <v>133</v>
      </c>
      <c r="E148" s="220" t="s">
        <v>233</v>
      </c>
      <c r="F148" s="221" t="s">
        <v>234</v>
      </c>
      <c r="G148" s="222" t="s">
        <v>184</v>
      </c>
      <c r="H148" s="223">
        <v>86.392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40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137</v>
      </c>
      <c r="AT148" s="231" t="s">
        <v>133</v>
      </c>
      <c r="AU148" s="231" t="s">
        <v>85</v>
      </c>
      <c r="AY148" s="17" t="s">
        <v>131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137</v>
      </c>
      <c r="BM148" s="231" t="s">
        <v>174</v>
      </c>
    </row>
    <row r="149" spans="1:65" s="2" customFormat="1" ht="24.15" customHeight="1">
      <c r="A149" s="38"/>
      <c r="B149" s="39"/>
      <c r="C149" s="219" t="s">
        <v>176</v>
      </c>
      <c r="D149" s="219" t="s">
        <v>133</v>
      </c>
      <c r="E149" s="220" t="s">
        <v>236</v>
      </c>
      <c r="F149" s="221" t="s">
        <v>237</v>
      </c>
      <c r="G149" s="222" t="s">
        <v>238</v>
      </c>
      <c r="H149" s="223">
        <v>138.227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137</v>
      </c>
      <c r="AT149" s="231" t="s">
        <v>133</v>
      </c>
      <c r="AU149" s="231" t="s">
        <v>85</v>
      </c>
      <c r="AY149" s="17" t="s">
        <v>131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137</v>
      </c>
      <c r="BM149" s="231" t="s">
        <v>180</v>
      </c>
    </row>
    <row r="150" spans="1:51" s="13" customFormat="1" ht="12">
      <c r="A150" s="13"/>
      <c r="B150" s="233"/>
      <c r="C150" s="234"/>
      <c r="D150" s="235" t="s">
        <v>141</v>
      </c>
      <c r="E150" s="236" t="s">
        <v>1</v>
      </c>
      <c r="F150" s="237" t="s">
        <v>701</v>
      </c>
      <c r="G150" s="234"/>
      <c r="H150" s="238">
        <v>138.227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141</v>
      </c>
      <c r="AU150" s="244" t="s">
        <v>85</v>
      </c>
      <c r="AV150" s="13" t="s">
        <v>85</v>
      </c>
      <c r="AW150" s="13" t="s">
        <v>32</v>
      </c>
      <c r="AX150" s="13" t="s">
        <v>75</v>
      </c>
      <c r="AY150" s="244" t="s">
        <v>131</v>
      </c>
    </row>
    <row r="151" spans="1:51" s="14" customFormat="1" ht="12">
      <c r="A151" s="14"/>
      <c r="B151" s="245"/>
      <c r="C151" s="246"/>
      <c r="D151" s="235" t="s">
        <v>141</v>
      </c>
      <c r="E151" s="247" t="s">
        <v>1</v>
      </c>
      <c r="F151" s="248" t="s">
        <v>143</v>
      </c>
      <c r="G151" s="246"/>
      <c r="H151" s="249">
        <v>138.227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141</v>
      </c>
      <c r="AU151" s="255" t="s">
        <v>85</v>
      </c>
      <c r="AV151" s="14" t="s">
        <v>137</v>
      </c>
      <c r="AW151" s="14" t="s">
        <v>32</v>
      </c>
      <c r="AX151" s="14" t="s">
        <v>83</v>
      </c>
      <c r="AY151" s="255" t="s">
        <v>131</v>
      </c>
    </row>
    <row r="152" spans="1:65" s="2" customFormat="1" ht="21.75" customHeight="1">
      <c r="A152" s="38"/>
      <c r="B152" s="39"/>
      <c r="C152" s="219" t="s">
        <v>157</v>
      </c>
      <c r="D152" s="219" t="s">
        <v>133</v>
      </c>
      <c r="E152" s="220" t="s">
        <v>702</v>
      </c>
      <c r="F152" s="221" t="s">
        <v>703</v>
      </c>
      <c r="G152" s="222" t="s">
        <v>140</v>
      </c>
      <c r="H152" s="223">
        <v>1388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137</v>
      </c>
      <c r="AT152" s="231" t="s">
        <v>133</v>
      </c>
      <c r="AU152" s="231" t="s">
        <v>85</v>
      </c>
      <c r="AY152" s="17" t="s">
        <v>131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137</v>
      </c>
      <c r="BM152" s="231" t="s">
        <v>185</v>
      </c>
    </row>
    <row r="153" spans="1:51" s="13" customFormat="1" ht="12">
      <c r="A153" s="13"/>
      <c r="B153" s="233"/>
      <c r="C153" s="234"/>
      <c r="D153" s="235" t="s">
        <v>141</v>
      </c>
      <c r="E153" s="236" t="s">
        <v>1</v>
      </c>
      <c r="F153" s="237" t="s">
        <v>683</v>
      </c>
      <c r="G153" s="234"/>
      <c r="H153" s="238">
        <v>1388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141</v>
      </c>
      <c r="AU153" s="244" t="s">
        <v>85</v>
      </c>
      <c r="AV153" s="13" t="s">
        <v>85</v>
      </c>
      <c r="AW153" s="13" t="s">
        <v>32</v>
      </c>
      <c r="AX153" s="13" t="s">
        <v>75</v>
      </c>
      <c r="AY153" s="244" t="s">
        <v>131</v>
      </c>
    </row>
    <row r="154" spans="1:51" s="14" customFormat="1" ht="12">
      <c r="A154" s="14"/>
      <c r="B154" s="245"/>
      <c r="C154" s="246"/>
      <c r="D154" s="235" t="s">
        <v>141</v>
      </c>
      <c r="E154" s="247" t="s">
        <v>1</v>
      </c>
      <c r="F154" s="248" t="s">
        <v>143</v>
      </c>
      <c r="G154" s="246"/>
      <c r="H154" s="249">
        <v>1388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141</v>
      </c>
      <c r="AU154" s="255" t="s">
        <v>85</v>
      </c>
      <c r="AV154" s="14" t="s">
        <v>137</v>
      </c>
      <c r="AW154" s="14" t="s">
        <v>32</v>
      </c>
      <c r="AX154" s="14" t="s">
        <v>83</v>
      </c>
      <c r="AY154" s="255" t="s">
        <v>131</v>
      </c>
    </row>
    <row r="155" spans="1:65" s="2" customFormat="1" ht="16.5" customHeight="1">
      <c r="A155" s="38"/>
      <c r="B155" s="39"/>
      <c r="C155" s="256" t="s">
        <v>187</v>
      </c>
      <c r="D155" s="256" t="s">
        <v>255</v>
      </c>
      <c r="E155" s="257" t="s">
        <v>704</v>
      </c>
      <c r="F155" s="258" t="s">
        <v>705</v>
      </c>
      <c r="G155" s="259" t="s">
        <v>275</v>
      </c>
      <c r="H155" s="260">
        <v>55.52</v>
      </c>
      <c r="I155" s="261"/>
      <c r="J155" s="262">
        <f>ROUND(I155*H155,2)</f>
        <v>0</v>
      </c>
      <c r="K155" s="263"/>
      <c r="L155" s="264"/>
      <c r="M155" s="265" t="s">
        <v>1</v>
      </c>
      <c r="N155" s="266" t="s">
        <v>40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152</v>
      </c>
      <c r="AT155" s="231" t="s">
        <v>255</v>
      </c>
      <c r="AU155" s="231" t="s">
        <v>85</v>
      </c>
      <c r="AY155" s="17" t="s">
        <v>131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137</v>
      </c>
      <c r="BM155" s="231" t="s">
        <v>190</v>
      </c>
    </row>
    <row r="156" spans="1:51" s="13" customFormat="1" ht="12">
      <c r="A156" s="13"/>
      <c r="B156" s="233"/>
      <c r="C156" s="234"/>
      <c r="D156" s="235" t="s">
        <v>141</v>
      </c>
      <c r="E156" s="236" t="s">
        <v>1</v>
      </c>
      <c r="F156" s="237" t="s">
        <v>706</v>
      </c>
      <c r="G156" s="234"/>
      <c r="H156" s="238">
        <v>55.52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141</v>
      </c>
      <c r="AU156" s="244" t="s">
        <v>85</v>
      </c>
      <c r="AV156" s="13" t="s">
        <v>85</v>
      </c>
      <c r="AW156" s="13" t="s">
        <v>32</v>
      </c>
      <c r="AX156" s="13" t="s">
        <v>75</v>
      </c>
      <c r="AY156" s="244" t="s">
        <v>131</v>
      </c>
    </row>
    <row r="157" spans="1:51" s="14" customFormat="1" ht="12">
      <c r="A157" s="14"/>
      <c r="B157" s="245"/>
      <c r="C157" s="246"/>
      <c r="D157" s="235" t="s">
        <v>141</v>
      </c>
      <c r="E157" s="247" t="s">
        <v>1</v>
      </c>
      <c r="F157" s="248" t="s">
        <v>143</v>
      </c>
      <c r="G157" s="246"/>
      <c r="H157" s="249">
        <v>55.52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141</v>
      </c>
      <c r="AU157" s="255" t="s">
        <v>85</v>
      </c>
      <c r="AV157" s="14" t="s">
        <v>137</v>
      </c>
      <c r="AW157" s="14" t="s">
        <v>32</v>
      </c>
      <c r="AX157" s="14" t="s">
        <v>83</v>
      </c>
      <c r="AY157" s="255" t="s">
        <v>131</v>
      </c>
    </row>
    <row r="158" spans="1:65" s="2" customFormat="1" ht="24.15" customHeight="1">
      <c r="A158" s="38"/>
      <c r="B158" s="39"/>
      <c r="C158" s="219" t="s">
        <v>161</v>
      </c>
      <c r="D158" s="219" t="s">
        <v>133</v>
      </c>
      <c r="E158" s="220" t="s">
        <v>261</v>
      </c>
      <c r="F158" s="221" t="s">
        <v>262</v>
      </c>
      <c r="G158" s="222" t="s">
        <v>140</v>
      </c>
      <c r="H158" s="223">
        <v>1388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40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137</v>
      </c>
      <c r="AT158" s="231" t="s">
        <v>133</v>
      </c>
      <c r="AU158" s="231" t="s">
        <v>85</v>
      </c>
      <c r="AY158" s="17" t="s">
        <v>131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83</v>
      </c>
      <c r="BK158" s="232">
        <f>ROUND(I158*H158,2)</f>
        <v>0</v>
      </c>
      <c r="BL158" s="17" t="s">
        <v>137</v>
      </c>
      <c r="BM158" s="231" t="s">
        <v>194</v>
      </c>
    </row>
    <row r="159" spans="1:51" s="13" customFormat="1" ht="12">
      <c r="A159" s="13"/>
      <c r="B159" s="233"/>
      <c r="C159" s="234"/>
      <c r="D159" s="235" t="s">
        <v>141</v>
      </c>
      <c r="E159" s="236" t="s">
        <v>1</v>
      </c>
      <c r="F159" s="237" t="s">
        <v>707</v>
      </c>
      <c r="G159" s="234"/>
      <c r="H159" s="238">
        <v>1388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141</v>
      </c>
      <c r="AU159" s="244" t="s">
        <v>85</v>
      </c>
      <c r="AV159" s="13" t="s">
        <v>85</v>
      </c>
      <c r="AW159" s="13" t="s">
        <v>32</v>
      </c>
      <c r="AX159" s="13" t="s">
        <v>75</v>
      </c>
      <c r="AY159" s="244" t="s">
        <v>131</v>
      </c>
    </row>
    <row r="160" spans="1:51" s="14" customFormat="1" ht="12">
      <c r="A160" s="14"/>
      <c r="B160" s="245"/>
      <c r="C160" s="246"/>
      <c r="D160" s="235" t="s">
        <v>141</v>
      </c>
      <c r="E160" s="247" t="s">
        <v>1</v>
      </c>
      <c r="F160" s="248" t="s">
        <v>143</v>
      </c>
      <c r="G160" s="246"/>
      <c r="H160" s="249">
        <v>1388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141</v>
      </c>
      <c r="AU160" s="255" t="s">
        <v>85</v>
      </c>
      <c r="AV160" s="14" t="s">
        <v>137</v>
      </c>
      <c r="AW160" s="14" t="s">
        <v>32</v>
      </c>
      <c r="AX160" s="14" t="s">
        <v>83</v>
      </c>
      <c r="AY160" s="255" t="s">
        <v>131</v>
      </c>
    </row>
    <row r="161" spans="1:65" s="2" customFormat="1" ht="16.5" customHeight="1">
      <c r="A161" s="38"/>
      <c r="B161" s="39"/>
      <c r="C161" s="256" t="s">
        <v>196</v>
      </c>
      <c r="D161" s="256" t="s">
        <v>255</v>
      </c>
      <c r="E161" s="257" t="s">
        <v>265</v>
      </c>
      <c r="F161" s="258" t="s">
        <v>266</v>
      </c>
      <c r="G161" s="259" t="s">
        <v>238</v>
      </c>
      <c r="H161" s="260">
        <v>111.04</v>
      </c>
      <c r="I161" s="261"/>
      <c r="J161" s="262">
        <f>ROUND(I161*H161,2)</f>
        <v>0</v>
      </c>
      <c r="K161" s="263"/>
      <c r="L161" s="264"/>
      <c r="M161" s="265" t="s">
        <v>1</v>
      </c>
      <c r="N161" s="266" t="s">
        <v>40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152</v>
      </c>
      <c r="AT161" s="231" t="s">
        <v>255</v>
      </c>
      <c r="AU161" s="231" t="s">
        <v>85</v>
      </c>
      <c r="AY161" s="17" t="s">
        <v>131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83</v>
      </c>
      <c r="BK161" s="232">
        <f>ROUND(I161*H161,2)</f>
        <v>0</v>
      </c>
      <c r="BL161" s="17" t="s">
        <v>137</v>
      </c>
      <c r="BM161" s="231" t="s">
        <v>199</v>
      </c>
    </row>
    <row r="162" spans="1:51" s="13" customFormat="1" ht="12">
      <c r="A162" s="13"/>
      <c r="B162" s="233"/>
      <c r="C162" s="234"/>
      <c r="D162" s="235" t="s">
        <v>141</v>
      </c>
      <c r="E162" s="236" t="s">
        <v>1</v>
      </c>
      <c r="F162" s="237" t="s">
        <v>708</v>
      </c>
      <c r="G162" s="234"/>
      <c r="H162" s="238">
        <v>111.04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141</v>
      </c>
      <c r="AU162" s="244" t="s">
        <v>85</v>
      </c>
      <c r="AV162" s="13" t="s">
        <v>85</v>
      </c>
      <c r="AW162" s="13" t="s">
        <v>32</v>
      </c>
      <c r="AX162" s="13" t="s">
        <v>75</v>
      </c>
      <c r="AY162" s="244" t="s">
        <v>131</v>
      </c>
    </row>
    <row r="163" spans="1:51" s="14" customFormat="1" ht="12">
      <c r="A163" s="14"/>
      <c r="B163" s="245"/>
      <c r="C163" s="246"/>
      <c r="D163" s="235" t="s">
        <v>141</v>
      </c>
      <c r="E163" s="247" t="s">
        <v>1</v>
      </c>
      <c r="F163" s="248" t="s">
        <v>143</v>
      </c>
      <c r="G163" s="246"/>
      <c r="H163" s="249">
        <v>111.04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141</v>
      </c>
      <c r="AU163" s="255" t="s">
        <v>85</v>
      </c>
      <c r="AV163" s="14" t="s">
        <v>137</v>
      </c>
      <c r="AW163" s="14" t="s">
        <v>32</v>
      </c>
      <c r="AX163" s="14" t="s">
        <v>83</v>
      </c>
      <c r="AY163" s="255" t="s">
        <v>131</v>
      </c>
    </row>
    <row r="164" spans="1:65" s="2" customFormat="1" ht="21.75" customHeight="1">
      <c r="A164" s="38"/>
      <c r="B164" s="39"/>
      <c r="C164" s="219" t="s">
        <v>170</v>
      </c>
      <c r="D164" s="219" t="s">
        <v>133</v>
      </c>
      <c r="E164" s="220" t="s">
        <v>283</v>
      </c>
      <c r="F164" s="221" t="s">
        <v>284</v>
      </c>
      <c r="G164" s="222" t="s">
        <v>140</v>
      </c>
      <c r="H164" s="223">
        <v>1388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137</v>
      </c>
      <c r="AT164" s="231" t="s">
        <v>133</v>
      </c>
      <c r="AU164" s="231" t="s">
        <v>85</v>
      </c>
      <c r="AY164" s="17" t="s">
        <v>131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137</v>
      </c>
      <c r="BM164" s="231" t="s">
        <v>202</v>
      </c>
    </row>
    <row r="165" spans="1:51" s="13" customFormat="1" ht="12">
      <c r="A165" s="13"/>
      <c r="B165" s="233"/>
      <c r="C165" s="234"/>
      <c r="D165" s="235" t="s">
        <v>141</v>
      </c>
      <c r="E165" s="236" t="s">
        <v>1</v>
      </c>
      <c r="F165" s="237" t="s">
        <v>709</v>
      </c>
      <c r="G165" s="234"/>
      <c r="H165" s="238">
        <v>1388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141</v>
      </c>
      <c r="AU165" s="244" t="s">
        <v>85</v>
      </c>
      <c r="AV165" s="13" t="s">
        <v>85</v>
      </c>
      <c r="AW165" s="13" t="s">
        <v>32</v>
      </c>
      <c r="AX165" s="13" t="s">
        <v>75</v>
      </c>
      <c r="AY165" s="244" t="s">
        <v>131</v>
      </c>
    </row>
    <row r="166" spans="1:51" s="14" customFormat="1" ht="12">
      <c r="A166" s="14"/>
      <c r="B166" s="245"/>
      <c r="C166" s="246"/>
      <c r="D166" s="235" t="s">
        <v>141</v>
      </c>
      <c r="E166" s="247" t="s">
        <v>1</v>
      </c>
      <c r="F166" s="248" t="s">
        <v>143</v>
      </c>
      <c r="G166" s="246"/>
      <c r="H166" s="249">
        <v>1388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141</v>
      </c>
      <c r="AU166" s="255" t="s">
        <v>85</v>
      </c>
      <c r="AV166" s="14" t="s">
        <v>137</v>
      </c>
      <c r="AW166" s="14" t="s">
        <v>32</v>
      </c>
      <c r="AX166" s="14" t="s">
        <v>83</v>
      </c>
      <c r="AY166" s="255" t="s">
        <v>131</v>
      </c>
    </row>
    <row r="167" spans="1:65" s="2" customFormat="1" ht="24.15" customHeight="1">
      <c r="A167" s="38"/>
      <c r="B167" s="39"/>
      <c r="C167" s="219" t="s">
        <v>8</v>
      </c>
      <c r="D167" s="219" t="s">
        <v>133</v>
      </c>
      <c r="E167" s="220" t="s">
        <v>303</v>
      </c>
      <c r="F167" s="221" t="s">
        <v>304</v>
      </c>
      <c r="G167" s="222" t="s">
        <v>238</v>
      </c>
      <c r="H167" s="223">
        <v>1.388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40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137</v>
      </c>
      <c r="AT167" s="231" t="s">
        <v>133</v>
      </c>
      <c r="AU167" s="231" t="s">
        <v>85</v>
      </c>
      <c r="AY167" s="17" t="s">
        <v>131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137</v>
      </c>
      <c r="BM167" s="231" t="s">
        <v>206</v>
      </c>
    </row>
    <row r="168" spans="1:51" s="13" customFormat="1" ht="12">
      <c r="A168" s="13"/>
      <c r="B168" s="233"/>
      <c r="C168" s="234"/>
      <c r="D168" s="235" t="s">
        <v>141</v>
      </c>
      <c r="E168" s="236" t="s">
        <v>1</v>
      </c>
      <c r="F168" s="237" t="s">
        <v>710</v>
      </c>
      <c r="G168" s="234"/>
      <c r="H168" s="238">
        <v>1.388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141</v>
      </c>
      <c r="AU168" s="244" t="s">
        <v>85</v>
      </c>
      <c r="AV168" s="13" t="s">
        <v>85</v>
      </c>
      <c r="AW168" s="13" t="s">
        <v>32</v>
      </c>
      <c r="AX168" s="13" t="s">
        <v>75</v>
      </c>
      <c r="AY168" s="244" t="s">
        <v>131</v>
      </c>
    </row>
    <row r="169" spans="1:51" s="14" customFormat="1" ht="12">
      <c r="A169" s="14"/>
      <c r="B169" s="245"/>
      <c r="C169" s="246"/>
      <c r="D169" s="235" t="s">
        <v>141</v>
      </c>
      <c r="E169" s="247" t="s">
        <v>1</v>
      </c>
      <c r="F169" s="248" t="s">
        <v>143</v>
      </c>
      <c r="G169" s="246"/>
      <c r="H169" s="249">
        <v>1.388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141</v>
      </c>
      <c r="AU169" s="255" t="s">
        <v>85</v>
      </c>
      <c r="AV169" s="14" t="s">
        <v>137</v>
      </c>
      <c r="AW169" s="14" t="s">
        <v>32</v>
      </c>
      <c r="AX169" s="14" t="s">
        <v>83</v>
      </c>
      <c r="AY169" s="255" t="s">
        <v>131</v>
      </c>
    </row>
    <row r="170" spans="1:65" s="2" customFormat="1" ht="16.5" customHeight="1">
      <c r="A170" s="38"/>
      <c r="B170" s="39"/>
      <c r="C170" s="256" t="s">
        <v>174</v>
      </c>
      <c r="D170" s="256" t="s">
        <v>255</v>
      </c>
      <c r="E170" s="257" t="s">
        <v>711</v>
      </c>
      <c r="F170" s="258" t="s">
        <v>309</v>
      </c>
      <c r="G170" s="259" t="s">
        <v>275</v>
      </c>
      <c r="H170" s="260">
        <v>55.52</v>
      </c>
      <c r="I170" s="261"/>
      <c r="J170" s="262">
        <f>ROUND(I170*H170,2)</f>
        <v>0</v>
      </c>
      <c r="K170" s="263"/>
      <c r="L170" s="264"/>
      <c r="M170" s="265" t="s">
        <v>1</v>
      </c>
      <c r="N170" s="266" t="s">
        <v>40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152</v>
      </c>
      <c r="AT170" s="231" t="s">
        <v>255</v>
      </c>
      <c r="AU170" s="231" t="s">
        <v>85</v>
      </c>
      <c r="AY170" s="17" t="s">
        <v>131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83</v>
      </c>
      <c r="BK170" s="232">
        <f>ROUND(I170*H170,2)</f>
        <v>0</v>
      </c>
      <c r="BL170" s="17" t="s">
        <v>137</v>
      </c>
      <c r="BM170" s="231" t="s">
        <v>209</v>
      </c>
    </row>
    <row r="171" spans="1:51" s="13" customFormat="1" ht="12">
      <c r="A171" s="13"/>
      <c r="B171" s="233"/>
      <c r="C171" s="234"/>
      <c r="D171" s="235" t="s">
        <v>141</v>
      </c>
      <c r="E171" s="236" t="s">
        <v>1</v>
      </c>
      <c r="F171" s="237" t="s">
        <v>712</v>
      </c>
      <c r="G171" s="234"/>
      <c r="H171" s="238">
        <v>55.52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141</v>
      </c>
      <c r="AU171" s="244" t="s">
        <v>85</v>
      </c>
      <c r="AV171" s="13" t="s">
        <v>85</v>
      </c>
      <c r="AW171" s="13" t="s">
        <v>32</v>
      </c>
      <c r="AX171" s="13" t="s">
        <v>75</v>
      </c>
      <c r="AY171" s="244" t="s">
        <v>131</v>
      </c>
    </row>
    <row r="172" spans="1:51" s="14" customFormat="1" ht="12">
      <c r="A172" s="14"/>
      <c r="B172" s="245"/>
      <c r="C172" s="246"/>
      <c r="D172" s="235" t="s">
        <v>141</v>
      </c>
      <c r="E172" s="247" t="s">
        <v>1</v>
      </c>
      <c r="F172" s="248" t="s">
        <v>143</v>
      </c>
      <c r="G172" s="246"/>
      <c r="H172" s="249">
        <v>55.52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141</v>
      </c>
      <c r="AU172" s="255" t="s">
        <v>85</v>
      </c>
      <c r="AV172" s="14" t="s">
        <v>137</v>
      </c>
      <c r="AW172" s="14" t="s">
        <v>32</v>
      </c>
      <c r="AX172" s="14" t="s">
        <v>83</v>
      </c>
      <c r="AY172" s="255" t="s">
        <v>131</v>
      </c>
    </row>
    <row r="173" spans="1:65" s="2" customFormat="1" ht="21.75" customHeight="1">
      <c r="A173" s="38"/>
      <c r="B173" s="39"/>
      <c r="C173" s="219" t="s">
        <v>210</v>
      </c>
      <c r="D173" s="219" t="s">
        <v>133</v>
      </c>
      <c r="E173" s="220" t="s">
        <v>713</v>
      </c>
      <c r="F173" s="221" t="s">
        <v>714</v>
      </c>
      <c r="G173" s="222" t="s">
        <v>140</v>
      </c>
      <c r="H173" s="223">
        <v>1388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137</v>
      </c>
      <c r="AT173" s="231" t="s">
        <v>133</v>
      </c>
      <c r="AU173" s="231" t="s">
        <v>85</v>
      </c>
      <c r="AY173" s="17" t="s">
        <v>131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137</v>
      </c>
      <c r="BM173" s="231" t="s">
        <v>213</v>
      </c>
    </row>
    <row r="174" spans="1:51" s="13" customFormat="1" ht="12">
      <c r="A174" s="13"/>
      <c r="B174" s="233"/>
      <c r="C174" s="234"/>
      <c r="D174" s="235" t="s">
        <v>141</v>
      </c>
      <c r="E174" s="236" t="s">
        <v>1</v>
      </c>
      <c r="F174" s="237" t="s">
        <v>683</v>
      </c>
      <c r="G174" s="234"/>
      <c r="H174" s="238">
        <v>1388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141</v>
      </c>
      <c r="AU174" s="244" t="s">
        <v>85</v>
      </c>
      <c r="AV174" s="13" t="s">
        <v>85</v>
      </c>
      <c r="AW174" s="13" t="s">
        <v>32</v>
      </c>
      <c r="AX174" s="13" t="s">
        <v>75</v>
      </c>
      <c r="AY174" s="244" t="s">
        <v>131</v>
      </c>
    </row>
    <row r="175" spans="1:51" s="15" customFormat="1" ht="12">
      <c r="A175" s="15"/>
      <c r="B175" s="267"/>
      <c r="C175" s="268"/>
      <c r="D175" s="235" t="s">
        <v>141</v>
      </c>
      <c r="E175" s="269" t="s">
        <v>1</v>
      </c>
      <c r="F175" s="270" t="s">
        <v>715</v>
      </c>
      <c r="G175" s="268"/>
      <c r="H175" s="269" t="s">
        <v>1</v>
      </c>
      <c r="I175" s="271"/>
      <c r="J175" s="268"/>
      <c r="K175" s="268"/>
      <c r="L175" s="272"/>
      <c r="M175" s="273"/>
      <c r="N175" s="274"/>
      <c r="O175" s="274"/>
      <c r="P175" s="274"/>
      <c r="Q175" s="274"/>
      <c r="R175" s="274"/>
      <c r="S175" s="274"/>
      <c r="T175" s="27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6" t="s">
        <v>141</v>
      </c>
      <c r="AU175" s="276" t="s">
        <v>85</v>
      </c>
      <c r="AV175" s="15" t="s">
        <v>83</v>
      </c>
      <c r="AW175" s="15" t="s">
        <v>32</v>
      </c>
      <c r="AX175" s="15" t="s">
        <v>75</v>
      </c>
      <c r="AY175" s="276" t="s">
        <v>131</v>
      </c>
    </row>
    <row r="176" spans="1:51" s="14" customFormat="1" ht="12">
      <c r="A176" s="14"/>
      <c r="B176" s="245"/>
      <c r="C176" s="246"/>
      <c r="D176" s="235" t="s">
        <v>141</v>
      </c>
      <c r="E176" s="247" t="s">
        <v>1</v>
      </c>
      <c r="F176" s="248" t="s">
        <v>143</v>
      </c>
      <c r="G176" s="246"/>
      <c r="H176" s="249">
        <v>1388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141</v>
      </c>
      <c r="AU176" s="255" t="s">
        <v>85</v>
      </c>
      <c r="AV176" s="14" t="s">
        <v>137</v>
      </c>
      <c r="AW176" s="14" t="s">
        <v>32</v>
      </c>
      <c r="AX176" s="14" t="s">
        <v>83</v>
      </c>
      <c r="AY176" s="255" t="s">
        <v>131</v>
      </c>
    </row>
    <row r="177" spans="1:65" s="2" customFormat="1" ht="24.15" customHeight="1">
      <c r="A177" s="38"/>
      <c r="B177" s="39"/>
      <c r="C177" s="219" t="s">
        <v>180</v>
      </c>
      <c r="D177" s="219" t="s">
        <v>133</v>
      </c>
      <c r="E177" s="220" t="s">
        <v>716</v>
      </c>
      <c r="F177" s="221" t="s">
        <v>717</v>
      </c>
      <c r="G177" s="222" t="s">
        <v>136</v>
      </c>
      <c r="H177" s="223">
        <v>1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40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137</v>
      </c>
      <c r="AT177" s="231" t="s">
        <v>133</v>
      </c>
      <c r="AU177" s="231" t="s">
        <v>85</v>
      </c>
      <c r="AY177" s="17" t="s">
        <v>131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83</v>
      </c>
      <c r="BK177" s="232">
        <f>ROUND(I177*H177,2)</f>
        <v>0</v>
      </c>
      <c r="BL177" s="17" t="s">
        <v>137</v>
      </c>
      <c r="BM177" s="231" t="s">
        <v>216</v>
      </c>
    </row>
    <row r="178" spans="1:63" s="12" customFormat="1" ht="22.8" customHeight="1">
      <c r="A178" s="12"/>
      <c r="B178" s="203"/>
      <c r="C178" s="204"/>
      <c r="D178" s="205" t="s">
        <v>74</v>
      </c>
      <c r="E178" s="217" t="s">
        <v>85</v>
      </c>
      <c r="F178" s="217" t="s">
        <v>329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SUM(P179:P181)</f>
        <v>0</v>
      </c>
      <c r="Q178" s="211"/>
      <c r="R178" s="212">
        <f>SUM(R179:R181)</f>
        <v>0</v>
      </c>
      <c r="S178" s="211"/>
      <c r="T178" s="213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83</v>
      </c>
      <c r="AT178" s="215" t="s">
        <v>74</v>
      </c>
      <c r="AU178" s="215" t="s">
        <v>83</v>
      </c>
      <c r="AY178" s="214" t="s">
        <v>131</v>
      </c>
      <c r="BK178" s="216">
        <f>SUM(BK179:BK181)</f>
        <v>0</v>
      </c>
    </row>
    <row r="179" spans="1:65" s="2" customFormat="1" ht="16.5" customHeight="1">
      <c r="A179" s="38"/>
      <c r="B179" s="39"/>
      <c r="C179" s="219" t="s">
        <v>217</v>
      </c>
      <c r="D179" s="219" t="s">
        <v>133</v>
      </c>
      <c r="E179" s="220" t="s">
        <v>718</v>
      </c>
      <c r="F179" s="221" t="s">
        <v>719</v>
      </c>
      <c r="G179" s="222" t="s">
        <v>184</v>
      </c>
      <c r="H179" s="223">
        <v>17.424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40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137</v>
      </c>
      <c r="AT179" s="231" t="s">
        <v>133</v>
      </c>
      <c r="AU179" s="231" t="s">
        <v>85</v>
      </c>
      <c r="AY179" s="17" t="s">
        <v>131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83</v>
      </c>
      <c r="BK179" s="232">
        <f>ROUND(I179*H179,2)</f>
        <v>0</v>
      </c>
      <c r="BL179" s="17" t="s">
        <v>137</v>
      </c>
      <c r="BM179" s="231" t="s">
        <v>220</v>
      </c>
    </row>
    <row r="180" spans="1:51" s="13" customFormat="1" ht="12">
      <c r="A180" s="13"/>
      <c r="B180" s="233"/>
      <c r="C180" s="234"/>
      <c r="D180" s="235" t="s">
        <v>141</v>
      </c>
      <c r="E180" s="236" t="s">
        <v>1</v>
      </c>
      <c r="F180" s="237" t="s">
        <v>720</v>
      </c>
      <c r="G180" s="234"/>
      <c r="H180" s="238">
        <v>17.424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141</v>
      </c>
      <c r="AU180" s="244" t="s">
        <v>85</v>
      </c>
      <c r="AV180" s="13" t="s">
        <v>85</v>
      </c>
      <c r="AW180" s="13" t="s">
        <v>32</v>
      </c>
      <c r="AX180" s="13" t="s">
        <v>75</v>
      </c>
      <c r="AY180" s="244" t="s">
        <v>131</v>
      </c>
    </row>
    <row r="181" spans="1:51" s="14" customFormat="1" ht="12">
      <c r="A181" s="14"/>
      <c r="B181" s="245"/>
      <c r="C181" s="246"/>
      <c r="D181" s="235" t="s">
        <v>141</v>
      </c>
      <c r="E181" s="247" t="s">
        <v>1</v>
      </c>
      <c r="F181" s="248" t="s">
        <v>143</v>
      </c>
      <c r="G181" s="246"/>
      <c r="H181" s="249">
        <v>17.424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141</v>
      </c>
      <c r="AU181" s="255" t="s">
        <v>85</v>
      </c>
      <c r="AV181" s="14" t="s">
        <v>137</v>
      </c>
      <c r="AW181" s="14" t="s">
        <v>32</v>
      </c>
      <c r="AX181" s="14" t="s">
        <v>83</v>
      </c>
      <c r="AY181" s="255" t="s">
        <v>131</v>
      </c>
    </row>
    <row r="182" spans="1:63" s="12" customFormat="1" ht="22.8" customHeight="1">
      <c r="A182" s="12"/>
      <c r="B182" s="203"/>
      <c r="C182" s="204"/>
      <c r="D182" s="205" t="s">
        <v>74</v>
      </c>
      <c r="E182" s="217" t="s">
        <v>144</v>
      </c>
      <c r="F182" s="217" t="s">
        <v>340</v>
      </c>
      <c r="G182" s="204"/>
      <c r="H182" s="204"/>
      <c r="I182" s="207"/>
      <c r="J182" s="218">
        <f>BK182</f>
        <v>0</v>
      </c>
      <c r="K182" s="204"/>
      <c r="L182" s="209"/>
      <c r="M182" s="210"/>
      <c r="N182" s="211"/>
      <c r="O182" s="211"/>
      <c r="P182" s="212">
        <f>SUM(P183:P200)</f>
        <v>0</v>
      </c>
      <c r="Q182" s="211"/>
      <c r="R182" s="212">
        <f>SUM(R183:R200)</f>
        <v>0</v>
      </c>
      <c r="S182" s="211"/>
      <c r="T182" s="213">
        <f>SUM(T183:T200)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4" t="s">
        <v>83</v>
      </c>
      <c r="AT182" s="215" t="s">
        <v>74</v>
      </c>
      <c r="AU182" s="215" t="s">
        <v>83</v>
      </c>
      <c r="AY182" s="214" t="s">
        <v>131</v>
      </c>
      <c r="BK182" s="216">
        <f>SUM(BK183:BK200)</f>
        <v>0</v>
      </c>
    </row>
    <row r="183" spans="1:65" s="2" customFormat="1" ht="16.5" customHeight="1">
      <c r="A183" s="38"/>
      <c r="B183" s="39"/>
      <c r="C183" s="219" t="s">
        <v>185</v>
      </c>
      <c r="D183" s="219" t="s">
        <v>133</v>
      </c>
      <c r="E183" s="220" t="s">
        <v>721</v>
      </c>
      <c r="F183" s="221" t="s">
        <v>722</v>
      </c>
      <c r="G183" s="222" t="s">
        <v>275</v>
      </c>
      <c r="H183" s="223">
        <v>2940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40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137</v>
      </c>
      <c r="AT183" s="231" t="s">
        <v>133</v>
      </c>
      <c r="AU183" s="231" t="s">
        <v>85</v>
      </c>
      <c r="AY183" s="17" t="s">
        <v>131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83</v>
      </c>
      <c r="BK183" s="232">
        <f>ROUND(I183*H183,2)</f>
        <v>0</v>
      </c>
      <c r="BL183" s="17" t="s">
        <v>137</v>
      </c>
      <c r="BM183" s="231" t="s">
        <v>223</v>
      </c>
    </row>
    <row r="184" spans="1:51" s="13" customFormat="1" ht="12">
      <c r="A184" s="13"/>
      <c r="B184" s="233"/>
      <c r="C184" s="234"/>
      <c r="D184" s="235" t="s">
        <v>141</v>
      </c>
      <c r="E184" s="236" t="s">
        <v>1</v>
      </c>
      <c r="F184" s="237" t="s">
        <v>723</v>
      </c>
      <c r="G184" s="234"/>
      <c r="H184" s="238">
        <v>2940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141</v>
      </c>
      <c r="AU184" s="244" t="s">
        <v>85</v>
      </c>
      <c r="AV184" s="13" t="s">
        <v>85</v>
      </c>
      <c r="AW184" s="13" t="s">
        <v>32</v>
      </c>
      <c r="AX184" s="13" t="s">
        <v>75</v>
      </c>
      <c r="AY184" s="244" t="s">
        <v>131</v>
      </c>
    </row>
    <row r="185" spans="1:51" s="14" customFormat="1" ht="12">
      <c r="A185" s="14"/>
      <c r="B185" s="245"/>
      <c r="C185" s="246"/>
      <c r="D185" s="235" t="s">
        <v>141</v>
      </c>
      <c r="E185" s="247" t="s">
        <v>1</v>
      </c>
      <c r="F185" s="248" t="s">
        <v>143</v>
      </c>
      <c r="G185" s="246"/>
      <c r="H185" s="249">
        <v>2940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141</v>
      </c>
      <c r="AU185" s="255" t="s">
        <v>85</v>
      </c>
      <c r="AV185" s="14" t="s">
        <v>137</v>
      </c>
      <c r="AW185" s="14" t="s">
        <v>32</v>
      </c>
      <c r="AX185" s="14" t="s">
        <v>83</v>
      </c>
      <c r="AY185" s="255" t="s">
        <v>131</v>
      </c>
    </row>
    <row r="186" spans="1:65" s="2" customFormat="1" ht="24.15" customHeight="1">
      <c r="A186" s="38"/>
      <c r="B186" s="39"/>
      <c r="C186" s="219" t="s">
        <v>7</v>
      </c>
      <c r="D186" s="219" t="s">
        <v>133</v>
      </c>
      <c r="E186" s="220" t="s">
        <v>724</v>
      </c>
      <c r="F186" s="221" t="s">
        <v>725</v>
      </c>
      <c r="G186" s="222" t="s">
        <v>140</v>
      </c>
      <c r="H186" s="223">
        <v>258.2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40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137</v>
      </c>
      <c r="AT186" s="231" t="s">
        <v>133</v>
      </c>
      <c r="AU186" s="231" t="s">
        <v>85</v>
      </c>
      <c r="AY186" s="17" t="s">
        <v>131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83</v>
      </c>
      <c r="BK186" s="232">
        <f>ROUND(I186*H186,2)</f>
        <v>0</v>
      </c>
      <c r="BL186" s="17" t="s">
        <v>137</v>
      </c>
      <c r="BM186" s="231" t="s">
        <v>226</v>
      </c>
    </row>
    <row r="187" spans="1:51" s="13" customFormat="1" ht="12">
      <c r="A187" s="13"/>
      <c r="B187" s="233"/>
      <c r="C187" s="234"/>
      <c r="D187" s="235" t="s">
        <v>141</v>
      </c>
      <c r="E187" s="236" t="s">
        <v>1</v>
      </c>
      <c r="F187" s="237" t="s">
        <v>726</v>
      </c>
      <c r="G187" s="234"/>
      <c r="H187" s="238">
        <v>258.2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141</v>
      </c>
      <c r="AU187" s="244" t="s">
        <v>85</v>
      </c>
      <c r="AV187" s="13" t="s">
        <v>85</v>
      </c>
      <c r="AW187" s="13" t="s">
        <v>32</v>
      </c>
      <c r="AX187" s="13" t="s">
        <v>75</v>
      </c>
      <c r="AY187" s="244" t="s">
        <v>131</v>
      </c>
    </row>
    <row r="188" spans="1:51" s="14" customFormat="1" ht="12">
      <c r="A188" s="14"/>
      <c r="B188" s="245"/>
      <c r="C188" s="246"/>
      <c r="D188" s="235" t="s">
        <v>141</v>
      </c>
      <c r="E188" s="247" t="s">
        <v>1</v>
      </c>
      <c r="F188" s="248" t="s">
        <v>143</v>
      </c>
      <c r="G188" s="246"/>
      <c r="H188" s="249">
        <v>258.2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141</v>
      </c>
      <c r="AU188" s="255" t="s">
        <v>85</v>
      </c>
      <c r="AV188" s="14" t="s">
        <v>137</v>
      </c>
      <c r="AW188" s="14" t="s">
        <v>32</v>
      </c>
      <c r="AX188" s="14" t="s">
        <v>83</v>
      </c>
      <c r="AY188" s="255" t="s">
        <v>131</v>
      </c>
    </row>
    <row r="189" spans="1:65" s="2" customFormat="1" ht="24.15" customHeight="1">
      <c r="A189" s="38"/>
      <c r="B189" s="39"/>
      <c r="C189" s="219" t="s">
        <v>190</v>
      </c>
      <c r="D189" s="219" t="s">
        <v>133</v>
      </c>
      <c r="E189" s="220" t="s">
        <v>727</v>
      </c>
      <c r="F189" s="221" t="s">
        <v>728</v>
      </c>
      <c r="G189" s="222" t="s">
        <v>179</v>
      </c>
      <c r="H189" s="223">
        <v>390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40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137</v>
      </c>
      <c r="AT189" s="231" t="s">
        <v>133</v>
      </c>
      <c r="AU189" s="231" t="s">
        <v>85</v>
      </c>
      <c r="AY189" s="17" t="s">
        <v>131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83</v>
      </c>
      <c r="BK189" s="232">
        <f>ROUND(I189*H189,2)</f>
        <v>0</v>
      </c>
      <c r="BL189" s="17" t="s">
        <v>137</v>
      </c>
      <c r="BM189" s="231" t="s">
        <v>230</v>
      </c>
    </row>
    <row r="190" spans="1:51" s="13" customFormat="1" ht="12">
      <c r="A190" s="13"/>
      <c r="B190" s="233"/>
      <c r="C190" s="234"/>
      <c r="D190" s="235" t="s">
        <v>141</v>
      </c>
      <c r="E190" s="236" t="s">
        <v>1</v>
      </c>
      <c r="F190" s="237" t="s">
        <v>729</v>
      </c>
      <c r="G190" s="234"/>
      <c r="H190" s="238">
        <v>390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141</v>
      </c>
      <c r="AU190" s="244" t="s">
        <v>85</v>
      </c>
      <c r="AV190" s="13" t="s">
        <v>85</v>
      </c>
      <c r="AW190" s="13" t="s">
        <v>32</v>
      </c>
      <c r="AX190" s="13" t="s">
        <v>75</v>
      </c>
      <c r="AY190" s="244" t="s">
        <v>131</v>
      </c>
    </row>
    <row r="191" spans="1:51" s="14" customFormat="1" ht="12">
      <c r="A191" s="14"/>
      <c r="B191" s="245"/>
      <c r="C191" s="246"/>
      <c r="D191" s="235" t="s">
        <v>141</v>
      </c>
      <c r="E191" s="247" t="s">
        <v>1</v>
      </c>
      <c r="F191" s="248" t="s">
        <v>143</v>
      </c>
      <c r="G191" s="246"/>
      <c r="H191" s="249">
        <v>390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141</v>
      </c>
      <c r="AU191" s="255" t="s">
        <v>85</v>
      </c>
      <c r="AV191" s="14" t="s">
        <v>137</v>
      </c>
      <c r="AW191" s="14" t="s">
        <v>32</v>
      </c>
      <c r="AX191" s="14" t="s">
        <v>83</v>
      </c>
      <c r="AY191" s="255" t="s">
        <v>131</v>
      </c>
    </row>
    <row r="192" spans="1:65" s="2" customFormat="1" ht="24.15" customHeight="1">
      <c r="A192" s="38"/>
      <c r="B192" s="39"/>
      <c r="C192" s="219" t="s">
        <v>232</v>
      </c>
      <c r="D192" s="219" t="s">
        <v>133</v>
      </c>
      <c r="E192" s="220" t="s">
        <v>730</v>
      </c>
      <c r="F192" s="221" t="s">
        <v>731</v>
      </c>
      <c r="G192" s="222" t="s">
        <v>140</v>
      </c>
      <c r="H192" s="223">
        <v>390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137</v>
      </c>
      <c r="AT192" s="231" t="s">
        <v>133</v>
      </c>
      <c r="AU192" s="231" t="s">
        <v>85</v>
      </c>
      <c r="AY192" s="17" t="s">
        <v>131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137</v>
      </c>
      <c r="BM192" s="231" t="s">
        <v>235</v>
      </c>
    </row>
    <row r="193" spans="1:51" s="13" customFormat="1" ht="12">
      <c r="A193" s="13"/>
      <c r="B193" s="233"/>
      <c r="C193" s="234"/>
      <c r="D193" s="235" t="s">
        <v>141</v>
      </c>
      <c r="E193" s="236" t="s">
        <v>1</v>
      </c>
      <c r="F193" s="237" t="s">
        <v>729</v>
      </c>
      <c r="G193" s="234"/>
      <c r="H193" s="238">
        <v>390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141</v>
      </c>
      <c r="AU193" s="244" t="s">
        <v>85</v>
      </c>
      <c r="AV193" s="13" t="s">
        <v>85</v>
      </c>
      <c r="AW193" s="13" t="s">
        <v>32</v>
      </c>
      <c r="AX193" s="13" t="s">
        <v>75</v>
      </c>
      <c r="AY193" s="244" t="s">
        <v>131</v>
      </c>
    </row>
    <row r="194" spans="1:51" s="14" customFormat="1" ht="12">
      <c r="A194" s="14"/>
      <c r="B194" s="245"/>
      <c r="C194" s="246"/>
      <c r="D194" s="235" t="s">
        <v>141</v>
      </c>
      <c r="E194" s="247" t="s">
        <v>1</v>
      </c>
      <c r="F194" s="248" t="s">
        <v>143</v>
      </c>
      <c r="G194" s="246"/>
      <c r="H194" s="249">
        <v>390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141</v>
      </c>
      <c r="AU194" s="255" t="s">
        <v>85</v>
      </c>
      <c r="AV194" s="14" t="s">
        <v>137</v>
      </c>
      <c r="AW194" s="14" t="s">
        <v>32</v>
      </c>
      <c r="AX194" s="14" t="s">
        <v>83</v>
      </c>
      <c r="AY194" s="255" t="s">
        <v>131</v>
      </c>
    </row>
    <row r="195" spans="1:65" s="2" customFormat="1" ht="24.15" customHeight="1">
      <c r="A195" s="38"/>
      <c r="B195" s="39"/>
      <c r="C195" s="219" t="s">
        <v>194</v>
      </c>
      <c r="D195" s="219" t="s">
        <v>133</v>
      </c>
      <c r="E195" s="220" t="s">
        <v>732</v>
      </c>
      <c r="F195" s="221" t="s">
        <v>733</v>
      </c>
      <c r="G195" s="222" t="s">
        <v>147</v>
      </c>
      <c r="H195" s="223">
        <v>53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40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137</v>
      </c>
      <c r="AT195" s="231" t="s">
        <v>133</v>
      </c>
      <c r="AU195" s="231" t="s">
        <v>85</v>
      </c>
      <c r="AY195" s="17" t="s">
        <v>131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83</v>
      </c>
      <c r="BK195" s="232">
        <f>ROUND(I195*H195,2)</f>
        <v>0</v>
      </c>
      <c r="BL195" s="17" t="s">
        <v>137</v>
      </c>
      <c r="BM195" s="231" t="s">
        <v>239</v>
      </c>
    </row>
    <row r="196" spans="1:51" s="13" customFormat="1" ht="12">
      <c r="A196" s="13"/>
      <c r="B196" s="233"/>
      <c r="C196" s="234"/>
      <c r="D196" s="235" t="s">
        <v>141</v>
      </c>
      <c r="E196" s="236" t="s">
        <v>1</v>
      </c>
      <c r="F196" s="237" t="s">
        <v>734</v>
      </c>
      <c r="G196" s="234"/>
      <c r="H196" s="238">
        <v>53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141</v>
      </c>
      <c r="AU196" s="244" t="s">
        <v>85</v>
      </c>
      <c r="AV196" s="13" t="s">
        <v>85</v>
      </c>
      <c r="AW196" s="13" t="s">
        <v>32</v>
      </c>
      <c r="AX196" s="13" t="s">
        <v>75</v>
      </c>
      <c r="AY196" s="244" t="s">
        <v>131</v>
      </c>
    </row>
    <row r="197" spans="1:51" s="14" customFormat="1" ht="12">
      <c r="A197" s="14"/>
      <c r="B197" s="245"/>
      <c r="C197" s="246"/>
      <c r="D197" s="235" t="s">
        <v>141</v>
      </c>
      <c r="E197" s="247" t="s">
        <v>1</v>
      </c>
      <c r="F197" s="248" t="s">
        <v>143</v>
      </c>
      <c r="G197" s="246"/>
      <c r="H197" s="249">
        <v>53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141</v>
      </c>
      <c r="AU197" s="255" t="s">
        <v>85</v>
      </c>
      <c r="AV197" s="14" t="s">
        <v>137</v>
      </c>
      <c r="AW197" s="14" t="s">
        <v>32</v>
      </c>
      <c r="AX197" s="14" t="s">
        <v>83</v>
      </c>
      <c r="AY197" s="255" t="s">
        <v>131</v>
      </c>
    </row>
    <row r="198" spans="1:65" s="2" customFormat="1" ht="16.5" customHeight="1">
      <c r="A198" s="38"/>
      <c r="B198" s="39"/>
      <c r="C198" s="256" t="s">
        <v>241</v>
      </c>
      <c r="D198" s="256" t="s">
        <v>255</v>
      </c>
      <c r="E198" s="257" t="s">
        <v>735</v>
      </c>
      <c r="F198" s="258" t="s">
        <v>736</v>
      </c>
      <c r="G198" s="259" t="s">
        <v>147</v>
      </c>
      <c r="H198" s="260">
        <v>54.06</v>
      </c>
      <c r="I198" s="261"/>
      <c r="J198" s="262">
        <f>ROUND(I198*H198,2)</f>
        <v>0</v>
      </c>
      <c r="K198" s="263"/>
      <c r="L198" s="264"/>
      <c r="M198" s="265" t="s">
        <v>1</v>
      </c>
      <c r="N198" s="266" t="s">
        <v>40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152</v>
      </c>
      <c r="AT198" s="231" t="s">
        <v>255</v>
      </c>
      <c r="AU198" s="231" t="s">
        <v>85</v>
      </c>
      <c r="AY198" s="17" t="s">
        <v>131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83</v>
      </c>
      <c r="BK198" s="232">
        <f>ROUND(I198*H198,2)</f>
        <v>0</v>
      </c>
      <c r="BL198" s="17" t="s">
        <v>137</v>
      </c>
      <c r="BM198" s="231" t="s">
        <v>244</v>
      </c>
    </row>
    <row r="199" spans="1:51" s="13" customFormat="1" ht="12">
      <c r="A199" s="13"/>
      <c r="B199" s="233"/>
      <c r="C199" s="234"/>
      <c r="D199" s="235" t="s">
        <v>141</v>
      </c>
      <c r="E199" s="236" t="s">
        <v>1</v>
      </c>
      <c r="F199" s="237" t="s">
        <v>737</v>
      </c>
      <c r="G199" s="234"/>
      <c r="H199" s="238">
        <v>54.06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141</v>
      </c>
      <c r="AU199" s="244" t="s">
        <v>85</v>
      </c>
      <c r="AV199" s="13" t="s">
        <v>85</v>
      </c>
      <c r="AW199" s="13" t="s">
        <v>32</v>
      </c>
      <c r="AX199" s="13" t="s">
        <v>75</v>
      </c>
      <c r="AY199" s="244" t="s">
        <v>131</v>
      </c>
    </row>
    <row r="200" spans="1:51" s="14" customFormat="1" ht="12">
      <c r="A200" s="14"/>
      <c r="B200" s="245"/>
      <c r="C200" s="246"/>
      <c r="D200" s="235" t="s">
        <v>141</v>
      </c>
      <c r="E200" s="247" t="s">
        <v>1</v>
      </c>
      <c r="F200" s="248" t="s">
        <v>143</v>
      </c>
      <c r="G200" s="246"/>
      <c r="H200" s="249">
        <v>54.06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141</v>
      </c>
      <c r="AU200" s="255" t="s">
        <v>85</v>
      </c>
      <c r="AV200" s="14" t="s">
        <v>137</v>
      </c>
      <c r="AW200" s="14" t="s">
        <v>32</v>
      </c>
      <c r="AX200" s="14" t="s">
        <v>83</v>
      </c>
      <c r="AY200" s="255" t="s">
        <v>131</v>
      </c>
    </row>
    <row r="201" spans="1:63" s="12" customFormat="1" ht="22.8" customHeight="1">
      <c r="A201" s="12"/>
      <c r="B201" s="203"/>
      <c r="C201" s="204"/>
      <c r="D201" s="205" t="s">
        <v>74</v>
      </c>
      <c r="E201" s="217" t="s">
        <v>154</v>
      </c>
      <c r="F201" s="217" t="s">
        <v>381</v>
      </c>
      <c r="G201" s="204"/>
      <c r="H201" s="204"/>
      <c r="I201" s="207"/>
      <c r="J201" s="218">
        <f>BK201</f>
        <v>0</v>
      </c>
      <c r="K201" s="204"/>
      <c r="L201" s="209"/>
      <c r="M201" s="210"/>
      <c r="N201" s="211"/>
      <c r="O201" s="211"/>
      <c r="P201" s="212">
        <f>SUM(P202:P204)</f>
        <v>0</v>
      </c>
      <c r="Q201" s="211"/>
      <c r="R201" s="212">
        <f>SUM(R202:R204)</f>
        <v>0</v>
      </c>
      <c r="S201" s="211"/>
      <c r="T201" s="213">
        <f>SUM(T202:T204)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4" t="s">
        <v>83</v>
      </c>
      <c r="AT201" s="215" t="s">
        <v>74</v>
      </c>
      <c r="AU201" s="215" t="s">
        <v>83</v>
      </c>
      <c r="AY201" s="214" t="s">
        <v>131</v>
      </c>
      <c r="BK201" s="216">
        <f>SUM(BK202:BK204)</f>
        <v>0</v>
      </c>
    </row>
    <row r="202" spans="1:65" s="2" customFormat="1" ht="24.15" customHeight="1">
      <c r="A202" s="38"/>
      <c r="B202" s="39"/>
      <c r="C202" s="219" t="s">
        <v>199</v>
      </c>
      <c r="D202" s="219" t="s">
        <v>133</v>
      </c>
      <c r="E202" s="220" t="s">
        <v>396</v>
      </c>
      <c r="F202" s="221" t="s">
        <v>397</v>
      </c>
      <c r="G202" s="222" t="s">
        <v>140</v>
      </c>
      <c r="H202" s="223">
        <v>19.8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40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137</v>
      </c>
      <c r="AT202" s="231" t="s">
        <v>133</v>
      </c>
      <c r="AU202" s="231" t="s">
        <v>85</v>
      </c>
      <c r="AY202" s="17" t="s">
        <v>131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83</v>
      </c>
      <c r="BK202" s="232">
        <f>ROUND(I202*H202,2)</f>
        <v>0</v>
      </c>
      <c r="BL202" s="17" t="s">
        <v>137</v>
      </c>
      <c r="BM202" s="231" t="s">
        <v>248</v>
      </c>
    </row>
    <row r="203" spans="1:51" s="13" customFormat="1" ht="12">
      <c r="A203" s="13"/>
      <c r="B203" s="233"/>
      <c r="C203" s="234"/>
      <c r="D203" s="235" t="s">
        <v>141</v>
      </c>
      <c r="E203" s="236" t="s">
        <v>1</v>
      </c>
      <c r="F203" s="237" t="s">
        <v>738</v>
      </c>
      <c r="G203" s="234"/>
      <c r="H203" s="238">
        <v>19.8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141</v>
      </c>
      <c r="AU203" s="244" t="s">
        <v>85</v>
      </c>
      <c r="AV203" s="13" t="s">
        <v>85</v>
      </c>
      <c r="AW203" s="13" t="s">
        <v>32</v>
      </c>
      <c r="AX203" s="13" t="s">
        <v>75</v>
      </c>
      <c r="AY203" s="244" t="s">
        <v>131</v>
      </c>
    </row>
    <row r="204" spans="1:51" s="14" customFormat="1" ht="12">
      <c r="A204" s="14"/>
      <c r="B204" s="245"/>
      <c r="C204" s="246"/>
      <c r="D204" s="235" t="s">
        <v>141</v>
      </c>
      <c r="E204" s="247" t="s">
        <v>1</v>
      </c>
      <c r="F204" s="248" t="s">
        <v>143</v>
      </c>
      <c r="G204" s="246"/>
      <c r="H204" s="249">
        <v>19.8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141</v>
      </c>
      <c r="AU204" s="255" t="s">
        <v>85</v>
      </c>
      <c r="AV204" s="14" t="s">
        <v>137</v>
      </c>
      <c r="AW204" s="14" t="s">
        <v>32</v>
      </c>
      <c r="AX204" s="14" t="s">
        <v>83</v>
      </c>
      <c r="AY204" s="255" t="s">
        <v>131</v>
      </c>
    </row>
    <row r="205" spans="1:63" s="12" customFormat="1" ht="22.8" customHeight="1">
      <c r="A205" s="12"/>
      <c r="B205" s="203"/>
      <c r="C205" s="204"/>
      <c r="D205" s="205" t="s">
        <v>74</v>
      </c>
      <c r="E205" s="217" t="s">
        <v>176</v>
      </c>
      <c r="F205" s="217" t="s">
        <v>478</v>
      </c>
      <c r="G205" s="204"/>
      <c r="H205" s="204"/>
      <c r="I205" s="207"/>
      <c r="J205" s="218">
        <f>BK205</f>
        <v>0</v>
      </c>
      <c r="K205" s="204"/>
      <c r="L205" s="209"/>
      <c r="M205" s="210"/>
      <c r="N205" s="211"/>
      <c r="O205" s="211"/>
      <c r="P205" s="212">
        <f>SUM(P206:P219)</f>
        <v>0</v>
      </c>
      <c r="Q205" s="211"/>
      <c r="R205" s="212">
        <f>SUM(R206:R219)</f>
        <v>0</v>
      </c>
      <c r="S205" s="211"/>
      <c r="T205" s="213">
        <f>SUM(T206:T219)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4" t="s">
        <v>83</v>
      </c>
      <c r="AT205" s="215" t="s">
        <v>74</v>
      </c>
      <c r="AU205" s="215" t="s">
        <v>83</v>
      </c>
      <c r="AY205" s="214" t="s">
        <v>131</v>
      </c>
      <c r="BK205" s="216">
        <f>SUM(BK206:BK219)</f>
        <v>0</v>
      </c>
    </row>
    <row r="206" spans="1:65" s="2" customFormat="1" ht="24.15" customHeight="1">
      <c r="A206" s="38"/>
      <c r="B206" s="39"/>
      <c r="C206" s="219" t="s">
        <v>250</v>
      </c>
      <c r="D206" s="219" t="s">
        <v>133</v>
      </c>
      <c r="E206" s="220" t="s">
        <v>739</v>
      </c>
      <c r="F206" s="221" t="s">
        <v>740</v>
      </c>
      <c r="G206" s="222" t="s">
        <v>147</v>
      </c>
      <c r="H206" s="223">
        <v>2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40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137</v>
      </c>
      <c r="AT206" s="231" t="s">
        <v>133</v>
      </c>
      <c r="AU206" s="231" t="s">
        <v>85</v>
      </c>
      <c r="AY206" s="17" t="s">
        <v>131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83</v>
      </c>
      <c r="BK206" s="232">
        <f>ROUND(I206*H206,2)</f>
        <v>0</v>
      </c>
      <c r="BL206" s="17" t="s">
        <v>137</v>
      </c>
      <c r="BM206" s="231" t="s">
        <v>253</v>
      </c>
    </row>
    <row r="207" spans="1:51" s="13" customFormat="1" ht="12">
      <c r="A207" s="13"/>
      <c r="B207" s="233"/>
      <c r="C207" s="234"/>
      <c r="D207" s="235" t="s">
        <v>141</v>
      </c>
      <c r="E207" s="236" t="s">
        <v>1</v>
      </c>
      <c r="F207" s="237" t="s">
        <v>741</v>
      </c>
      <c r="G207" s="234"/>
      <c r="H207" s="238">
        <v>2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141</v>
      </c>
      <c r="AU207" s="244" t="s">
        <v>85</v>
      </c>
      <c r="AV207" s="13" t="s">
        <v>85</v>
      </c>
      <c r="AW207" s="13" t="s">
        <v>32</v>
      </c>
      <c r="AX207" s="13" t="s">
        <v>75</v>
      </c>
      <c r="AY207" s="244" t="s">
        <v>131</v>
      </c>
    </row>
    <row r="208" spans="1:51" s="14" customFormat="1" ht="12">
      <c r="A208" s="14"/>
      <c r="B208" s="245"/>
      <c r="C208" s="246"/>
      <c r="D208" s="235" t="s">
        <v>141</v>
      </c>
      <c r="E208" s="247" t="s">
        <v>1</v>
      </c>
      <c r="F208" s="248" t="s">
        <v>143</v>
      </c>
      <c r="G208" s="246"/>
      <c r="H208" s="249">
        <v>2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141</v>
      </c>
      <c r="AU208" s="255" t="s">
        <v>85</v>
      </c>
      <c r="AV208" s="14" t="s">
        <v>137</v>
      </c>
      <c r="AW208" s="14" t="s">
        <v>32</v>
      </c>
      <c r="AX208" s="14" t="s">
        <v>83</v>
      </c>
      <c r="AY208" s="255" t="s">
        <v>131</v>
      </c>
    </row>
    <row r="209" spans="1:65" s="2" customFormat="1" ht="16.5" customHeight="1">
      <c r="A209" s="38"/>
      <c r="B209" s="39"/>
      <c r="C209" s="219" t="s">
        <v>202</v>
      </c>
      <c r="D209" s="219" t="s">
        <v>133</v>
      </c>
      <c r="E209" s="220" t="s">
        <v>742</v>
      </c>
      <c r="F209" s="221" t="s">
        <v>743</v>
      </c>
      <c r="G209" s="222" t="s">
        <v>147</v>
      </c>
      <c r="H209" s="223">
        <v>57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40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137</v>
      </c>
      <c r="AT209" s="231" t="s">
        <v>133</v>
      </c>
      <c r="AU209" s="231" t="s">
        <v>85</v>
      </c>
      <c r="AY209" s="17" t="s">
        <v>131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83</v>
      </c>
      <c r="BK209" s="232">
        <f>ROUND(I209*H209,2)</f>
        <v>0</v>
      </c>
      <c r="BL209" s="17" t="s">
        <v>137</v>
      </c>
      <c r="BM209" s="231" t="s">
        <v>258</v>
      </c>
    </row>
    <row r="210" spans="1:51" s="13" customFormat="1" ht="12">
      <c r="A210" s="13"/>
      <c r="B210" s="233"/>
      <c r="C210" s="234"/>
      <c r="D210" s="235" t="s">
        <v>141</v>
      </c>
      <c r="E210" s="236" t="s">
        <v>1</v>
      </c>
      <c r="F210" s="237" t="s">
        <v>744</v>
      </c>
      <c r="G210" s="234"/>
      <c r="H210" s="238">
        <v>57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141</v>
      </c>
      <c r="AU210" s="244" t="s">
        <v>85</v>
      </c>
      <c r="AV210" s="13" t="s">
        <v>85</v>
      </c>
      <c r="AW210" s="13" t="s">
        <v>32</v>
      </c>
      <c r="AX210" s="13" t="s">
        <v>75</v>
      </c>
      <c r="AY210" s="244" t="s">
        <v>131</v>
      </c>
    </row>
    <row r="211" spans="1:51" s="14" customFormat="1" ht="12">
      <c r="A211" s="14"/>
      <c r="B211" s="245"/>
      <c r="C211" s="246"/>
      <c r="D211" s="235" t="s">
        <v>141</v>
      </c>
      <c r="E211" s="247" t="s">
        <v>1</v>
      </c>
      <c r="F211" s="248" t="s">
        <v>143</v>
      </c>
      <c r="G211" s="246"/>
      <c r="H211" s="249">
        <v>57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141</v>
      </c>
      <c r="AU211" s="255" t="s">
        <v>85</v>
      </c>
      <c r="AV211" s="14" t="s">
        <v>137</v>
      </c>
      <c r="AW211" s="14" t="s">
        <v>32</v>
      </c>
      <c r="AX211" s="14" t="s">
        <v>83</v>
      </c>
      <c r="AY211" s="255" t="s">
        <v>131</v>
      </c>
    </row>
    <row r="212" spans="1:65" s="2" customFormat="1" ht="24.15" customHeight="1">
      <c r="A212" s="38"/>
      <c r="B212" s="39"/>
      <c r="C212" s="219" t="s">
        <v>260</v>
      </c>
      <c r="D212" s="219" t="s">
        <v>133</v>
      </c>
      <c r="E212" s="220" t="s">
        <v>745</v>
      </c>
      <c r="F212" s="221" t="s">
        <v>746</v>
      </c>
      <c r="G212" s="222" t="s">
        <v>147</v>
      </c>
      <c r="H212" s="223">
        <v>59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40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137</v>
      </c>
      <c r="AT212" s="231" t="s">
        <v>133</v>
      </c>
      <c r="AU212" s="231" t="s">
        <v>85</v>
      </c>
      <c r="AY212" s="17" t="s">
        <v>131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83</v>
      </c>
      <c r="BK212" s="232">
        <f>ROUND(I212*H212,2)</f>
        <v>0</v>
      </c>
      <c r="BL212" s="17" t="s">
        <v>137</v>
      </c>
      <c r="BM212" s="231" t="s">
        <v>263</v>
      </c>
    </row>
    <row r="213" spans="1:51" s="13" customFormat="1" ht="12">
      <c r="A213" s="13"/>
      <c r="B213" s="233"/>
      <c r="C213" s="234"/>
      <c r="D213" s="235" t="s">
        <v>141</v>
      </c>
      <c r="E213" s="236" t="s">
        <v>1</v>
      </c>
      <c r="F213" s="237" t="s">
        <v>747</v>
      </c>
      <c r="G213" s="234"/>
      <c r="H213" s="238">
        <v>55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141</v>
      </c>
      <c r="AU213" s="244" t="s">
        <v>85</v>
      </c>
      <c r="AV213" s="13" t="s">
        <v>85</v>
      </c>
      <c r="AW213" s="13" t="s">
        <v>32</v>
      </c>
      <c r="AX213" s="13" t="s">
        <v>75</v>
      </c>
      <c r="AY213" s="244" t="s">
        <v>131</v>
      </c>
    </row>
    <row r="214" spans="1:51" s="13" customFormat="1" ht="12">
      <c r="A214" s="13"/>
      <c r="B214" s="233"/>
      <c r="C214" s="234"/>
      <c r="D214" s="235" t="s">
        <v>141</v>
      </c>
      <c r="E214" s="236" t="s">
        <v>1</v>
      </c>
      <c r="F214" s="237" t="s">
        <v>748</v>
      </c>
      <c r="G214" s="234"/>
      <c r="H214" s="238">
        <v>4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141</v>
      </c>
      <c r="AU214" s="244" t="s">
        <v>85</v>
      </c>
      <c r="AV214" s="13" t="s">
        <v>85</v>
      </c>
      <c r="AW214" s="13" t="s">
        <v>32</v>
      </c>
      <c r="AX214" s="13" t="s">
        <v>75</v>
      </c>
      <c r="AY214" s="244" t="s">
        <v>131</v>
      </c>
    </row>
    <row r="215" spans="1:51" s="14" customFormat="1" ht="12">
      <c r="A215" s="14"/>
      <c r="B215" s="245"/>
      <c r="C215" s="246"/>
      <c r="D215" s="235" t="s">
        <v>141</v>
      </c>
      <c r="E215" s="247" t="s">
        <v>1</v>
      </c>
      <c r="F215" s="248" t="s">
        <v>166</v>
      </c>
      <c r="G215" s="246"/>
      <c r="H215" s="249">
        <v>59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141</v>
      </c>
      <c r="AU215" s="255" t="s">
        <v>85</v>
      </c>
      <c r="AV215" s="14" t="s">
        <v>137</v>
      </c>
      <c r="AW215" s="14" t="s">
        <v>32</v>
      </c>
      <c r="AX215" s="14" t="s">
        <v>83</v>
      </c>
      <c r="AY215" s="255" t="s">
        <v>131</v>
      </c>
    </row>
    <row r="216" spans="1:65" s="2" customFormat="1" ht="24.15" customHeight="1">
      <c r="A216" s="38"/>
      <c r="B216" s="39"/>
      <c r="C216" s="219" t="s">
        <v>206</v>
      </c>
      <c r="D216" s="219" t="s">
        <v>133</v>
      </c>
      <c r="E216" s="220" t="s">
        <v>749</v>
      </c>
      <c r="F216" s="221" t="s">
        <v>750</v>
      </c>
      <c r="G216" s="222" t="s">
        <v>147</v>
      </c>
      <c r="H216" s="223">
        <v>59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40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137</v>
      </c>
      <c r="AT216" s="231" t="s">
        <v>133</v>
      </c>
      <c r="AU216" s="231" t="s">
        <v>85</v>
      </c>
      <c r="AY216" s="17" t="s">
        <v>131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83</v>
      </c>
      <c r="BK216" s="232">
        <f>ROUND(I216*H216,2)</f>
        <v>0</v>
      </c>
      <c r="BL216" s="17" t="s">
        <v>137</v>
      </c>
      <c r="BM216" s="231" t="s">
        <v>267</v>
      </c>
    </row>
    <row r="217" spans="1:51" s="13" customFormat="1" ht="12">
      <c r="A217" s="13"/>
      <c r="B217" s="233"/>
      <c r="C217" s="234"/>
      <c r="D217" s="235" t="s">
        <v>141</v>
      </c>
      <c r="E217" s="236" t="s">
        <v>1</v>
      </c>
      <c r="F217" s="237" t="s">
        <v>751</v>
      </c>
      <c r="G217" s="234"/>
      <c r="H217" s="238">
        <v>55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141</v>
      </c>
      <c r="AU217" s="244" t="s">
        <v>85</v>
      </c>
      <c r="AV217" s="13" t="s">
        <v>85</v>
      </c>
      <c r="AW217" s="13" t="s">
        <v>32</v>
      </c>
      <c r="AX217" s="13" t="s">
        <v>75</v>
      </c>
      <c r="AY217" s="244" t="s">
        <v>131</v>
      </c>
    </row>
    <row r="218" spans="1:51" s="13" customFormat="1" ht="12">
      <c r="A218" s="13"/>
      <c r="B218" s="233"/>
      <c r="C218" s="234"/>
      <c r="D218" s="235" t="s">
        <v>141</v>
      </c>
      <c r="E218" s="236" t="s">
        <v>1</v>
      </c>
      <c r="F218" s="237" t="s">
        <v>748</v>
      </c>
      <c r="G218" s="234"/>
      <c r="H218" s="238">
        <v>4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141</v>
      </c>
      <c r="AU218" s="244" t="s">
        <v>85</v>
      </c>
      <c r="AV218" s="13" t="s">
        <v>85</v>
      </c>
      <c r="AW218" s="13" t="s">
        <v>32</v>
      </c>
      <c r="AX218" s="13" t="s">
        <v>75</v>
      </c>
      <c r="AY218" s="244" t="s">
        <v>131</v>
      </c>
    </row>
    <row r="219" spans="1:51" s="14" customFormat="1" ht="12">
      <c r="A219" s="14"/>
      <c r="B219" s="245"/>
      <c r="C219" s="246"/>
      <c r="D219" s="235" t="s">
        <v>141</v>
      </c>
      <c r="E219" s="247" t="s">
        <v>1</v>
      </c>
      <c r="F219" s="248" t="s">
        <v>166</v>
      </c>
      <c r="G219" s="246"/>
      <c r="H219" s="249">
        <v>59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141</v>
      </c>
      <c r="AU219" s="255" t="s">
        <v>85</v>
      </c>
      <c r="AV219" s="14" t="s">
        <v>137</v>
      </c>
      <c r="AW219" s="14" t="s">
        <v>32</v>
      </c>
      <c r="AX219" s="14" t="s">
        <v>83</v>
      </c>
      <c r="AY219" s="255" t="s">
        <v>131</v>
      </c>
    </row>
    <row r="220" spans="1:63" s="12" customFormat="1" ht="22.8" customHeight="1">
      <c r="A220" s="12"/>
      <c r="B220" s="203"/>
      <c r="C220" s="204"/>
      <c r="D220" s="205" t="s">
        <v>74</v>
      </c>
      <c r="E220" s="217" t="s">
        <v>640</v>
      </c>
      <c r="F220" s="217" t="s">
        <v>641</v>
      </c>
      <c r="G220" s="204"/>
      <c r="H220" s="204"/>
      <c r="I220" s="207"/>
      <c r="J220" s="218">
        <f>BK220</f>
        <v>0</v>
      </c>
      <c r="K220" s="204"/>
      <c r="L220" s="209"/>
      <c r="M220" s="210"/>
      <c r="N220" s="211"/>
      <c r="O220" s="211"/>
      <c r="P220" s="212">
        <f>P221</f>
        <v>0</v>
      </c>
      <c r="Q220" s="211"/>
      <c r="R220" s="212">
        <f>R221</f>
        <v>0</v>
      </c>
      <c r="S220" s="211"/>
      <c r="T220" s="213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4" t="s">
        <v>83</v>
      </c>
      <c r="AT220" s="215" t="s">
        <v>74</v>
      </c>
      <c r="AU220" s="215" t="s">
        <v>83</v>
      </c>
      <c r="AY220" s="214" t="s">
        <v>131</v>
      </c>
      <c r="BK220" s="216">
        <f>BK221</f>
        <v>0</v>
      </c>
    </row>
    <row r="221" spans="1:65" s="2" customFormat="1" ht="16.5" customHeight="1">
      <c r="A221" s="38"/>
      <c r="B221" s="39"/>
      <c r="C221" s="219" t="s">
        <v>269</v>
      </c>
      <c r="D221" s="219" t="s">
        <v>133</v>
      </c>
      <c r="E221" s="220" t="s">
        <v>643</v>
      </c>
      <c r="F221" s="221" t="s">
        <v>644</v>
      </c>
      <c r="G221" s="222" t="s">
        <v>238</v>
      </c>
      <c r="H221" s="223">
        <v>159.139</v>
      </c>
      <c r="I221" s="224"/>
      <c r="J221" s="225">
        <f>ROUND(I221*H221,2)</f>
        <v>0</v>
      </c>
      <c r="K221" s="226"/>
      <c r="L221" s="44"/>
      <c r="M221" s="285" t="s">
        <v>1</v>
      </c>
      <c r="N221" s="286" t="s">
        <v>40</v>
      </c>
      <c r="O221" s="287"/>
      <c r="P221" s="288">
        <f>O221*H221</f>
        <v>0</v>
      </c>
      <c r="Q221" s="288">
        <v>0</v>
      </c>
      <c r="R221" s="288">
        <f>Q221*H221</f>
        <v>0</v>
      </c>
      <c r="S221" s="288">
        <v>0</v>
      </c>
      <c r="T221" s="289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137</v>
      </c>
      <c r="AT221" s="231" t="s">
        <v>133</v>
      </c>
      <c r="AU221" s="231" t="s">
        <v>85</v>
      </c>
      <c r="AY221" s="17" t="s">
        <v>131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83</v>
      </c>
      <c r="BK221" s="232">
        <f>ROUND(I221*H221,2)</f>
        <v>0</v>
      </c>
      <c r="BL221" s="17" t="s">
        <v>137</v>
      </c>
      <c r="BM221" s="231" t="s">
        <v>272</v>
      </c>
    </row>
    <row r="222" spans="1:31" s="2" customFormat="1" ht="6.95" customHeight="1">
      <c r="A222" s="38"/>
      <c r="B222" s="66"/>
      <c r="C222" s="67"/>
      <c r="D222" s="67"/>
      <c r="E222" s="67"/>
      <c r="F222" s="67"/>
      <c r="G222" s="67"/>
      <c r="H222" s="67"/>
      <c r="I222" s="67"/>
      <c r="J222" s="67"/>
      <c r="K222" s="67"/>
      <c r="L222" s="44"/>
      <c r="M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</row>
  </sheetData>
  <sheetProtection password="C7B2" sheet="1" objects="1" scenarios="1" formatColumns="0" formatRows="0" autoFilter="0"/>
  <autoFilter ref="C122:K22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Dětské hřiště na parcele č.5625/1 v k ú Petřvald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752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13. 1. 2023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ROUND((SUM(BE122:BE181)),2)</f>
        <v>0</v>
      </c>
      <c r="G33" s="38"/>
      <c r="H33" s="38"/>
      <c r="I33" s="155">
        <v>0.21</v>
      </c>
      <c r="J33" s="154">
        <f>ROUND(((SUM(BE122:BE181))*I33),2)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ROUND((SUM(BF122:BF181)),2)</f>
        <v>0</v>
      </c>
      <c r="G34" s="38"/>
      <c r="H34" s="38"/>
      <c r="I34" s="155">
        <v>0.15</v>
      </c>
      <c r="J34" s="154">
        <f>ROUND(((SUM(BF122:BF181))*I34),2)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ROUND((SUM(BG122:BG181)),2)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ROUND((SUM(BH122:BH181)),2)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ROUND((SUM(BI122:BI181)),2)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Dětské hřiště na parcele č.5625/1 v k ú Petřvald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03 - Drenáže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Petřvald</v>
      </c>
      <c r="G89" s="40"/>
      <c r="H89" s="40"/>
      <c r="I89" s="32" t="s">
        <v>22</v>
      </c>
      <c r="J89" s="79" t="str">
        <f>IF(J12="","",J12)</f>
        <v>13. 1. 2023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Ing. Jan Havlíček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753</v>
      </c>
      <c r="E99" s="188"/>
      <c r="F99" s="188"/>
      <c r="G99" s="188"/>
      <c r="H99" s="188"/>
      <c r="I99" s="188"/>
      <c r="J99" s="189">
        <f>J143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754</v>
      </c>
      <c r="E100" s="188"/>
      <c r="F100" s="188"/>
      <c r="G100" s="188"/>
      <c r="H100" s="188"/>
      <c r="I100" s="188"/>
      <c r="J100" s="189">
        <f>J150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109</v>
      </c>
      <c r="E101" s="188"/>
      <c r="F101" s="188"/>
      <c r="G101" s="188"/>
      <c r="H101" s="188"/>
      <c r="I101" s="188"/>
      <c r="J101" s="189">
        <f>J176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111</v>
      </c>
      <c r="E102" s="188"/>
      <c r="F102" s="188"/>
      <c r="G102" s="188"/>
      <c r="H102" s="188"/>
      <c r="I102" s="188"/>
      <c r="J102" s="189">
        <f>J180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Dětské hřiště na parcele č.5625/1 v k ú Petřvald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96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03 - Drenáže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Petřvald</v>
      </c>
      <c r="G116" s="40"/>
      <c r="H116" s="40"/>
      <c r="I116" s="32" t="s">
        <v>22</v>
      </c>
      <c r="J116" s="79" t="str">
        <f>IF(J12="","",J12)</f>
        <v>13. 1. 2023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32" t="s">
        <v>30</v>
      </c>
      <c r="J118" s="36" t="str">
        <f>E21</f>
        <v xml:space="preserve">Ing. Jan Havlíček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33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117</v>
      </c>
      <c r="D121" s="194" t="s">
        <v>60</v>
      </c>
      <c r="E121" s="194" t="s">
        <v>56</v>
      </c>
      <c r="F121" s="194" t="s">
        <v>57</v>
      </c>
      <c r="G121" s="194" t="s">
        <v>118</v>
      </c>
      <c r="H121" s="194" t="s">
        <v>119</v>
      </c>
      <c r="I121" s="194" t="s">
        <v>120</v>
      </c>
      <c r="J121" s="195" t="s">
        <v>100</v>
      </c>
      <c r="K121" s="196" t="s">
        <v>121</v>
      </c>
      <c r="L121" s="197"/>
      <c r="M121" s="100" t="s">
        <v>1</v>
      </c>
      <c r="N121" s="101" t="s">
        <v>39</v>
      </c>
      <c r="O121" s="101" t="s">
        <v>122</v>
      </c>
      <c r="P121" s="101" t="s">
        <v>123</v>
      </c>
      <c r="Q121" s="101" t="s">
        <v>124</v>
      </c>
      <c r="R121" s="101" t="s">
        <v>125</v>
      </c>
      <c r="S121" s="101" t="s">
        <v>126</v>
      </c>
      <c r="T121" s="102" t="s">
        <v>127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128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</f>
        <v>0</v>
      </c>
      <c r="Q122" s="104"/>
      <c r="R122" s="200">
        <f>R123</f>
        <v>0</v>
      </c>
      <c r="S122" s="104"/>
      <c r="T122" s="20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74</v>
      </c>
      <c r="AU122" s="17" t="s">
        <v>102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74</v>
      </c>
      <c r="E123" s="206" t="s">
        <v>129</v>
      </c>
      <c r="F123" s="206" t="s">
        <v>130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P124+P143+P150+P176+P180</f>
        <v>0</v>
      </c>
      <c r="Q123" s="211"/>
      <c r="R123" s="212">
        <f>R124+R143+R150+R176+R180</f>
        <v>0</v>
      </c>
      <c r="S123" s="211"/>
      <c r="T123" s="213">
        <f>T124+T143+T150+T176+T180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83</v>
      </c>
      <c r="AT123" s="215" t="s">
        <v>74</v>
      </c>
      <c r="AU123" s="215" t="s">
        <v>75</v>
      </c>
      <c r="AY123" s="214" t="s">
        <v>131</v>
      </c>
      <c r="BK123" s="216">
        <f>BK124+BK143+BK150+BK176+BK180</f>
        <v>0</v>
      </c>
    </row>
    <row r="124" spans="1:63" s="12" customFormat="1" ht="22.8" customHeight="1">
      <c r="A124" s="12"/>
      <c r="B124" s="203"/>
      <c r="C124" s="204"/>
      <c r="D124" s="205" t="s">
        <v>74</v>
      </c>
      <c r="E124" s="217" t="s">
        <v>83</v>
      </c>
      <c r="F124" s="217" t="s">
        <v>132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SUM(P125:P142)</f>
        <v>0</v>
      </c>
      <c r="Q124" s="211"/>
      <c r="R124" s="212">
        <f>SUM(R125:R142)</f>
        <v>0</v>
      </c>
      <c r="S124" s="211"/>
      <c r="T124" s="213">
        <f>SUM(T125:T142)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83</v>
      </c>
      <c r="AT124" s="215" t="s">
        <v>74</v>
      </c>
      <c r="AU124" s="215" t="s">
        <v>83</v>
      </c>
      <c r="AY124" s="214" t="s">
        <v>131</v>
      </c>
      <c r="BK124" s="216">
        <f>SUM(BK125:BK142)</f>
        <v>0</v>
      </c>
    </row>
    <row r="125" spans="1:65" s="2" customFormat="1" ht="24.15" customHeight="1">
      <c r="A125" s="38"/>
      <c r="B125" s="39"/>
      <c r="C125" s="219" t="s">
        <v>83</v>
      </c>
      <c r="D125" s="219" t="s">
        <v>133</v>
      </c>
      <c r="E125" s="220" t="s">
        <v>755</v>
      </c>
      <c r="F125" s="221" t="s">
        <v>756</v>
      </c>
      <c r="G125" s="222" t="s">
        <v>184</v>
      </c>
      <c r="H125" s="223">
        <v>135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40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137</v>
      </c>
      <c r="AT125" s="231" t="s">
        <v>133</v>
      </c>
      <c r="AU125" s="231" t="s">
        <v>85</v>
      </c>
      <c r="AY125" s="17" t="s">
        <v>131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137</v>
      </c>
      <c r="BM125" s="231" t="s">
        <v>85</v>
      </c>
    </row>
    <row r="126" spans="1:51" s="13" customFormat="1" ht="12">
      <c r="A126" s="13"/>
      <c r="B126" s="233"/>
      <c r="C126" s="234"/>
      <c r="D126" s="235" t="s">
        <v>141</v>
      </c>
      <c r="E126" s="236" t="s">
        <v>1</v>
      </c>
      <c r="F126" s="237" t="s">
        <v>757</v>
      </c>
      <c r="G126" s="234"/>
      <c r="H126" s="238">
        <v>135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141</v>
      </c>
      <c r="AU126" s="244" t="s">
        <v>85</v>
      </c>
      <c r="AV126" s="13" t="s">
        <v>85</v>
      </c>
      <c r="AW126" s="13" t="s">
        <v>32</v>
      </c>
      <c r="AX126" s="13" t="s">
        <v>75</v>
      </c>
      <c r="AY126" s="244" t="s">
        <v>131</v>
      </c>
    </row>
    <row r="127" spans="1:51" s="14" customFormat="1" ht="12">
      <c r="A127" s="14"/>
      <c r="B127" s="245"/>
      <c r="C127" s="246"/>
      <c r="D127" s="235" t="s">
        <v>141</v>
      </c>
      <c r="E127" s="247" t="s">
        <v>1</v>
      </c>
      <c r="F127" s="248" t="s">
        <v>143</v>
      </c>
      <c r="G127" s="246"/>
      <c r="H127" s="249">
        <v>135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141</v>
      </c>
      <c r="AU127" s="255" t="s">
        <v>85</v>
      </c>
      <c r="AV127" s="14" t="s">
        <v>137</v>
      </c>
      <c r="AW127" s="14" t="s">
        <v>32</v>
      </c>
      <c r="AX127" s="14" t="s">
        <v>83</v>
      </c>
      <c r="AY127" s="255" t="s">
        <v>131</v>
      </c>
    </row>
    <row r="128" spans="1:65" s="2" customFormat="1" ht="24.15" customHeight="1">
      <c r="A128" s="38"/>
      <c r="B128" s="39"/>
      <c r="C128" s="219" t="s">
        <v>85</v>
      </c>
      <c r="D128" s="219" t="s">
        <v>133</v>
      </c>
      <c r="E128" s="220" t="s">
        <v>758</v>
      </c>
      <c r="F128" s="221" t="s">
        <v>759</v>
      </c>
      <c r="G128" s="222" t="s">
        <v>184</v>
      </c>
      <c r="H128" s="223">
        <v>135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137</v>
      </c>
      <c r="AT128" s="231" t="s">
        <v>133</v>
      </c>
      <c r="AU128" s="231" t="s">
        <v>85</v>
      </c>
      <c r="AY128" s="17" t="s">
        <v>131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137</v>
      </c>
      <c r="BM128" s="231" t="s">
        <v>137</v>
      </c>
    </row>
    <row r="129" spans="1:65" s="2" customFormat="1" ht="24.15" customHeight="1">
      <c r="A129" s="38"/>
      <c r="B129" s="39"/>
      <c r="C129" s="219" t="s">
        <v>144</v>
      </c>
      <c r="D129" s="219" t="s">
        <v>133</v>
      </c>
      <c r="E129" s="220" t="s">
        <v>224</v>
      </c>
      <c r="F129" s="221" t="s">
        <v>699</v>
      </c>
      <c r="G129" s="222" t="s">
        <v>184</v>
      </c>
      <c r="H129" s="223">
        <v>101.33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137</v>
      </c>
      <c r="AT129" s="231" t="s">
        <v>133</v>
      </c>
      <c r="AU129" s="231" t="s">
        <v>85</v>
      </c>
      <c r="AY129" s="17" t="s">
        <v>131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137</v>
      </c>
      <c r="BM129" s="231" t="s">
        <v>148</v>
      </c>
    </row>
    <row r="130" spans="1:51" s="13" customFormat="1" ht="12">
      <c r="A130" s="13"/>
      <c r="B130" s="233"/>
      <c r="C130" s="234"/>
      <c r="D130" s="235" t="s">
        <v>141</v>
      </c>
      <c r="E130" s="236" t="s">
        <v>1</v>
      </c>
      <c r="F130" s="237" t="s">
        <v>760</v>
      </c>
      <c r="G130" s="234"/>
      <c r="H130" s="238">
        <v>101.33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141</v>
      </c>
      <c r="AU130" s="244" t="s">
        <v>85</v>
      </c>
      <c r="AV130" s="13" t="s">
        <v>85</v>
      </c>
      <c r="AW130" s="13" t="s">
        <v>32</v>
      </c>
      <c r="AX130" s="13" t="s">
        <v>75</v>
      </c>
      <c r="AY130" s="244" t="s">
        <v>131</v>
      </c>
    </row>
    <row r="131" spans="1:51" s="14" customFormat="1" ht="12">
      <c r="A131" s="14"/>
      <c r="B131" s="245"/>
      <c r="C131" s="246"/>
      <c r="D131" s="235" t="s">
        <v>141</v>
      </c>
      <c r="E131" s="247" t="s">
        <v>1</v>
      </c>
      <c r="F131" s="248" t="s">
        <v>143</v>
      </c>
      <c r="G131" s="246"/>
      <c r="H131" s="249">
        <v>101.33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141</v>
      </c>
      <c r="AU131" s="255" t="s">
        <v>85</v>
      </c>
      <c r="AV131" s="14" t="s">
        <v>137</v>
      </c>
      <c r="AW131" s="14" t="s">
        <v>32</v>
      </c>
      <c r="AX131" s="14" t="s">
        <v>83</v>
      </c>
      <c r="AY131" s="255" t="s">
        <v>131</v>
      </c>
    </row>
    <row r="132" spans="1:65" s="2" customFormat="1" ht="16.5" customHeight="1">
      <c r="A132" s="38"/>
      <c r="B132" s="39"/>
      <c r="C132" s="219" t="s">
        <v>137</v>
      </c>
      <c r="D132" s="219" t="s">
        <v>133</v>
      </c>
      <c r="E132" s="220" t="s">
        <v>233</v>
      </c>
      <c r="F132" s="221" t="s">
        <v>234</v>
      </c>
      <c r="G132" s="222" t="s">
        <v>184</v>
      </c>
      <c r="H132" s="223">
        <v>101.33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137</v>
      </c>
      <c r="AT132" s="231" t="s">
        <v>133</v>
      </c>
      <c r="AU132" s="231" t="s">
        <v>85</v>
      </c>
      <c r="AY132" s="17" t="s">
        <v>131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137</v>
      </c>
      <c r="BM132" s="231" t="s">
        <v>152</v>
      </c>
    </row>
    <row r="133" spans="1:65" s="2" customFormat="1" ht="24.15" customHeight="1">
      <c r="A133" s="38"/>
      <c r="B133" s="39"/>
      <c r="C133" s="219" t="s">
        <v>154</v>
      </c>
      <c r="D133" s="219" t="s">
        <v>133</v>
      </c>
      <c r="E133" s="220" t="s">
        <v>236</v>
      </c>
      <c r="F133" s="221" t="s">
        <v>237</v>
      </c>
      <c r="G133" s="222" t="s">
        <v>238</v>
      </c>
      <c r="H133" s="223">
        <v>162.128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137</v>
      </c>
      <c r="AT133" s="231" t="s">
        <v>133</v>
      </c>
      <c r="AU133" s="231" t="s">
        <v>85</v>
      </c>
      <c r="AY133" s="17" t="s">
        <v>131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137</v>
      </c>
      <c r="BM133" s="231" t="s">
        <v>157</v>
      </c>
    </row>
    <row r="134" spans="1:51" s="13" customFormat="1" ht="12">
      <c r="A134" s="13"/>
      <c r="B134" s="233"/>
      <c r="C134" s="234"/>
      <c r="D134" s="235" t="s">
        <v>141</v>
      </c>
      <c r="E134" s="236" t="s">
        <v>1</v>
      </c>
      <c r="F134" s="237" t="s">
        <v>761</v>
      </c>
      <c r="G134" s="234"/>
      <c r="H134" s="238">
        <v>162.128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141</v>
      </c>
      <c r="AU134" s="244" t="s">
        <v>85</v>
      </c>
      <c r="AV134" s="13" t="s">
        <v>85</v>
      </c>
      <c r="AW134" s="13" t="s">
        <v>32</v>
      </c>
      <c r="AX134" s="13" t="s">
        <v>75</v>
      </c>
      <c r="AY134" s="244" t="s">
        <v>131</v>
      </c>
    </row>
    <row r="135" spans="1:51" s="14" customFormat="1" ht="12">
      <c r="A135" s="14"/>
      <c r="B135" s="245"/>
      <c r="C135" s="246"/>
      <c r="D135" s="235" t="s">
        <v>141</v>
      </c>
      <c r="E135" s="247" t="s">
        <v>1</v>
      </c>
      <c r="F135" s="248" t="s">
        <v>143</v>
      </c>
      <c r="G135" s="246"/>
      <c r="H135" s="249">
        <v>162.128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141</v>
      </c>
      <c r="AU135" s="255" t="s">
        <v>85</v>
      </c>
      <c r="AV135" s="14" t="s">
        <v>137</v>
      </c>
      <c r="AW135" s="14" t="s">
        <v>32</v>
      </c>
      <c r="AX135" s="14" t="s">
        <v>83</v>
      </c>
      <c r="AY135" s="255" t="s">
        <v>131</v>
      </c>
    </row>
    <row r="136" spans="1:65" s="2" customFormat="1" ht="24.15" customHeight="1">
      <c r="A136" s="38"/>
      <c r="B136" s="39"/>
      <c r="C136" s="219" t="s">
        <v>148</v>
      </c>
      <c r="D136" s="219" t="s">
        <v>133</v>
      </c>
      <c r="E136" s="220" t="s">
        <v>242</v>
      </c>
      <c r="F136" s="221" t="s">
        <v>243</v>
      </c>
      <c r="G136" s="222" t="s">
        <v>184</v>
      </c>
      <c r="H136" s="223">
        <v>33.67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137</v>
      </c>
      <c r="AT136" s="231" t="s">
        <v>133</v>
      </c>
      <c r="AU136" s="231" t="s">
        <v>85</v>
      </c>
      <c r="AY136" s="17" t="s">
        <v>131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137</v>
      </c>
      <c r="BM136" s="231" t="s">
        <v>161</v>
      </c>
    </row>
    <row r="137" spans="1:51" s="13" customFormat="1" ht="12">
      <c r="A137" s="13"/>
      <c r="B137" s="233"/>
      <c r="C137" s="234"/>
      <c r="D137" s="235" t="s">
        <v>141</v>
      </c>
      <c r="E137" s="236" t="s">
        <v>1</v>
      </c>
      <c r="F137" s="237" t="s">
        <v>762</v>
      </c>
      <c r="G137" s="234"/>
      <c r="H137" s="238">
        <v>135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141</v>
      </c>
      <c r="AU137" s="244" t="s">
        <v>85</v>
      </c>
      <c r="AV137" s="13" t="s">
        <v>85</v>
      </c>
      <c r="AW137" s="13" t="s">
        <v>32</v>
      </c>
      <c r="AX137" s="13" t="s">
        <v>75</v>
      </c>
      <c r="AY137" s="244" t="s">
        <v>131</v>
      </c>
    </row>
    <row r="138" spans="1:51" s="13" customFormat="1" ht="12">
      <c r="A138" s="13"/>
      <c r="B138" s="233"/>
      <c r="C138" s="234"/>
      <c r="D138" s="235" t="s">
        <v>141</v>
      </c>
      <c r="E138" s="236" t="s">
        <v>1</v>
      </c>
      <c r="F138" s="237" t="s">
        <v>763</v>
      </c>
      <c r="G138" s="234"/>
      <c r="H138" s="238">
        <v>-101.33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141</v>
      </c>
      <c r="AU138" s="244" t="s">
        <v>85</v>
      </c>
      <c r="AV138" s="13" t="s">
        <v>85</v>
      </c>
      <c r="AW138" s="13" t="s">
        <v>32</v>
      </c>
      <c r="AX138" s="13" t="s">
        <v>75</v>
      </c>
      <c r="AY138" s="244" t="s">
        <v>131</v>
      </c>
    </row>
    <row r="139" spans="1:51" s="14" customFormat="1" ht="12">
      <c r="A139" s="14"/>
      <c r="B139" s="245"/>
      <c r="C139" s="246"/>
      <c r="D139" s="235" t="s">
        <v>141</v>
      </c>
      <c r="E139" s="247" t="s">
        <v>1</v>
      </c>
      <c r="F139" s="248" t="s">
        <v>166</v>
      </c>
      <c r="G139" s="246"/>
      <c r="H139" s="249">
        <v>33.67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141</v>
      </c>
      <c r="AU139" s="255" t="s">
        <v>85</v>
      </c>
      <c r="AV139" s="14" t="s">
        <v>137</v>
      </c>
      <c r="AW139" s="14" t="s">
        <v>32</v>
      </c>
      <c r="AX139" s="14" t="s">
        <v>83</v>
      </c>
      <c r="AY139" s="255" t="s">
        <v>131</v>
      </c>
    </row>
    <row r="140" spans="1:65" s="2" customFormat="1" ht="21.75" customHeight="1">
      <c r="A140" s="38"/>
      <c r="B140" s="39"/>
      <c r="C140" s="219" t="s">
        <v>167</v>
      </c>
      <c r="D140" s="219" t="s">
        <v>133</v>
      </c>
      <c r="E140" s="220" t="s">
        <v>283</v>
      </c>
      <c r="F140" s="221" t="s">
        <v>284</v>
      </c>
      <c r="G140" s="222" t="s">
        <v>140</v>
      </c>
      <c r="H140" s="223">
        <v>159.4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137</v>
      </c>
      <c r="AT140" s="231" t="s">
        <v>133</v>
      </c>
      <c r="AU140" s="231" t="s">
        <v>85</v>
      </c>
      <c r="AY140" s="17" t="s">
        <v>131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137</v>
      </c>
      <c r="BM140" s="231" t="s">
        <v>170</v>
      </c>
    </row>
    <row r="141" spans="1:51" s="13" customFormat="1" ht="12">
      <c r="A141" s="13"/>
      <c r="B141" s="233"/>
      <c r="C141" s="234"/>
      <c r="D141" s="235" t="s">
        <v>141</v>
      </c>
      <c r="E141" s="236" t="s">
        <v>1</v>
      </c>
      <c r="F141" s="237" t="s">
        <v>764</v>
      </c>
      <c r="G141" s="234"/>
      <c r="H141" s="238">
        <v>159.4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141</v>
      </c>
      <c r="AU141" s="244" t="s">
        <v>85</v>
      </c>
      <c r="AV141" s="13" t="s">
        <v>85</v>
      </c>
      <c r="AW141" s="13" t="s">
        <v>32</v>
      </c>
      <c r="AX141" s="13" t="s">
        <v>75</v>
      </c>
      <c r="AY141" s="244" t="s">
        <v>131</v>
      </c>
    </row>
    <row r="142" spans="1:51" s="14" customFormat="1" ht="12">
      <c r="A142" s="14"/>
      <c r="B142" s="245"/>
      <c r="C142" s="246"/>
      <c r="D142" s="235" t="s">
        <v>141</v>
      </c>
      <c r="E142" s="247" t="s">
        <v>1</v>
      </c>
      <c r="F142" s="248" t="s">
        <v>143</v>
      </c>
      <c r="G142" s="246"/>
      <c r="H142" s="249">
        <v>159.4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141</v>
      </c>
      <c r="AU142" s="255" t="s">
        <v>85</v>
      </c>
      <c r="AV142" s="14" t="s">
        <v>137</v>
      </c>
      <c r="AW142" s="14" t="s">
        <v>32</v>
      </c>
      <c r="AX142" s="14" t="s">
        <v>83</v>
      </c>
      <c r="AY142" s="255" t="s">
        <v>131</v>
      </c>
    </row>
    <row r="143" spans="1:63" s="12" customFormat="1" ht="22.8" customHeight="1">
      <c r="A143" s="12"/>
      <c r="B143" s="203"/>
      <c r="C143" s="204"/>
      <c r="D143" s="205" t="s">
        <v>74</v>
      </c>
      <c r="E143" s="217" t="s">
        <v>137</v>
      </c>
      <c r="F143" s="217" t="s">
        <v>765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SUM(P144:P149)</f>
        <v>0</v>
      </c>
      <c r="Q143" s="211"/>
      <c r="R143" s="212">
        <f>SUM(R144:R149)</f>
        <v>0</v>
      </c>
      <c r="S143" s="211"/>
      <c r="T143" s="213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83</v>
      </c>
      <c r="AT143" s="215" t="s">
        <v>74</v>
      </c>
      <c r="AU143" s="215" t="s">
        <v>83</v>
      </c>
      <c r="AY143" s="214" t="s">
        <v>131</v>
      </c>
      <c r="BK143" s="216">
        <f>SUM(BK144:BK149)</f>
        <v>0</v>
      </c>
    </row>
    <row r="144" spans="1:65" s="2" customFormat="1" ht="24.15" customHeight="1">
      <c r="A144" s="38"/>
      <c r="B144" s="39"/>
      <c r="C144" s="219" t="s">
        <v>152</v>
      </c>
      <c r="D144" s="219" t="s">
        <v>133</v>
      </c>
      <c r="E144" s="220" t="s">
        <v>766</v>
      </c>
      <c r="F144" s="221" t="s">
        <v>767</v>
      </c>
      <c r="G144" s="222" t="s">
        <v>184</v>
      </c>
      <c r="H144" s="223">
        <v>82.88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137</v>
      </c>
      <c r="AT144" s="231" t="s">
        <v>133</v>
      </c>
      <c r="AU144" s="231" t="s">
        <v>85</v>
      </c>
      <c r="AY144" s="17" t="s">
        <v>131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137</v>
      </c>
      <c r="BM144" s="231" t="s">
        <v>174</v>
      </c>
    </row>
    <row r="145" spans="1:51" s="13" customFormat="1" ht="12">
      <c r="A145" s="13"/>
      <c r="B145" s="233"/>
      <c r="C145" s="234"/>
      <c r="D145" s="235" t="s">
        <v>141</v>
      </c>
      <c r="E145" s="236" t="s">
        <v>1</v>
      </c>
      <c r="F145" s="237" t="s">
        <v>768</v>
      </c>
      <c r="G145" s="234"/>
      <c r="H145" s="238">
        <v>82.88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141</v>
      </c>
      <c r="AU145" s="244" t="s">
        <v>85</v>
      </c>
      <c r="AV145" s="13" t="s">
        <v>85</v>
      </c>
      <c r="AW145" s="13" t="s">
        <v>32</v>
      </c>
      <c r="AX145" s="13" t="s">
        <v>75</v>
      </c>
      <c r="AY145" s="244" t="s">
        <v>131</v>
      </c>
    </row>
    <row r="146" spans="1:51" s="14" customFormat="1" ht="12">
      <c r="A146" s="14"/>
      <c r="B146" s="245"/>
      <c r="C146" s="246"/>
      <c r="D146" s="235" t="s">
        <v>141</v>
      </c>
      <c r="E146" s="247" t="s">
        <v>1</v>
      </c>
      <c r="F146" s="248" t="s">
        <v>143</v>
      </c>
      <c r="G146" s="246"/>
      <c r="H146" s="249">
        <v>82.88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141</v>
      </c>
      <c r="AU146" s="255" t="s">
        <v>85</v>
      </c>
      <c r="AV146" s="14" t="s">
        <v>137</v>
      </c>
      <c r="AW146" s="14" t="s">
        <v>32</v>
      </c>
      <c r="AX146" s="14" t="s">
        <v>83</v>
      </c>
      <c r="AY146" s="255" t="s">
        <v>131</v>
      </c>
    </row>
    <row r="147" spans="1:65" s="2" customFormat="1" ht="21.75" customHeight="1">
      <c r="A147" s="38"/>
      <c r="B147" s="39"/>
      <c r="C147" s="219" t="s">
        <v>176</v>
      </c>
      <c r="D147" s="219" t="s">
        <v>133</v>
      </c>
      <c r="E147" s="220" t="s">
        <v>769</v>
      </c>
      <c r="F147" s="221" t="s">
        <v>770</v>
      </c>
      <c r="G147" s="222" t="s">
        <v>184</v>
      </c>
      <c r="H147" s="223">
        <v>18.45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137</v>
      </c>
      <c r="AT147" s="231" t="s">
        <v>133</v>
      </c>
      <c r="AU147" s="231" t="s">
        <v>85</v>
      </c>
      <c r="AY147" s="17" t="s">
        <v>131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137</v>
      </c>
      <c r="BM147" s="231" t="s">
        <v>180</v>
      </c>
    </row>
    <row r="148" spans="1:51" s="13" customFormat="1" ht="12">
      <c r="A148" s="13"/>
      <c r="B148" s="233"/>
      <c r="C148" s="234"/>
      <c r="D148" s="235" t="s">
        <v>141</v>
      </c>
      <c r="E148" s="236" t="s">
        <v>1</v>
      </c>
      <c r="F148" s="237" t="s">
        <v>771</v>
      </c>
      <c r="G148" s="234"/>
      <c r="H148" s="238">
        <v>18.45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141</v>
      </c>
      <c r="AU148" s="244" t="s">
        <v>85</v>
      </c>
      <c r="AV148" s="13" t="s">
        <v>85</v>
      </c>
      <c r="AW148" s="13" t="s">
        <v>32</v>
      </c>
      <c r="AX148" s="13" t="s">
        <v>75</v>
      </c>
      <c r="AY148" s="244" t="s">
        <v>131</v>
      </c>
    </row>
    <row r="149" spans="1:51" s="14" customFormat="1" ht="12">
      <c r="A149" s="14"/>
      <c r="B149" s="245"/>
      <c r="C149" s="246"/>
      <c r="D149" s="235" t="s">
        <v>141</v>
      </c>
      <c r="E149" s="247" t="s">
        <v>1</v>
      </c>
      <c r="F149" s="248" t="s">
        <v>143</v>
      </c>
      <c r="G149" s="246"/>
      <c r="H149" s="249">
        <v>18.45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141</v>
      </c>
      <c r="AU149" s="255" t="s">
        <v>85</v>
      </c>
      <c r="AV149" s="14" t="s">
        <v>137</v>
      </c>
      <c r="AW149" s="14" t="s">
        <v>32</v>
      </c>
      <c r="AX149" s="14" t="s">
        <v>83</v>
      </c>
      <c r="AY149" s="255" t="s">
        <v>131</v>
      </c>
    </row>
    <row r="150" spans="1:63" s="12" customFormat="1" ht="22.8" customHeight="1">
      <c r="A150" s="12"/>
      <c r="B150" s="203"/>
      <c r="C150" s="204"/>
      <c r="D150" s="205" t="s">
        <v>74</v>
      </c>
      <c r="E150" s="217" t="s">
        <v>152</v>
      </c>
      <c r="F150" s="217" t="s">
        <v>772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SUM(P151:P175)</f>
        <v>0</v>
      </c>
      <c r="Q150" s="211"/>
      <c r="R150" s="212">
        <f>SUM(R151:R175)</f>
        <v>0</v>
      </c>
      <c r="S150" s="211"/>
      <c r="T150" s="213">
        <f>SUM(T151:T175)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83</v>
      </c>
      <c r="AT150" s="215" t="s">
        <v>74</v>
      </c>
      <c r="AU150" s="215" t="s">
        <v>83</v>
      </c>
      <c r="AY150" s="214" t="s">
        <v>131</v>
      </c>
      <c r="BK150" s="216">
        <f>SUM(BK151:BK175)</f>
        <v>0</v>
      </c>
    </row>
    <row r="151" spans="1:65" s="2" customFormat="1" ht="24.15" customHeight="1">
      <c r="A151" s="38"/>
      <c r="B151" s="39"/>
      <c r="C151" s="219" t="s">
        <v>157</v>
      </c>
      <c r="D151" s="219" t="s">
        <v>133</v>
      </c>
      <c r="E151" s="220" t="s">
        <v>773</v>
      </c>
      <c r="F151" s="221" t="s">
        <v>774</v>
      </c>
      <c r="G151" s="222" t="s">
        <v>179</v>
      </c>
      <c r="H151" s="223">
        <v>296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137</v>
      </c>
      <c r="AT151" s="231" t="s">
        <v>133</v>
      </c>
      <c r="AU151" s="231" t="s">
        <v>85</v>
      </c>
      <c r="AY151" s="17" t="s">
        <v>131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137</v>
      </c>
      <c r="BM151" s="231" t="s">
        <v>185</v>
      </c>
    </row>
    <row r="152" spans="1:51" s="13" customFormat="1" ht="12">
      <c r="A152" s="13"/>
      <c r="B152" s="233"/>
      <c r="C152" s="234"/>
      <c r="D152" s="235" t="s">
        <v>141</v>
      </c>
      <c r="E152" s="236" t="s">
        <v>1</v>
      </c>
      <c r="F152" s="237" t="s">
        <v>775</v>
      </c>
      <c r="G152" s="234"/>
      <c r="H152" s="238">
        <v>296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141</v>
      </c>
      <c r="AU152" s="244" t="s">
        <v>85</v>
      </c>
      <c r="AV152" s="13" t="s">
        <v>85</v>
      </c>
      <c r="AW152" s="13" t="s">
        <v>32</v>
      </c>
      <c r="AX152" s="13" t="s">
        <v>75</v>
      </c>
      <c r="AY152" s="244" t="s">
        <v>131</v>
      </c>
    </row>
    <row r="153" spans="1:51" s="14" customFormat="1" ht="12">
      <c r="A153" s="14"/>
      <c r="B153" s="245"/>
      <c r="C153" s="246"/>
      <c r="D153" s="235" t="s">
        <v>141</v>
      </c>
      <c r="E153" s="247" t="s">
        <v>1</v>
      </c>
      <c r="F153" s="248" t="s">
        <v>143</v>
      </c>
      <c r="G153" s="246"/>
      <c r="H153" s="249">
        <v>296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141</v>
      </c>
      <c r="AU153" s="255" t="s">
        <v>85</v>
      </c>
      <c r="AV153" s="14" t="s">
        <v>137</v>
      </c>
      <c r="AW153" s="14" t="s">
        <v>32</v>
      </c>
      <c r="AX153" s="14" t="s">
        <v>83</v>
      </c>
      <c r="AY153" s="255" t="s">
        <v>131</v>
      </c>
    </row>
    <row r="154" spans="1:65" s="2" customFormat="1" ht="16.5" customHeight="1">
      <c r="A154" s="38"/>
      <c r="B154" s="39"/>
      <c r="C154" s="256" t="s">
        <v>187</v>
      </c>
      <c r="D154" s="256" t="s">
        <v>255</v>
      </c>
      <c r="E154" s="257" t="s">
        <v>776</v>
      </c>
      <c r="F154" s="258" t="s">
        <v>777</v>
      </c>
      <c r="G154" s="259" t="s">
        <v>179</v>
      </c>
      <c r="H154" s="260">
        <v>298.96</v>
      </c>
      <c r="I154" s="261"/>
      <c r="J154" s="262">
        <f>ROUND(I154*H154,2)</f>
        <v>0</v>
      </c>
      <c r="K154" s="263"/>
      <c r="L154" s="264"/>
      <c r="M154" s="265" t="s">
        <v>1</v>
      </c>
      <c r="N154" s="266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152</v>
      </c>
      <c r="AT154" s="231" t="s">
        <v>255</v>
      </c>
      <c r="AU154" s="231" t="s">
        <v>85</v>
      </c>
      <c r="AY154" s="17" t="s">
        <v>131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137</v>
      </c>
      <c r="BM154" s="231" t="s">
        <v>190</v>
      </c>
    </row>
    <row r="155" spans="1:51" s="13" customFormat="1" ht="12">
      <c r="A155" s="13"/>
      <c r="B155" s="233"/>
      <c r="C155" s="234"/>
      <c r="D155" s="235" t="s">
        <v>141</v>
      </c>
      <c r="E155" s="236" t="s">
        <v>1</v>
      </c>
      <c r="F155" s="237" t="s">
        <v>778</v>
      </c>
      <c r="G155" s="234"/>
      <c r="H155" s="238">
        <v>298.96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141</v>
      </c>
      <c r="AU155" s="244" t="s">
        <v>85</v>
      </c>
      <c r="AV155" s="13" t="s">
        <v>85</v>
      </c>
      <c r="AW155" s="13" t="s">
        <v>32</v>
      </c>
      <c r="AX155" s="13" t="s">
        <v>75</v>
      </c>
      <c r="AY155" s="244" t="s">
        <v>131</v>
      </c>
    </row>
    <row r="156" spans="1:51" s="14" customFormat="1" ht="12">
      <c r="A156" s="14"/>
      <c r="B156" s="245"/>
      <c r="C156" s="246"/>
      <c r="D156" s="235" t="s">
        <v>141</v>
      </c>
      <c r="E156" s="247" t="s">
        <v>1</v>
      </c>
      <c r="F156" s="248" t="s">
        <v>143</v>
      </c>
      <c r="G156" s="246"/>
      <c r="H156" s="249">
        <v>298.96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141</v>
      </c>
      <c r="AU156" s="255" t="s">
        <v>85</v>
      </c>
      <c r="AV156" s="14" t="s">
        <v>137</v>
      </c>
      <c r="AW156" s="14" t="s">
        <v>32</v>
      </c>
      <c r="AX156" s="14" t="s">
        <v>83</v>
      </c>
      <c r="AY156" s="255" t="s">
        <v>131</v>
      </c>
    </row>
    <row r="157" spans="1:65" s="2" customFormat="1" ht="24.15" customHeight="1">
      <c r="A157" s="38"/>
      <c r="B157" s="39"/>
      <c r="C157" s="219" t="s">
        <v>161</v>
      </c>
      <c r="D157" s="219" t="s">
        <v>133</v>
      </c>
      <c r="E157" s="220" t="s">
        <v>779</v>
      </c>
      <c r="F157" s="221" t="s">
        <v>780</v>
      </c>
      <c r="G157" s="222" t="s">
        <v>179</v>
      </c>
      <c r="H157" s="223">
        <v>82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40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137</v>
      </c>
      <c r="AT157" s="231" t="s">
        <v>133</v>
      </c>
      <c r="AU157" s="231" t="s">
        <v>85</v>
      </c>
      <c r="AY157" s="17" t="s">
        <v>131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83</v>
      </c>
      <c r="BK157" s="232">
        <f>ROUND(I157*H157,2)</f>
        <v>0</v>
      </c>
      <c r="BL157" s="17" t="s">
        <v>137</v>
      </c>
      <c r="BM157" s="231" t="s">
        <v>194</v>
      </c>
    </row>
    <row r="158" spans="1:51" s="13" customFormat="1" ht="12">
      <c r="A158" s="13"/>
      <c r="B158" s="233"/>
      <c r="C158" s="234"/>
      <c r="D158" s="235" t="s">
        <v>141</v>
      </c>
      <c r="E158" s="236" t="s">
        <v>1</v>
      </c>
      <c r="F158" s="237" t="s">
        <v>781</v>
      </c>
      <c r="G158" s="234"/>
      <c r="H158" s="238">
        <v>82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141</v>
      </c>
      <c r="AU158" s="244" t="s">
        <v>85</v>
      </c>
      <c r="AV158" s="13" t="s">
        <v>85</v>
      </c>
      <c r="AW158" s="13" t="s">
        <v>32</v>
      </c>
      <c r="AX158" s="13" t="s">
        <v>75</v>
      </c>
      <c r="AY158" s="244" t="s">
        <v>131</v>
      </c>
    </row>
    <row r="159" spans="1:51" s="14" customFormat="1" ht="12">
      <c r="A159" s="14"/>
      <c r="B159" s="245"/>
      <c r="C159" s="246"/>
      <c r="D159" s="235" t="s">
        <v>141</v>
      </c>
      <c r="E159" s="247" t="s">
        <v>1</v>
      </c>
      <c r="F159" s="248" t="s">
        <v>143</v>
      </c>
      <c r="G159" s="246"/>
      <c r="H159" s="249">
        <v>82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141</v>
      </c>
      <c r="AU159" s="255" t="s">
        <v>85</v>
      </c>
      <c r="AV159" s="14" t="s">
        <v>137</v>
      </c>
      <c r="AW159" s="14" t="s">
        <v>32</v>
      </c>
      <c r="AX159" s="14" t="s">
        <v>83</v>
      </c>
      <c r="AY159" s="255" t="s">
        <v>131</v>
      </c>
    </row>
    <row r="160" spans="1:65" s="2" customFormat="1" ht="21.75" customHeight="1">
      <c r="A160" s="38"/>
      <c r="B160" s="39"/>
      <c r="C160" s="256" t="s">
        <v>196</v>
      </c>
      <c r="D160" s="256" t="s">
        <v>255</v>
      </c>
      <c r="E160" s="257" t="s">
        <v>782</v>
      </c>
      <c r="F160" s="258" t="s">
        <v>783</v>
      </c>
      <c r="G160" s="259" t="s">
        <v>179</v>
      </c>
      <c r="H160" s="260">
        <v>86.1</v>
      </c>
      <c r="I160" s="261"/>
      <c r="J160" s="262">
        <f>ROUND(I160*H160,2)</f>
        <v>0</v>
      </c>
      <c r="K160" s="263"/>
      <c r="L160" s="264"/>
      <c r="M160" s="265" t="s">
        <v>1</v>
      </c>
      <c r="N160" s="266" t="s">
        <v>40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152</v>
      </c>
      <c r="AT160" s="231" t="s">
        <v>255</v>
      </c>
      <c r="AU160" s="231" t="s">
        <v>85</v>
      </c>
      <c r="AY160" s="17" t="s">
        <v>131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83</v>
      </c>
      <c r="BK160" s="232">
        <f>ROUND(I160*H160,2)</f>
        <v>0</v>
      </c>
      <c r="BL160" s="17" t="s">
        <v>137</v>
      </c>
      <c r="BM160" s="231" t="s">
        <v>199</v>
      </c>
    </row>
    <row r="161" spans="1:51" s="13" customFormat="1" ht="12">
      <c r="A161" s="13"/>
      <c r="B161" s="233"/>
      <c r="C161" s="234"/>
      <c r="D161" s="235" t="s">
        <v>141</v>
      </c>
      <c r="E161" s="236" t="s">
        <v>1</v>
      </c>
      <c r="F161" s="237" t="s">
        <v>784</v>
      </c>
      <c r="G161" s="234"/>
      <c r="H161" s="238">
        <v>86.1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141</v>
      </c>
      <c r="AU161" s="244" t="s">
        <v>85</v>
      </c>
      <c r="AV161" s="13" t="s">
        <v>85</v>
      </c>
      <c r="AW161" s="13" t="s">
        <v>32</v>
      </c>
      <c r="AX161" s="13" t="s">
        <v>75</v>
      </c>
      <c r="AY161" s="244" t="s">
        <v>131</v>
      </c>
    </row>
    <row r="162" spans="1:51" s="14" customFormat="1" ht="12">
      <c r="A162" s="14"/>
      <c r="B162" s="245"/>
      <c r="C162" s="246"/>
      <c r="D162" s="235" t="s">
        <v>141</v>
      </c>
      <c r="E162" s="247" t="s">
        <v>1</v>
      </c>
      <c r="F162" s="248" t="s">
        <v>143</v>
      </c>
      <c r="G162" s="246"/>
      <c r="H162" s="249">
        <v>86.1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141</v>
      </c>
      <c r="AU162" s="255" t="s">
        <v>85</v>
      </c>
      <c r="AV162" s="14" t="s">
        <v>137</v>
      </c>
      <c r="AW162" s="14" t="s">
        <v>32</v>
      </c>
      <c r="AX162" s="14" t="s">
        <v>83</v>
      </c>
      <c r="AY162" s="255" t="s">
        <v>131</v>
      </c>
    </row>
    <row r="163" spans="1:65" s="2" customFormat="1" ht="24.15" customHeight="1">
      <c r="A163" s="38"/>
      <c r="B163" s="39"/>
      <c r="C163" s="219" t="s">
        <v>170</v>
      </c>
      <c r="D163" s="219" t="s">
        <v>133</v>
      </c>
      <c r="E163" s="220" t="s">
        <v>785</v>
      </c>
      <c r="F163" s="221" t="s">
        <v>786</v>
      </c>
      <c r="G163" s="222" t="s">
        <v>147</v>
      </c>
      <c r="H163" s="223">
        <v>18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137</v>
      </c>
      <c r="AT163" s="231" t="s">
        <v>133</v>
      </c>
      <c r="AU163" s="231" t="s">
        <v>85</v>
      </c>
      <c r="AY163" s="17" t="s">
        <v>131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137</v>
      </c>
      <c r="BM163" s="231" t="s">
        <v>202</v>
      </c>
    </row>
    <row r="164" spans="1:65" s="2" customFormat="1" ht="24.15" customHeight="1">
      <c r="A164" s="38"/>
      <c r="B164" s="39"/>
      <c r="C164" s="219" t="s">
        <v>8</v>
      </c>
      <c r="D164" s="219" t="s">
        <v>133</v>
      </c>
      <c r="E164" s="220" t="s">
        <v>787</v>
      </c>
      <c r="F164" s="221" t="s">
        <v>788</v>
      </c>
      <c r="G164" s="222" t="s">
        <v>147</v>
      </c>
      <c r="H164" s="223">
        <v>1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137</v>
      </c>
      <c r="AT164" s="231" t="s">
        <v>133</v>
      </c>
      <c r="AU164" s="231" t="s">
        <v>85</v>
      </c>
      <c r="AY164" s="17" t="s">
        <v>131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137</v>
      </c>
      <c r="BM164" s="231" t="s">
        <v>206</v>
      </c>
    </row>
    <row r="165" spans="1:51" s="13" customFormat="1" ht="12">
      <c r="A165" s="13"/>
      <c r="B165" s="233"/>
      <c r="C165" s="234"/>
      <c r="D165" s="235" t="s">
        <v>141</v>
      </c>
      <c r="E165" s="236" t="s">
        <v>1</v>
      </c>
      <c r="F165" s="237" t="s">
        <v>789</v>
      </c>
      <c r="G165" s="234"/>
      <c r="H165" s="238">
        <v>1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141</v>
      </c>
      <c r="AU165" s="244" t="s">
        <v>85</v>
      </c>
      <c r="AV165" s="13" t="s">
        <v>85</v>
      </c>
      <c r="AW165" s="13" t="s">
        <v>32</v>
      </c>
      <c r="AX165" s="13" t="s">
        <v>75</v>
      </c>
      <c r="AY165" s="244" t="s">
        <v>131</v>
      </c>
    </row>
    <row r="166" spans="1:51" s="14" customFormat="1" ht="12">
      <c r="A166" s="14"/>
      <c r="B166" s="245"/>
      <c r="C166" s="246"/>
      <c r="D166" s="235" t="s">
        <v>141</v>
      </c>
      <c r="E166" s="247" t="s">
        <v>1</v>
      </c>
      <c r="F166" s="248" t="s">
        <v>143</v>
      </c>
      <c r="G166" s="246"/>
      <c r="H166" s="249">
        <v>1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141</v>
      </c>
      <c r="AU166" s="255" t="s">
        <v>85</v>
      </c>
      <c r="AV166" s="14" t="s">
        <v>137</v>
      </c>
      <c r="AW166" s="14" t="s">
        <v>32</v>
      </c>
      <c r="AX166" s="14" t="s">
        <v>83</v>
      </c>
      <c r="AY166" s="255" t="s">
        <v>131</v>
      </c>
    </row>
    <row r="167" spans="1:65" s="2" customFormat="1" ht="24.15" customHeight="1">
      <c r="A167" s="38"/>
      <c r="B167" s="39"/>
      <c r="C167" s="219" t="s">
        <v>174</v>
      </c>
      <c r="D167" s="219" t="s">
        <v>133</v>
      </c>
      <c r="E167" s="220" t="s">
        <v>790</v>
      </c>
      <c r="F167" s="221" t="s">
        <v>791</v>
      </c>
      <c r="G167" s="222" t="s">
        <v>147</v>
      </c>
      <c r="H167" s="223">
        <v>5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40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137</v>
      </c>
      <c r="AT167" s="231" t="s">
        <v>133</v>
      </c>
      <c r="AU167" s="231" t="s">
        <v>85</v>
      </c>
      <c r="AY167" s="17" t="s">
        <v>131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137</v>
      </c>
      <c r="BM167" s="231" t="s">
        <v>209</v>
      </c>
    </row>
    <row r="168" spans="1:51" s="13" customFormat="1" ht="12">
      <c r="A168" s="13"/>
      <c r="B168" s="233"/>
      <c r="C168" s="234"/>
      <c r="D168" s="235" t="s">
        <v>141</v>
      </c>
      <c r="E168" s="236" t="s">
        <v>1</v>
      </c>
      <c r="F168" s="237" t="s">
        <v>792</v>
      </c>
      <c r="G168" s="234"/>
      <c r="H168" s="238">
        <v>5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141</v>
      </c>
      <c r="AU168" s="244" t="s">
        <v>85</v>
      </c>
      <c r="AV168" s="13" t="s">
        <v>85</v>
      </c>
      <c r="AW168" s="13" t="s">
        <v>32</v>
      </c>
      <c r="AX168" s="13" t="s">
        <v>75</v>
      </c>
      <c r="AY168" s="244" t="s">
        <v>131</v>
      </c>
    </row>
    <row r="169" spans="1:51" s="14" customFormat="1" ht="12">
      <c r="A169" s="14"/>
      <c r="B169" s="245"/>
      <c r="C169" s="246"/>
      <c r="D169" s="235" t="s">
        <v>141</v>
      </c>
      <c r="E169" s="247" t="s">
        <v>1</v>
      </c>
      <c r="F169" s="248" t="s">
        <v>143</v>
      </c>
      <c r="G169" s="246"/>
      <c r="H169" s="249">
        <v>5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141</v>
      </c>
      <c r="AU169" s="255" t="s">
        <v>85</v>
      </c>
      <c r="AV169" s="14" t="s">
        <v>137</v>
      </c>
      <c r="AW169" s="14" t="s">
        <v>32</v>
      </c>
      <c r="AX169" s="14" t="s">
        <v>83</v>
      </c>
      <c r="AY169" s="255" t="s">
        <v>131</v>
      </c>
    </row>
    <row r="170" spans="1:65" s="2" customFormat="1" ht="33" customHeight="1">
      <c r="A170" s="38"/>
      <c r="B170" s="39"/>
      <c r="C170" s="219" t="s">
        <v>210</v>
      </c>
      <c r="D170" s="219" t="s">
        <v>133</v>
      </c>
      <c r="E170" s="220" t="s">
        <v>793</v>
      </c>
      <c r="F170" s="221" t="s">
        <v>794</v>
      </c>
      <c r="G170" s="222" t="s">
        <v>147</v>
      </c>
      <c r="H170" s="223">
        <v>5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40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137</v>
      </c>
      <c r="AT170" s="231" t="s">
        <v>133</v>
      </c>
      <c r="AU170" s="231" t="s">
        <v>85</v>
      </c>
      <c r="AY170" s="17" t="s">
        <v>131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83</v>
      </c>
      <c r="BK170" s="232">
        <f>ROUND(I170*H170,2)</f>
        <v>0</v>
      </c>
      <c r="BL170" s="17" t="s">
        <v>137</v>
      </c>
      <c r="BM170" s="231" t="s">
        <v>213</v>
      </c>
    </row>
    <row r="171" spans="1:65" s="2" customFormat="1" ht="24.15" customHeight="1">
      <c r="A171" s="38"/>
      <c r="B171" s="39"/>
      <c r="C171" s="219" t="s">
        <v>180</v>
      </c>
      <c r="D171" s="219" t="s">
        <v>133</v>
      </c>
      <c r="E171" s="220" t="s">
        <v>795</v>
      </c>
      <c r="F171" s="221" t="s">
        <v>796</v>
      </c>
      <c r="G171" s="222" t="s">
        <v>147</v>
      </c>
      <c r="H171" s="223">
        <v>5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137</v>
      </c>
      <c r="AT171" s="231" t="s">
        <v>133</v>
      </c>
      <c r="AU171" s="231" t="s">
        <v>85</v>
      </c>
      <c r="AY171" s="17" t="s">
        <v>131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137</v>
      </c>
      <c r="BM171" s="231" t="s">
        <v>216</v>
      </c>
    </row>
    <row r="172" spans="1:65" s="2" customFormat="1" ht="24.15" customHeight="1">
      <c r="A172" s="38"/>
      <c r="B172" s="39"/>
      <c r="C172" s="219" t="s">
        <v>217</v>
      </c>
      <c r="D172" s="219" t="s">
        <v>133</v>
      </c>
      <c r="E172" s="220" t="s">
        <v>797</v>
      </c>
      <c r="F172" s="221" t="s">
        <v>798</v>
      </c>
      <c r="G172" s="222" t="s">
        <v>147</v>
      </c>
      <c r="H172" s="223">
        <v>5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40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137</v>
      </c>
      <c r="AT172" s="231" t="s">
        <v>133</v>
      </c>
      <c r="AU172" s="231" t="s">
        <v>85</v>
      </c>
      <c r="AY172" s="17" t="s">
        <v>131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83</v>
      </c>
      <c r="BK172" s="232">
        <f>ROUND(I172*H172,2)</f>
        <v>0</v>
      </c>
      <c r="BL172" s="17" t="s">
        <v>137</v>
      </c>
      <c r="BM172" s="231" t="s">
        <v>220</v>
      </c>
    </row>
    <row r="173" spans="1:65" s="2" customFormat="1" ht="21.75" customHeight="1">
      <c r="A173" s="38"/>
      <c r="B173" s="39"/>
      <c r="C173" s="219" t="s">
        <v>185</v>
      </c>
      <c r="D173" s="219" t="s">
        <v>133</v>
      </c>
      <c r="E173" s="220" t="s">
        <v>799</v>
      </c>
      <c r="F173" s="221" t="s">
        <v>800</v>
      </c>
      <c r="G173" s="222" t="s">
        <v>179</v>
      </c>
      <c r="H173" s="223">
        <v>82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137</v>
      </c>
      <c r="AT173" s="231" t="s">
        <v>133</v>
      </c>
      <c r="AU173" s="231" t="s">
        <v>85</v>
      </c>
      <c r="AY173" s="17" t="s">
        <v>131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137</v>
      </c>
      <c r="BM173" s="231" t="s">
        <v>223</v>
      </c>
    </row>
    <row r="174" spans="1:51" s="13" customFormat="1" ht="12">
      <c r="A174" s="13"/>
      <c r="B174" s="233"/>
      <c r="C174" s="234"/>
      <c r="D174" s="235" t="s">
        <v>141</v>
      </c>
      <c r="E174" s="236" t="s">
        <v>1</v>
      </c>
      <c r="F174" s="237" t="s">
        <v>801</v>
      </c>
      <c r="G174" s="234"/>
      <c r="H174" s="238">
        <v>82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141</v>
      </c>
      <c r="AU174" s="244" t="s">
        <v>85</v>
      </c>
      <c r="AV174" s="13" t="s">
        <v>85</v>
      </c>
      <c r="AW174" s="13" t="s">
        <v>32</v>
      </c>
      <c r="AX174" s="13" t="s">
        <v>75</v>
      </c>
      <c r="AY174" s="244" t="s">
        <v>131</v>
      </c>
    </row>
    <row r="175" spans="1:51" s="14" customFormat="1" ht="12">
      <c r="A175" s="14"/>
      <c r="B175" s="245"/>
      <c r="C175" s="246"/>
      <c r="D175" s="235" t="s">
        <v>141</v>
      </c>
      <c r="E175" s="247" t="s">
        <v>1</v>
      </c>
      <c r="F175" s="248" t="s">
        <v>143</v>
      </c>
      <c r="G175" s="246"/>
      <c r="H175" s="249">
        <v>82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141</v>
      </c>
      <c r="AU175" s="255" t="s">
        <v>85</v>
      </c>
      <c r="AV175" s="14" t="s">
        <v>137</v>
      </c>
      <c r="AW175" s="14" t="s">
        <v>32</v>
      </c>
      <c r="AX175" s="14" t="s">
        <v>83</v>
      </c>
      <c r="AY175" s="255" t="s">
        <v>131</v>
      </c>
    </row>
    <row r="176" spans="1:63" s="12" customFormat="1" ht="22.8" customHeight="1">
      <c r="A176" s="12"/>
      <c r="B176" s="203"/>
      <c r="C176" s="204"/>
      <c r="D176" s="205" t="s">
        <v>74</v>
      </c>
      <c r="E176" s="217" t="s">
        <v>176</v>
      </c>
      <c r="F176" s="217" t="s">
        <v>478</v>
      </c>
      <c r="G176" s="204"/>
      <c r="H176" s="204"/>
      <c r="I176" s="207"/>
      <c r="J176" s="218">
        <f>BK176</f>
        <v>0</v>
      </c>
      <c r="K176" s="204"/>
      <c r="L176" s="209"/>
      <c r="M176" s="210"/>
      <c r="N176" s="211"/>
      <c r="O176" s="211"/>
      <c r="P176" s="212">
        <f>SUM(P177:P179)</f>
        <v>0</v>
      </c>
      <c r="Q176" s="211"/>
      <c r="R176" s="212">
        <f>SUM(R177:R179)</f>
        <v>0</v>
      </c>
      <c r="S176" s="211"/>
      <c r="T176" s="213">
        <f>SUM(T177:T179)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4" t="s">
        <v>83</v>
      </c>
      <c r="AT176" s="215" t="s">
        <v>74</v>
      </c>
      <c r="AU176" s="215" t="s">
        <v>83</v>
      </c>
      <c r="AY176" s="214" t="s">
        <v>131</v>
      </c>
      <c r="BK176" s="216">
        <f>SUM(BK177:BK179)</f>
        <v>0</v>
      </c>
    </row>
    <row r="177" spans="1:65" s="2" customFormat="1" ht="24.15" customHeight="1">
      <c r="A177" s="38"/>
      <c r="B177" s="39"/>
      <c r="C177" s="219" t="s">
        <v>7</v>
      </c>
      <c r="D177" s="219" t="s">
        <v>133</v>
      </c>
      <c r="E177" s="220" t="s">
        <v>584</v>
      </c>
      <c r="F177" s="221" t="s">
        <v>585</v>
      </c>
      <c r="G177" s="222" t="s">
        <v>140</v>
      </c>
      <c r="H177" s="223">
        <v>118.4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40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137</v>
      </c>
      <c r="AT177" s="231" t="s">
        <v>133</v>
      </c>
      <c r="AU177" s="231" t="s">
        <v>85</v>
      </c>
      <c r="AY177" s="17" t="s">
        <v>131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83</v>
      </c>
      <c r="BK177" s="232">
        <f>ROUND(I177*H177,2)</f>
        <v>0</v>
      </c>
      <c r="BL177" s="17" t="s">
        <v>137</v>
      </c>
      <c r="BM177" s="231" t="s">
        <v>226</v>
      </c>
    </row>
    <row r="178" spans="1:51" s="13" customFormat="1" ht="12">
      <c r="A178" s="13"/>
      <c r="B178" s="233"/>
      <c r="C178" s="234"/>
      <c r="D178" s="235" t="s">
        <v>141</v>
      </c>
      <c r="E178" s="236" t="s">
        <v>1</v>
      </c>
      <c r="F178" s="237" t="s">
        <v>802</v>
      </c>
      <c r="G178" s="234"/>
      <c r="H178" s="238">
        <v>118.4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141</v>
      </c>
      <c r="AU178" s="244" t="s">
        <v>85</v>
      </c>
      <c r="AV178" s="13" t="s">
        <v>85</v>
      </c>
      <c r="AW178" s="13" t="s">
        <v>32</v>
      </c>
      <c r="AX178" s="13" t="s">
        <v>75</v>
      </c>
      <c r="AY178" s="244" t="s">
        <v>131</v>
      </c>
    </row>
    <row r="179" spans="1:51" s="14" customFormat="1" ht="12">
      <c r="A179" s="14"/>
      <c r="B179" s="245"/>
      <c r="C179" s="246"/>
      <c r="D179" s="235" t="s">
        <v>141</v>
      </c>
      <c r="E179" s="247" t="s">
        <v>1</v>
      </c>
      <c r="F179" s="248" t="s">
        <v>143</v>
      </c>
      <c r="G179" s="246"/>
      <c r="H179" s="249">
        <v>118.4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141</v>
      </c>
      <c r="AU179" s="255" t="s">
        <v>85</v>
      </c>
      <c r="AV179" s="14" t="s">
        <v>137</v>
      </c>
      <c r="AW179" s="14" t="s">
        <v>32</v>
      </c>
      <c r="AX179" s="14" t="s">
        <v>83</v>
      </c>
      <c r="AY179" s="255" t="s">
        <v>131</v>
      </c>
    </row>
    <row r="180" spans="1:63" s="12" customFormat="1" ht="22.8" customHeight="1">
      <c r="A180" s="12"/>
      <c r="B180" s="203"/>
      <c r="C180" s="204"/>
      <c r="D180" s="205" t="s">
        <v>74</v>
      </c>
      <c r="E180" s="217" t="s">
        <v>640</v>
      </c>
      <c r="F180" s="217" t="s">
        <v>641</v>
      </c>
      <c r="G180" s="204"/>
      <c r="H180" s="204"/>
      <c r="I180" s="207"/>
      <c r="J180" s="218">
        <f>BK180</f>
        <v>0</v>
      </c>
      <c r="K180" s="204"/>
      <c r="L180" s="209"/>
      <c r="M180" s="210"/>
      <c r="N180" s="211"/>
      <c r="O180" s="211"/>
      <c r="P180" s="212">
        <f>P181</f>
        <v>0</v>
      </c>
      <c r="Q180" s="211"/>
      <c r="R180" s="212">
        <f>R181</f>
        <v>0</v>
      </c>
      <c r="S180" s="211"/>
      <c r="T180" s="213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83</v>
      </c>
      <c r="AT180" s="215" t="s">
        <v>74</v>
      </c>
      <c r="AU180" s="215" t="s">
        <v>83</v>
      </c>
      <c r="AY180" s="214" t="s">
        <v>131</v>
      </c>
      <c r="BK180" s="216">
        <f>BK181</f>
        <v>0</v>
      </c>
    </row>
    <row r="181" spans="1:65" s="2" customFormat="1" ht="16.5" customHeight="1">
      <c r="A181" s="38"/>
      <c r="B181" s="39"/>
      <c r="C181" s="219" t="s">
        <v>190</v>
      </c>
      <c r="D181" s="219" t="s">
        <v>133</v>
      </c>
      <c r="E181" s="220" t="s">
        <v>643</v>
      </c>
      <c r="F181" s="221" t="s">
        <v>644</v>
      </c>
      <c r="G181" s="222" t="s">
        <v>238</v>
      </c>
      <c r="H181" s="223">
        <v>2.508</v>
      </c>
      <c r="I181" s="224"/>
      <c r="J181" s="225">
        <f>ROUND(I181*H181,2)</f>
        <v>0</v>
      </c>
      <c r="K181" s="226"/>
      <c r="L181" s="44"/>
      <c r="M181" s="285" t="s">
        <v>1</v>
      </c>
      <c r="N181" s="286" t="s">
        <v>40</v>
      </c>
      <c r="O181" s="287"/>
      <c r="P181" s="288">
        <f>O181*H181</f>
        <v>0</v>
      </c>
      <c r="Q181" s="288">
        <v>0</v>
      </c>
      <c r="R181" s="288">
        <f>Q181*H181</f>
        <v>0</v>
      </c>
      <c r="S181" s="288">
        <v>0</v>
      </c>
      <c r="T181" s="28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137</v>
      </c>
      <c r="AT181" s="231" t="s">
        <v>133</v>
      </c>
      <c r="AU181" s="231" t="s">
        <v>85</v>
      </c>
      <c r="AY181" s="17" t="s">
        <v>131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83</v>
      </c>
      <c r="BK181" s="232">
        <f>ROUND(I181*H181,2)</f>
        <v>0</v>
      </c>
      <c r="BL181" s="17" t="s">
        <v>137</v>
      </c>
      <c r="BM181" s="231" t="s">
        <v>230</v>
      </c>
    </row>
    <row r="182" spans="1:31" s="2" customFormat="1" ht="6.95" customHeight="1">
      <c r="A182" s="38"/>
      <c r="B182" s="66"/>
      <c r="C182" s="67"/>
      <c r="D182" s="67"/>
      <c r="E182" s="67"/>
      <c r="F182" s="67"/>
      <c r="G182" s="67"/>
      <c r="H182" s="67"/>
      <c r="I182" s="67"/>
      <c r="J182" s="67"/>
      <c r="K182" s="67"/>
      <c r="L182" s="44"/>
      <c r="M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</row>
  </sheetData>
  <sheetProtection password="C7B2" sheet="1" objects="1" scenarios="1" formatColumns="0" formatRows="0" autoFilter="0"/>
  <autoFilter ref="C121:K18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Dětské hřiště na parcele č.5625/1 v k ú Petřvald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803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13. 1. 2023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ROUND((SUM(BE119:BE194)),2)</f>
        <v>0</v>
      </c>
      <c r="G33" s="38"/>
      <c r="H33" s="38"/>
      <c r="I33" s="155">
        <v>0.21</v>
      </c>
      <c r="J33" s="154">
        <f>ROUND(((SUM(BE119:BE194))*I33),2)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ROUND((SUM(BF119:BF194)),2)</f>
        <v>0</v>
      </c>
      <c r="G34" s="38"/>
      <c r="H34" s="38"/>
      <c r="I34" s="155">
        <v>0.15</v>
      </c>
      <c r="J34" s="154">
        <f>ROUND(((SUM(BF119:BF194))*I34),2)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ROUND((SUM(BG119:BG194)),2)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ROUND((SUM(BH119:BH194)),2)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ROUND((SUM(BI119:BI194)),2)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Dětské hřiště na parcele č.5625/1 v k ú Petřvald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04 - Veřejné osvětlení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Petřvald</v>
      </c>
      <c r="G89" s="40"/>
      <c r="H89" s="40"/>
      <c r="I89" s="32" t="s">
        <v>22</v>
      </c>
      <c r="J89" s="79" t="str">
        <f>IF(J12="","",J12)</f>
        <v>13. 1. 2023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Ing. Jan Havlíček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179"/>
      <c r="C97" s="180"/>
      <c r="D97" s="181" t="s">
        <v>804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805</v>
      </c>
      <c r="E98" s="182"/>
      <c r="F98" s="182"/>
      <c r="G98" s="182"/>
      <c r="H98" s="182"/>
      <c r="I98" s="182"/>
      <c r="J98" s="183">
        <f>J171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806</v>
      </c>
      <c r="E99" s="182"/>
      <c r="F99" s="182"/>
      <c r="G99" s="182"/>
      <c r="H99" s="182"/>
      <c r="I99" s="182"/>
      <c r="J99" s="183">
        <f>J189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116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Dětské hřiště na parcele č.5625/1 v k ú Petřvald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96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SO 04 - Veřejné osvětlení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Petřvald</v>
      </c>
      <c r="G113" s="40"/>
      <c r="H113" s="40"/>
      <c r="I113" s="32" t="s">
        <v>22</v>
      </c>
      <c r="J113" s="79" t="str">
        <f>IF(J12="","",J12)</f>
        <v>13. 1. 2023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32" t="s">
        <v>30</v>
      </c>
      <c r="J115" s="36" t="str">
        <f>E21</f>
        <v xml:space="preserve">Ing. Jan Havlíček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32" t="s">
        <v>33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117</v>
      </c>
      <c r="D118" s="194" t="s">
        <v>60</v>
      </c>
      <c r="E118" s="194" t="s">
        <v>56</v>
      </c>
      <c r="F118" s="194" t="s">
        <v>57</v>
      </c>
      <c r="G118" s="194" t="s">
        <v>118</v>
      </c>
      <c r="H118" s="194" t="s">
        <v>119</v>
      </c>
      <c r="I118" s="194" t="s">
        <v>120</v>
      </c>
      <c r="J118" s="195" t="s">
        <v>100</v>
      </c>
      <c r="K118" s="196" t="s">
        <v>121</v>
      </c>
      <c r="L118" s="197"/>
      <c r="M118" s="100" t="s">
        <v>1</v>
      </c>
      <c r="N118" s="101" t="s">
        <v>39</v>
      </c>
      <c r="O118" s="101" t="s">
        <v>122</v>
      </c>
      <c r="P118" s="101" t="s">
        <v>123</v>
      </c>
      <c r="Q118" s="101" t="s">
        <v>124</v>
      </c>
      <c r="R118" s="101" t="s">
        <v>125</v>
      </c>
      <c r="S118" s="101" t="s">
        <v>126</v>
      </c>
      <c r="T118" s="102" t="s">
        <v>127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128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P120+P171+P189</f>
        <v>0</v>
      </c>
      <c r="Q119" s="104"/>
      <c r="R119" s="200">
        <f>R120+R171+R189</f>
        <v>0</v>
      </c>
      <c r="S119" s="104"/>
      <c r="T119" s="201">
        <f>T120+T171+T189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74</v>
      </c>
      <c r="AU119" s="17" t="s">
        <v>102</v>
      </c>
      <c r="BK119" s="202">
        <f>BK120+BK171+BK189</f>
        <v>0</v>
      </c>
    </row>
    <row r="120" spans="1:63" s="12" customFormat="1" ht="25.9" customHeight="1">
      <c r="A120" s="12"/>
      <c r="B120" s="203"/>
      <c r="C120" s="204"/>
      <c r="D120" s="205" t="s">
        <v>74</v>
      </c>
      <c r="E120" s="206" t="s">
        <v>807</v>
      </c>
      <c r="F120" s="206" t="s">
        <v>808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SUM(P121:P170)</f>
        <v>0</v>
      </c>
      <c r="Q120" s="211"/>
      <c r="R120" s="212">
        <f>SUM(R121:R170)</f>
        <v>0</v>
      </c>
      <c r="S120" s="211"/>
      <c r="T120" s="213">
        <f>SUM(T121:T170)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83</v>
      </c>
      <c r="AT120" s="215" t="s">
        <v>74</v>
      </c>
      <c r="AU120" s="215" t="s">
        <v>75</v>
      </c>
      <c r="AY120" s="214" t="s">
        <v>131</v>
      </c>
      <c r="BK120" s="216">
        <f>SUM(BK121:BK170)</f>
        <v>0</v>
      </c>
    </row>
    <row r="121" spans="1:65" s="2" customFormat="1" ht="24.15" customHeight="1">
      <c r="A121" s="38"/>
      <c r="B121" s="39"/>
      <c r="C121" s="219" t="s">
        <v>75</v>
      </c>
      <c r="D121" s="219" t="s">
        <v>133</v>
      </c>
      <c r="E121" s="220" t="s">
        <v>809</v>
      </c>
      <c r="F121" s="221" t="s">
        <v>810</v>
      </c>
      <c r="G121" s="222" t="s">
        <v>179</v>
      </c>
      <c r="H121" s="223">
        <v>6</v>
      </c>
      <c r="I121" s="224"/>
      <c r="J121" s="225">
        <f>ROUND(I121*H121,2)</f>
        <v>0</v>
      </c>
      <c r="K121" s="226"/>
      <c r="L121" s="44"/>
      <c r="M121" s="227" t="s">
        <v>1</v>
      </c>
      <c r="N121" s="228" t="s">
        <v>40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137</v>
      </c>
      <c r="AT121" s="231" t="s">
        <v>133</v>
      </c>
      <c r="AU121" s="231" t="s">
        <v>83</v>
      </c>
      <c r="AY121" s="17" t="s">
        <v>131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83</v>
      </c>
      <c r="BK121" s="232">
        <f>ROUND(I121*H121,2)</f>
        <v>0</v>
      </c>
      <c r="BL121" s="17" t="s">
        <v>137</v>
      </c>
      <c r="BM121" s="231" t="s">
        <v>85</v>
      </c>
    </row>
    <row r="122" spans="1:65" s="2" customFormat="1" ht="24.15" customHeight="1">
      <c r="A122" s="38"/>
      <c r="B122" s="39"/>
      <c r="C122" s="219" t="s">
        <v>75</v>
      </c>
      <c r="D122" s="219" t="s">
        <v>133</v>
      </c>
      <c r="E122" s="220" t="s">
        <v>811</v>
      </c>
      <c r="F122" s="221" t="s">
        <v>812</v>
      </c>
      <c r="G122" s="222" t="s">
        <v>179</v>
      </c>
      <c r="H122" s="223">
        <v>19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40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137</v>
      </c>
      <c r="AT122" s="231" t="s">
        <v>133</v>
      </c>
      <c r="AU122" s="231" t="s">
        <v>83</v>
      </c>
      <c r="AY122" s="17" t="s">
        <v>131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83</v>
      </c>
      <c r="BK122" s="232">
        <f>ROUND(I122*H122,2)</f>
        <v>0</v>
      </c>
      <c r="BL122" s="17" t="s">
        <v>137</v>
      </c>
      <c r="BM122" s="231" t="s">
        <v>137</v>
      </c>
    </row>
    <row r="123" spans="1:65" s="2" customFormat="1" ht="24.15" customHeight="1">
      <c r="A123" s="38"/>
      <c r="B123" s="39"/>
      <c r="C123" s="219" t="s">
        <v>75</v>
      </c>
      <c r="D123" s="219" t="s">
        <v>133</v>
      </c>
      <c r="E123" s="220" t="s">
        <v>813</v>
      </c>
      <c r="F123" s="221" t="s">
        <v>814</v>
      </c>
      <c r="G123" s="222" t="s">
        <v>815</v>
      </c>
      <c r="H123" s="223">
        <v>3</v>
      </c>
      <c r="I123" s="224"/>
      <c r="J123" s="225">
        <f>ROUND(I123*H123,2)</f>
        <v>0</v>
      </c>
      <c r="K123" s="226"/>
      <c r="L123" s="44"/>
      <c r="M123" s="227" t="s">
        <v>1</v>
      </c>
      <c r="N123" s="228" t="s">
        <v>40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137</v>
      </c>
      <c r="AT123" s="231" t="s">
        <v>133</v>
      </c>
      <c r="AU123" s="231" t="s">
        <v>83</v>
      </c>
      <c r="AY123" s="17" t="s">
        <v>131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83</v>
      </c>
      <c r="BK123" s="232">
        <f>ROUND(I123*H123,2)</f>
        <v>0</v>
      </c>
      <c r="BL123" s="17" t="s">
        <v>137</v>
      </c>
      <c r="BM123" s="231" t="s">
        <v>148</v>
      </c>
    </row>
    <row r="124" spans="1:65" s="2" customFormat="1" ht="16.5" customHeight="1">
      <c r="A124" s="38"/>
      <c r="B124" s="39"/>
      <c r="C124" s="219" t="s">
        <v>75</v>
      </c>
      <c r="D124" s="219" t="s">
        <v>133</v>
      </c>
      <c r="E124" s="220" t="s">
        <v>816</v>
      </c>
      <c r="F124" s="221" t="s">
        <v>817</v>
      </c>
      <c r="G124" s="222" t="s">
        <v>815</v>
      </c>
      <c r="H124" s="223">
        <v>25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40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137</v>
      </c>
      <c r="AT124" s="231" t="s">
        <v>133</v>
      </c>
      <c r="AU124" s="231" t="s">
        <v>83</v>
      </c>
      <c r="AY124" s="17" t="s">
        <v>131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83</v>
      </c>
      <c r="BK124" s="232">
        <f>ROUND(I124*H124,2)</f>
        <v>0</v>
      </c>
      <c r="BL124" s="17" t="s">
        <v>137</v>
      </c>
      <c r="BM124" s="231" t="s">
        <v>152</v>
      </c>
    </row>
    <row r="125" spans="1:65" s="2" customFormat="1" ht="16.5" customHeight="1">
      <c r="A125" s="38"/>
      <c r="B125" s="39"/>
      <c r="C125" s="219" t="s">
        <v>75</v>
      </c>
      <c r="D125" s="219" t="s">
        <v>133</v>
      </c>
      <c r="E125" s="220" t="s">
        <v>818</v>
      </c>
      <c r="F125" s="221" t="s">
        <v>819</v>
      </c>
      <c r="G125" s="222" t="s">
        <v>815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40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137</v>
      </c>
      <c r="AT125" s="231" t="s">
        <v>133</v>
      </c>
      <c r="AU125" s="231" t="s">
        <v>83</v>
      </c>
      <c r="AY125" s="17" t="s">
        <v>131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137</v>
      </c>
      <c r="BM125" s="231" t="s">
        <v>157</v>
      </c>
    </row>
    <row r="126" spans="1:65" s="2" customFormat="1" ht="24.15" customHeight="1">
      <c r="A126" s="38"/>
      <c r="B126" s="39"/>
      <c r="C126" s="219" t="s">
        <v>75</v>
      </c>
      <c r="D126" s="219" t="s">
        <v>133</v>
      </c>
      <c r="E126" s="220" t="s">
        <v>820</v>
      </c>
      <c r="F126" s="221" t="s">
        <v>821</v>
      </c>
      <c r="G126" s="222" t="s">
        <v>815</v>
      </c>
      <c r="H126" s="223">
        <v>4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137</v>
      </c>
      <c r="AT126" s="231" t="s">
        <v>133</v>
      </c>
      <c r="AU126" s="231" t="s">
        <v>83</v>
      </c>
      <c r="AY126" s="17" t="s">
        <v>131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137</v>
      </c>
      <c r="BM126" s="231" t="s">
        <v>161</v>
      </c>
    </row>
    <row r="127" spans="1:65" s="2" customFormat="1" ht="24.15" customHeight="1">
      <c r="A127" s="38"/>
      <c r="B127" s="39"/>
      <c r="C127" s="219" t="s">
        <v>75</v>
      </c>
      <c r="D127" s="219" t="s">
        <v>133</v>
      </c>
      <c r="E127" s="220" t="s">
        <v>822</v>
      </c>
      <c r="F127" s="221" t="s">
        <v>823</v>
      </c>
      <c r="G127" s="222" t="s">
        <v>815</v>
      </c>
      <c r="H127" s="223">
        <v>8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40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137</v>
      </c>
      <c r="AT127" s="231" t="s">
        <v>133</v>
      </c>
      <c r="AU127" s="231" t="s">
        <v>83</v>
      </c>
      <c r="AY127" s="17" t="s">
        <v>131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83</v>
      </c>
      <c r="BK127" s="232">
        <f>ROUND(I127*H127,2)</f>
        <v>0</v>
      </c>
      <c r="BL127" s="17" t="s">
        <v>137</v>
      </c>
      <c r="BM127" s="231" t="s">
        <v>170</v>
      </c>
    </row>
    <row r="128" spans="1:65" s="2" customFormat="1" ht="24.15" customHeight="1">
      <c r="A128" s="38"/>
      <c r="B128" s="39"/>
      <c r="C128" s="219" t="s">
        <v>75</v>
      </c>
      <c r="D128" s="219" t="s">
        <v>133</v>
      </c>
      <c r="E128" s="220" t="s">
        <v>824</v>
      </c>
      <c r="F128" s="221" t="s">
        <v>825</v>
      </c>
      <c r="G128" s="222" t="s">
        <v>815</v>
      </c>
      <c r="H128" s="223">
        <v>7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137</v>
      </c>
      <c r="AT128" s="231" t="s">
        <v>133</v>
      </c>
      <c r="AU128" s="231" t="s">
        <v>83</v>
      </c>
      <c r="AY128" s="17" t="s">
        <v>131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137</v>
      </c>
      <c r="BM128" s="231" t="s">
        <v>174</v>
      </c>
    </row>
    <row r="129" spans="1:65" s="2" customFormat="1" ht="24.15" customHeight="1">
      <c r="A129" s="38"/>
      <c r="B129" s="39"/>
      <c r="C129" s="219" t="s">
        <v>75</v>
      </c>
      <c r="D129" s="219" t="s">
        <v>133</v>
      </c>
      <c r="E129" s="220" t="s">
        <v>826</v>
      </c>
      <c r="F129" s="221" t="s">
        <v>827</v>
      </c>
      <c r="G129" s="222" t="s">
        <v>815</v>
      </c>
      <c r="H129" s="223">
        <v>4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137</v>
      </c>
      <c r="AT129" s="231" t="s">
        <v>133</v>
      </c>
      <c r="AU129" s="231" t="s">
        <v>83</v>
      </c>
      <c r="AY129" s="17" t="s">
        <v>131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137</v>
      </c>
      <c r="BM129" s="231" t="s">
        <v>180</v>
      </c>
    </row>
    <row r="130" spans="1:65" s="2" customFormat="1" ht="24.15" customHeight="1">
      <c r="A130" s="38"/>
      <c r="B130" s="39"/>
      <c r="C130" s="219" t="s">
        <v>75</v>
      </c>
      <c r="D130" s="219" t="s">
        <v>133</v>
      </c>
      <c r="E130" s="220" t="s">
        <v>828</v>
      </c>
      <c r="F130" s="221" t="s">
        <v>829</v>
      </c>
      <c r="G130" s="222" t="s">
        <v>815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137</v>
      </c>
      <c r="AT130" s="231" t="s">
        <v>133</v>
      </c>
      <c r="AU130" s="231" t="s">
        <v>83</v>
      </c>
      <c r="AY130" s="17" t="s">
        <v>131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137</v>
      </c>
      <c r="BM130" s="231" t="s">
        <v>185</v>
      </c>
    </row>
    <row r="131" spans="1:65" s="2" customFormat="1" ht="24.15" customHeight="1">
      <c r="A131" s="38"/>
      <c r="B131" s="39"/>
      <c r="C131" s="219" t="s">
        <v>75</v>
      </c>
      <c r="D131" s="219" t="s">
        <v>133</v>
      </c>
      <c r="E131" s="220" t="s">
        <v>830</v>
      </c>
      <c r="F131" s="221" t="s">
        <v>831</v>
      </c>
      <c r="G131" s="222" t="s">
        <v>815</v>
      </c>
      <c r="H131" s="223">
        <v>9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137</v>
      </c>
      <c r="AT131" s="231" t="s">
        <v>133</v>
      </c>
      <c r="AU131" s="231" t="s">
        <v>83</v>
      </c>
      <c r="AY131" s="17" t="s">
        <v>131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137</v>
      </c>
      <c r="BM131" s="231" t="s">
        <v>190</v>
      </c>
    </row>
    <row r="132" spans="1:65" s="2" customFormat="1" ht="24.15" customHeight="1">
      <c r="A132" s="38"/>
      <c r="B132" s="39"/>
      <c r="C132" s="219" t="s">
        <v>75</v>
      </c>
      <c r="D132" s="219" t="s">
        <v>133</v>
      </c>
      <c r="E132" s="220" t="s">
        <v>832</v>
      </c>
      <c r="F132" s="221" t="s">
        <v>833</v>
      </c>
      <c r="G132" s="222" t="s">
        <v>815</v>
      </c>
      <c r="H132" s="223">
        <v>3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137</v>
      </c>
      <c r="AT132" s="231" t="s">
        <v>133</v>
      </c>
      <c r="AU132" s="231" t="s">
        <v>83</v>
      </c>
      <c r="AY132" s="17" t="s">
        <v>131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137</v>
      </c>
      <c r="BM132" s="231" t="s">
        <v>194</v>
      </c>
    </row>
    <row r="133" spans="1:65" s="2" customFormat="1" ht="21.75" customHeight="1">
      <c r="A133" s="38"/>
      <c r="B133" s="39"/>
      <c r="C133" s="219" t="s">
        <v>75</v>
      </c>
      <c r="D133" s="219" t="s">
        <v>133</v>
      </c>
      <c r="E133" s="220" t="s">
        <v>834</v>
      </c>
      <c r="F133" s="221" t="s">
        <v>835</v>
      </c>
      <c r="G133" s="222" t="s">
        <v>815</v>
      </c>
      <c r="H133" s="223">
        <v>3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137</v>
      </c>
      <c r="AT133" s="231" t="s">
        <v>133</v>
      </c>
      <c r="AU133" s="231" t="s">
        <v>83</v>
      </c>
      <c r="AY133" s="17" t="s">
        <v>131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137</v>
      </c>
      <c r="BM133" s="231" t="s">
        <v>199</v>
      </c>
    </row>
    <row r="134" spans="1:65" s="2" customFormat="1" ht="16.5" customHeight="1">
      <c r="A134" s="38"/>
      <c r="B134" s="39"/>
      <c r="C134" s="219" t="s">
        <v>75</v>
      </c>
      <c r="D134" s="219" t="s">
        <v>133</v>
      </c>
      <c r="E134" s="220" t="s">
        <v>836</v>
      </c>
      <c r="F134" s="221" t="s">
        <v>837</v>
      </c>
      <c r="G134" s="222" t="s">
        <v>815</v>
      </c>
      <c r="H134" s="223">
        <v>3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137</v>
      </c>
      <c r="AT134" s="231" t="s">
        <v>133</v>
      </c>
      <c r="AU134" s="231" t="s">
        <v>83</v>
      </c>
      <c r="AY134" s="17" t="s">
        <v>131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137</v>
      </c>
      <c r="BM134" s="231" t="s">
        <v>202</v>
      </c>
    </row>
    <row r="135" spans="1:65" s="2" customFormat="1" ht="16.5" customHeight="1">
      <c r="A135" s="38"/>
      <c r="B135" s="39"/>
      <c r="C135" s="219" t="s">
        <v>75</v>
      </c>
      <c r="D135" s="219" t="s">
        <v>133</v>
      </c>
      <c r="E135" s="220" t="s">
        <v>838</v>
      </c>
      <c r="F135" s="221" t="s">
        <v>839</v>
      </c>
      <c r="G135" s="222" t="s">
        <v>815</v>
      </c>
      <c r="H135" s="223">
        <v>3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40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137</v>
      </c>
      <c r="AT135" s="231" t="s">
        <v>133</v>
      </c>
      <c r="AU135" s="231" t="s">
        <v>83</v>
      </c>
      <c r="AY135" s="17" t="s">
        <v>131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83</v>
      </c>
      <c r="BK135" s="232">
        <f>ROUND(I135*H135,2)</f>
        <v>0</v>
      </c>
      <c r="BL135" s="17" t="s">
        <v>137</v>
      </c>
      <c r="BM135" s="231" t="s">
        <v>206</v>
      </c>
    </row>
    <row r="136" spans="1:65" s="2" customFormat="1" ht="24.15" customHeight="1">
      <c r="A136" s="38"/>
      <c r="B136" s="39"/>
      <c r="C136" s="219" t="s">
        <v>75</v>
      </c>
      <c r="D136" s="219" t="s">
        <v>133</v>
      </c>
      <c r="E136" s="220" t="s">
        <v>840</v>
      </c>
      <c r="F136" s="221" t="s">
        <v>841</v>
      </c>
      <c r="G136" s="222" t="s">
        <v>179</v>
      </c>
      <c r="H136" s="223">
        <v>3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137</v>
      </c>
      <c r="AT136" s="231" t="s">
        <v>133</v>
      </c>
      <c r="AU136" s="231" t="s">
        <v>83</v>
      </c>
      <c r="AY136" s="17" t="s">
        <v>131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137</v>
      </c>
      <c r="BM136" s="231" t="s">
        <v>209</v>
      </c>
    </row>
    <row r="137" spans="1:65" s="2" customFormat="1" ht="24.15" customHeight="1">
      <c r="A137" s="38"/>
      <c r="B137" s="39"/>
      <c r="C137" s="219" t="s">
        <v>75</v>
      </c>
      <c r="D137" s="219" t="s">
        <v>133</v>
      </c>
      <c r="E137" s="220" t="s">
        <v>842</v>
      </c>
      <c r="F137" s="221" t="s">
        <v>843</v>
      </c>
      <c r="G137" s="222" t="s">
        <v>179</v>
      </c>
      <c r="H137" s="223">
        <v>65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137</v>
      </c>
      <c r="AT137" s="231" t="s">
        <v>133</v>
      </c>
      <c r="AU137" s="231" t="s">
        <v>83</v>
      </c>
      <c r="AY137" s="17" t="s">
        <v>131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137</v>
      </c>
      <c r="BM137" s="231" t="s">
        <v>213</v>
      </c>
    </row>
    <row r="138" spans="1:65" s="2" customFormat="1" ht="24.15" customHeight="1">
      <c r="A138" s="38"/>
      <c r="B138" s="39"/>
      <c r="C138" s="219" t="s">
        <v>75</v>
      </c>
      <c r="D138" s="219" t="s">
        <v>133</v>
      </c>
      <c r="E138" s="220" t="s">
        <v>844</v>
      </c>
      <c r="F138" s="221" t="s">
        <v>845</v>
      </c>
      <c r="G138" s="222" t="s">
        <v>815</v>
      </c>
      <c r="H138" s="223">
        <v>6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137</v>
      </c>
      <c r="AT138" s="231" t="s">
        <v>133</v>
      </c>
      <c r="AU138" s="231" t="s">
        <v>83</v>
      </c>
      <c r="AY138" s="17" t="s">
        <v>131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137</v>
      </c>
      <c r="BM138" s="231" t="s">
        <v>216</v>
      </c>
    </row>
    <row r="139" spans="1:65" s="2" customFormat="1" ht="24.15" customHeight="1">
      <c r="A139" s="38"/>
      <c r="B139" s="39"/>
      <c r="C139" s="219" t="s">
        <v>75</v>
      </c>
      <c r="D139" s="219" t="s">
        <v>133</v>
      </c>
      <c r="E139" s="220" t="s">
        <v>846</v>
      </c>
      <c r="F139" s="221" t="s">
        <v>847</v>
      </c>
      <c r="G139" s="222" t="s">
        <v>815</v>
      </c>
      <c r="H139" s="223">
        <v>3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137</v>
      </c>
      <c r="AT139" s="231" t="s">
        <v>133</v>
      </c>
      <c r="AU139" s="231" t="s">
        <v>83</v>
      </c>
      <c r="AY139" s="17" t="s">
        <v>131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137</v>
      </c>
      <c r="BM139" s="231" t="s">
        <v>220</v>
      </c>
    </row>
    <row r="140" spans="1:65" s="2" customFormat="1" ht="24.15" customHeight="1">
      <c r="A140" s="38"/>
      <c r="B140" s="39"/>
      <c r="C140" s="219" t="s">
        <v>75</v>
      </c>
      <c r="D140" s="219" t="s">
        <v>133</v>
      </c>
      <c r="E140" s="220" t="s">
        <v>848</v>
      </c>
      <c r="F140" s="221" t="s">
        <v>849</v>
      </c>
      <c r="G140" s="222" t="s">
        <v>815</v>
      </c>
      <c r="H140" s="223">
        <v>3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137</v>
      </c>
      <c r="AT140" s="231" t="s">
        <v>133</v>
      </c>
      <c r="AU140" s="231" t="s">
        <v>83</v>
      </c>
      <c r="AY140" s="17" t="s">
        <v>131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137</v>
      </c>
      <c r="BM140" s="231" t="s">
        <v>223</v>
      </c>
    </row>
    <row r="141" spans="1:65" s="2" customFormat="1" ht="24.15" customHeight="1">
      <c r="A141" s="38"/>
      <c r="B141" s="39"/>
      <c r="C141" s="219" t="s">
        <v>75</v>
      </c>
      <c r="D141" s="219" t="s">
        <v>133</v>
      </c>
      <c r="E141" s="220" t="s">
        <v>850</v>
      </c>
      <c r="F141" s="221" t="s">
        <v>851</v>
      </c>
      <c r="G141" s="222" t="s">
        <v>815</v>
      </c>
      <c r="H141" s="223">
        <v>9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137</v>
      </c>
      <c r="AT141" s="231" t="s">
        <v>133</v>
      </c>
      <c r="AU141" s="231" t="s">
        <v>83</v>
      </c>
      <c r="AY141" s="17" t="s">
        <v>131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137</v>
      </c>
      <c r="BM141" s="231" t="s">
        <v>226</v>
      </c>
    </row>
    <row r="142" spans="1:65" s="2" customFormat="1" ht="24.15" customHeight="1">
      <c r="A142" s="38"/>
      <c r="B142" s="39"/>
      <c r="C142" s="219" t="s">
        <v>75</v>
      </c>
      <c r="D142" s="219" t="s">
        <v>133</v>
      </c>
      <c r="E142" s="220" t="s">
        <v>852</v>
      </c>
      <c r="F142" s="221" t="s">
        <v>853</v>
      </c>
      <c r="G142" s="222" t="s">
        <v>179</v>
      </c>
      <c r="H142" s="223">
        <v>15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137</v>
      </c>
      <c r="AT142" s="231" t="s">
        <v>133</v>
      </c>
      <c r="AU142" s="231" t="s">
        <v>83</v>
      </c>
      <c r="AY142" s="17" t="s">
        <v>131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137</v>
      </c>
      <c r="BM142" s="231" t="s">
        <v>230</v>
      </c>
    </row>
    <row r="143" spans="1:65" s="2" customFormat="1" ht="24.15" customHeight="1">
      <c r="A143" s="38"/>
      <c r="B143" s="39"/>
      <c r="C143" s="219" t="s">
        <v>75</v>
      </c>
      <c r="D143" s="219" t="s">
        <v>133</v>
      </c>
      <c r="E143" s="220" t="s">
        <v>854</v>
      </c>
      <c r="F143" s="221" t="s">
        <v>855</v>
      </c>
      <c r="G143" s="222" t="s">
        <v>179</v>
      </c>
      <c r="H143" s="223">
        <v>70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137</v>
      </c>
      <c r="AT143" s="231" t="s">
        <v>133</v>
      </c>
      <c r="AU143" s="231" t="s">
        <v>83</v>
      </c>
      <c r="AY143" s="17" t="s">
        <v>131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137</v>
      </c>
      <c r="BM143" s="231" t="s">
        <v>235</v>
      </c>
    </row>
    <row r="144" spans="1:65" s="2" customFormat="1" ht="24.15" customHeight="1">
      <c r="A144" s="38"/>
      <c r="B144" s="39"/>
      <c r="C144" s="219" t="s">
        <v>75</v>
      </c>
      <c r="D144" s="219" t="s">
        <v>133</v>
      </c>
      <c r="E144" s="220" t="s">
        <v>856</v>
      </c>
      <c r="F144" s="221" t="s">
        <v>857</v>
      </c>
      <c r="G144" s="222" t="s">
        <v>179</v>
      </c>
      <c r="H144" s="223">
        <v>1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137</v>
      </c>
      <c r="AT144" s="231" t="s">
        <v>133</v>
      </c>
      <c r="AU144" s="231" t="s">
        <v>83</v>
      </c>
      <c r="AY144" s="17" t="s">
        <v>131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137</v>
      </c>
      <c r="BM144" s="231" t="s">
        <v>239</v>
      </c>
    </row>
    <row r="145" spans="1:65" s="2" customFormat="1" ht="24.15" customHeight="1">
      <c r="A145" s="38"/>
      <c r="B145" s="39"/>
      <c r="C145" s="219" t="s">
        <v>75</v>
      </c>
      <c r="D145" s="219" t="s">
        <v>133</v>
      </c>
      <c r="E145" s="220" t="s">
        <v>858</v>
      </c>
      <c r="F145" s="221" t="s">
        <v>859</v>
      </c>
      <c r="G145" s="222" t="s">
        <v>179</v>
      </c>
      <c r="H145" s="223">
        <v>70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137</v>
      </c>
      <c r="AT145" s="231" t="s">
        <v>133</v>
      </c>
      <c r="AU145" s="231" t="s">
        <v>83</v>
      </c>
      <c r="AY145" s="17" t="s">
        <v>131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137</v>
      </c>
      <c r="BM145" s="231" t="s">
        <v>244</v>
      </c>
    </row>
    <row r="146" spans="1:65" s="2" customFormat="1" ht="24.15" customHeight="1">
      <c r="A146" s="38"/>
      <c r="B146" s="39"/>
      <c r="C146" s="219" t="s">
        <v>75</v>
      </c>
      <c r="D146" s="219" t="s">
        <v>133</v>
      </c>
      <c r="E146" s="220" t="s">
        <v>860</v>
      </c>
      <c r="F146" s="221" t="s">
        <v>861</v>
      </c>
      <c r="G146" s="222" t="s">
        <v>1</v>
      </c>
      <c r="H146" s="223">
        <v>0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137</v>
      </c>
      <c r="AT146" s="231" t="s">
        <v>133</v>
      </c>
      <c r="AU146" s="231" t="s">
        <v>83</v>
      </c>
      <c r="AY146" s="17" t="s">
        <v>131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137</v>
      </c>
      <c r="BM146" s="231" t="s">
        <v>248</v>
      </c>
    </row>
    <row r="147" spans="1:65" s="2" customFormat="1" ht="16.5" customHeight="1">
      <c r="A147" s="38"/>
      <c r="B147" s="39"/>
      <c r="C147" s="256" t="s">
        <v>75</v>
      </c>
      <c r="D147" s="256" t="s">
        <v>255</v>
      </c>
      <c r="E147" s="257" t="s">
        <v>862</v>
      </c>
      <c r="F147" s="258" t="s">
        <v>863</v>
      </c>
      <c r="G147" s="259" t="s">
        <v>815</v>
      </c>
      <c r="H147" s="260">
        <v>2</v>
      </c>
      <c r="I147" s="261"/>
      <c r="J147" s="262">
        <f>ROUND(I147*H147,2)</f>
        <v>0</v>
      </c>
      <c r="K147" s="263"/>
      <c r="L147" s="264"/>
      <c r="M147" s="265" t="s">
        <v>1</v>
      </c>
      <c r="N147" s="266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152</v>
      </c>
      <c r="AT147" s="231" t="s">
        <v>255</v>
      </c>
      <c r="AU147" s="231" t="s">
        <v>83</v>
      </c>
      <c r="AY147" s="17" t="s">
        <v>131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137</v>
      </c>
      <c r="BM147" s="231" t="s">
        <v>253</v>
      </c>
    </row>
    <row r="148" spans="1:65" s="2" customFormat="1" ht="24.15" customHeight="1">
      <c r="A148" s="38"/>
      <c r="B148" s="39"/>
      <c r="C148" s="256" t="s">
        <v>75</v>
      </c>
      <c r="D148" s="256" t="s">
        <v>255</v>
      </c>
      <c r="E148" s="257" t="s">
        <v>864</v>
      </c>
      <c r="F148" s="258" t="s">
        <v>865</v>
      </c>
      <c r="G148" s="259" t="s">
        <v>815</v>
      </c>
      <c r="H148" s="260">
        <v>1</v>
      </c>
      <c r="I148" s="261"/>
      <c r="J148" s="262">
        <f>ROUND(I148*H148,2)</f>
        <v>0</v>
      </c>
      <c r="K148" s="263"/>
      <c r="L148" s="264"/>
      <c r="M148" s="265" t="s">
        <v>1</v>
      </c>
      <c r="N148" s="266" t="s">
        <v>40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152</v>
      </c>
      <c r="AT148" s="231" t="s">
        <v>255</v>
      </c>
      <c r="AU148" s="231" t="s">
        <v>83</v>
      </c>
      <c r="AY148" s="17" t="s">
        <v>131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137</v>
      </c>
      <c r="BM148" s="231" t="s">
        <v>258</v>
      </c>
    </row>
    <row r="149" spans="1:65" s="2" customFormat="1" ht="24.15" customHeight="1">
      <c r="A149" s="38"/>
      <c r="B149" s="39"/>
      <c r="C149" s="256" t="s">
        <v>75</v>
      </c>
      <c r="D149" s="256" t="s">
        <v>255</v>
      </c>
      <c r="E149" s="257" t="s">
        <v>866</v>
      </c>
      <c r="F149" s="258" t="s">
        <v>867</v>
      </c>
      <c r="G149" s="259" t="s">
        <v>815</v>
      </c>
      <c r="H149" s="260">
        <v>3</v>
      </c>
      <c r="I149" s="261"/>
      <c r="J149" s="262">
        <f>ROUND(I149*H149,2)</f>
        <v>0</v>
      </c>
      <c r="K149" s="263"/>
      <c r="L149" s="264"/>
      <c r="M149" s="265" t="s">
        <v>1</v>
      </c>
      <c r="N149" s="266" t="s">
        <v>40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152</v>
      </c>
      <c r="AT149" s="231" t="s">
        <v>255</v>
      </c>
      <c r="AU149" s="231" t="s">
        <v>83</v>
      </c>
      <c r="AY149" s="17" t="s">
        <v>131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137</v>
      </c>
      <c r="BM149" s="231" t="s">
        <v>263</v>
      </c>
    </row>
    <row r="150" spans="1:65" s="2" customFormat="1" ht="49.05" customHeight="1">
      <c r="A150" s="38"/>
      <c r="B150" s="39"/>
      <c r="C150" s="256" t="s">
        <v>75</v>
      </c>
      <c r="D150" s="256" t="s">
        <v>255</v>
      </c>
      <c r="E150" s="257" t="s">
        <v>868</v>
      </c>
      <c r="F150" s="258" t="s">
        <v>869</v>
      </c>
      <c r="G150" s="259" t="s">
        <v>815</v>
      </c>
      <c r="H150" s="260">
        <v>3</v>
      </c>
      <c r="I150" s="261"/>
      <c r="J150" s="262">
        <f>ROUND(I150*H150,2)</f>
        <v>0</v>
      </c>
      <c r="K150" s="263"/>
      <c r="L150" s="264"/>
      <c r="M150" s="265" t="s">
        <v>1</v>
      </c>
      <c r="N150" s="266" t="s">
        <v>40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152</v>
      </c>
      <c r="AT150" s="231" t="s">
        <v>255</v>
      </c>
      <c r="AU150" s="231" t="s">
        <v>83</v>
      </c>
      <c r="AY150" s="17" t="s">
        <v>131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137</v>
      </c>
      <c r="BM150" s="231" t="s">
        <v>267</v>
      </c>
    </row>
    <row r="151" spans="1:65" s="2" customFormat="1" ht="21.75" customHeight="1">
      <c r="A151" s="38"/>
      <c r="B151" s="39"/>
      <c r="C151" s="256" t="s">
        <v>75</v>
      </c>
      <c r="D151" s="256" t="s">
        <v>255</v>
      </c>
      <c r="E151" s="257" t="s">
        <v>870</v>
      </c>
      <c r="F151" s="258" t="s">
        <v>871</v>
      </c>
      <c r="G151" s="259" t="s">
        <v>815</v>
      </c>
      <c r="H151" s="260">
        <v>3</v>
      </c>
      <c r="I151" s="261"/>
      <c r="J151" s="262">
        <f>ROUND(I151*H151,2)</f>
        <v>0</v>
      </c>
      <c r="K151" s="263"/>
      <c r="L151" s="264"/>
      <c r="M151" s="265" t="s">
        <v>1</v>
      </c>
      <c r="N151" s="266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152</v>
      </c>
      <c r="AT151" s="231" t="s">
        <v>255</v>
      </c>
      <c r="AU151" s="231" t="s">
        <v>83</v>
      </c>
      <c r="AY151" s="17" t="s">
        <v>131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137</v>
      </c>
      <c r="BM151" s="231" t="s">
        <v>272</v>
      </c>
    </row>
    <row r="152" spans="1:65" s="2" customFormat="1" ht="33" customHeight="1">
      <c r="A152" s="38"/>
      <c r="B152" s="39"/>
      <c r="C152" s="256" t="s">
        <v>75</v>
      </c>
      <c r="D152" s="256" t="s">
        <v>255</v>
      </c>
      <c r="E152" s="257" t="s">
        <v>872</v>
      </c>
      <c r="F152" s="258" t="s">
        <v>873</v>
      </c>
      <c r="G152" s="259" t="s">
        <v>815</v>
      </c>
      <c r="H152" s="260">
        <v>1</v>
      </c>
      <c r="I152" s="261"/>
      <c r="J152" s="262">
        <f>ROUND(I152*H152,2)</f>
        <v>0</v>
      </c>
      <c r="K152" s="263"/>
      <c r="L152" s="264"/>
      <c r="M152" s="265" t="s">
        <v>1</v>
      </c>
      <c r="N152" s="266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152</v>
      </c>
      <c r="AT152" s="231" t="s">
        <v>255</v>
      </c>
      <c r="AU152" s="231" t="s">
        <v>83</v>
      </c>
      <c r="AY152" s="17" t="s">
        <v>131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137</v>
      </c>
      <c r="BM152" s="231" t="s">
        <v>276</v>
      </c>
    </row>
    <row r="153" spans="1:65" s="2" customFormat="1" ht="16.5" customHeight="1">
      <c r="A153" s="38"/>
      <c r="B153" s="39"/>
      <c r="C153" s="256" t="s">
        <v>75</v>
      </c>
      <c r="D153" s="256" t="s">
        <v>255</v>
      </c>
      <c r="E153" s="257" t="s">
        <v>874</v>
      </c>
      <c r="F153" s="258" t="s">
        <v>875</v>
      </c>
      <c r="G153" s="259" t="s">
        <v>815</v>
      </c>
      <c r="H153" s="260">
        <v>1</v>
      </c>
      <c r="I153" s="261"/>
      <c r="J153" s="262">
        <f>ROUND(I153*H153,2)</f>
        <v>0</v>
      </c>
      <c r="K153" s="263"/>
      <c r="L153" s="264"/>
      <c r="M153" s="265" t="s">
        <v>1</v>
      </c>
      <c r="N153" s="266" t="s">
        <v>40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152</v>
      </c>
      <c r="AT153" s="231" t="s">
        <v>255</v>
      </c>
      <c r="AU153" s="231" t="s">
        <v>83</v>
      </c>
      <c r="AY153" s="17" t="s">
        <v>131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137</v>
      </c>
      <c r="BM153" s="231" t="s">
        <v>281</v>
      </c>
    </row>
    <row r="154" spans="1:65" s="2" customFormat="1" ht="16.5" customHeight="1">
      <c r="A154" s="38"/>
      <c r="B154" s="39"/>
      <c r="C154" s="256" t="s">
        <v>75</v>
      </c>
      <c r="D154" s="256" t="s">
        <v>255</v>
      </c>
      <c r="E154" s="257" t="s">
        <v>876</v>
      </c>
      <c r="F154" s="258" t="s">
        <v>877</v>
      </c>
      <c r="G154" s="259" t="s">
        <v>815</v>
      </c>
      <c r="H154" s="260">
        <v>1</v>
      </c>
      <c r="I154" s="261"/>
      <c r="J154" s="262">
        <f>ROUND(I154*H154,2)</f>
        <v>0</v>
      </c>
      <c r="K154" s="263"/>
      <c r="L154" s="264"/>
      <c r="M154" s="265" t="s">
        <v>1</v>
      </c>
      <c r="N154" s="266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152</v>
      </c>
      <c r="AT154" s="231" t="s">
        <v>255</v>
      </c>
      <c r="AU154" s="231" t="s">
        <v>83</v>
      </c>
      <c r="AY154" s="17" t="s">
        <v>131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137</v>
      </c>
      <c r="BM154" s="231" t="s">
        <v>285</v>
      </c>
    </row>
    <row r="155" spans="1:65" s="2" customFormat="1" ht="16.5" customHeight="1">
      <c r="A155" s="38"/>
      <c r="B155" s="39"/>
      <c r="C155" s="256" t="s">
        <v>75</v>
      </c>
      <c r="D155" s="256" t="s">
        <v>255</v>
      </c>
      <c r="E155" s="257" t="s">
        <v>878</v>
      </c>
      <c r="F155" s="258" t="s">
        <v>879</v>
      </c>
      <c r="G155" s="259" t="s">
        <v>815</v>
      </c>
      <c r="H155" s="260">
        <v>8</v>
      </c>
      <c r="I155" s="261"/>
      <c r="J155" s="262">
        <f>ROUND(I155*H155,2)</f>
        <v>0</v>
      </c>
      <c r="K155" s="263"/>
      <c r="L155" s="264"/>
      <c r="M155" s="265" t="s">
        <v>1</v>
      </c>
      <c r="N155" s="266" t="s">
        <v>40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152</v>
      </c>
      <c r="AT155" s="231" t="s">
        <v>255</v>
      </c>
      <c r="AU155" s="231" t="s">
        <v>83</v>
      </c>
      <c r="AY155" s="17" t="s">
        <v>131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137</v>
      </c>
      <c r="BM155" s="231" t="s">
        <v>292</v>
      </c>
    </row>
    <row r="156" spans="1:65" s="2" customFormat="1" ht="21.75" customHeight="1">
      <c r="A156" s="38"/>
      <c r="B156" s="39"/>
      <c r="C156" s="256" t="s">
        <v>75</v>
      </c>
      <c r="D156" s="256" t="s">
        <v>255</v>
      </c>
      <c r="E156" s="257" t="s">
        <v>880</v>
      </c>
      <c r="F156" s="258" t="s">
        <v>881</v>
      </c>
      <c r="G156" s="259" t="s">
        <v>815</v>
      </c>
      <c r="H156" s="260">
        <v>3</v>
      </c>
      <c r="I156" s="261"/>
      <c r="J156" s="262">
        <f>ROUND(I156*H156,2)</f>
        <v>0</v>
      </c>
      <c r="K156" s="263"/>
      <c r="L156" s="264"/>
      <c r="M156" s="265" t="s">
        <v>1</v>
      </c>
      <c r="N156" s="266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152</v>
      </c>
      <c r="AT156" s="231" t="s">
        <v>255</v>
      </c>
      <c r="AU156" s="231" t="s">
        <v>83</v>
      </c>
      <c r="AY156" s="17" t="s">
        <v>131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137</v>
      </c>
      <c r="BM156" s="231" t="s">
        <v>296</v>
      </c>
    </row>
    <row r="157" spans="1:65" s="2" customFormat="1" ht="21.75" customHeight="1">
      <c r="A157" s="38"/>
      <c r="B157" s="39"/>
      <c r="C157" s="256" t="s">
        <v>75</v>
      </c>
      <c r="D157" s="256" t="s">
        <v>255</v>
      </c>
      <c r="E157" s="257" t="s">
        <v>882</v>
      </c>
      <c r="F157" s="258" t="s">
        <v>883</v>
      </c>
      <c r="G157" s="259" t="s">
        <v>815</v>
      </c>
      <c r="H157" s="260">
        <v>3</v>
      </c>
      <c r="I157" s="261"/>
      <c r="J157" s="262">
        <f>ROUND(I157*H157,2)</f>
        <v>0</v>
      </c>
      <c r="K157" s="263"/>
      <c r="L157" s="264"/>
      <c r="M157" s="265" t="s">
        <v>1</v>
      </c>
      <c r="N157" s="266" t="s">
        <v>40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152</v>
      </c>
      <c r="AT157" s="231" t="s">
        <v>255</v>
      </c>
      <c r="AU157" s="231" t="s">
        <v>83</v>
      </c>
      <c r="AY157" s="17" t="s">
        <v>131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83</v>
      </c>
      <c r="BK157" s="232">
        <f>ROUND(I157*H157,2)</f>
        <v>0</v>
      </c>
      <c r="BL157" s="17" t="s">
        <v>137</v>
      </c>
      <c r="BM157" s="231" t="s">
        <v>301</v>
      </c>
    </row>
    <row r="158" spans="1:65" s="2" customFormat="1" ht="16.5" customHeight="1">
      <c r="A158" s="38"/>
      <c r="B158" s="39"/>
      <c r="C158" s="256" t="s">
        <v>75</v>
      </c>
      <c r="D158" s="256" t="s">
        <v>255</v>
      </c>
      <c r="E158" s="257" t="s">
        <v>884</v>
      </c>
      <c r="F158" s="258" t="s">
        <v>885</v>
      </c>
      <c r="G158" s="259" t="s">
        <v>815</v>
      </c>
      <c r="H158" s="260">
        <v>3</v>
      </c>
      <c r="I158" s="261"/>
      <c r="J158" s="262">
        <f>ROUND(I158*H158,2)</f>
        <v>0</v>
      </c>
      <c r="K158" s="263"/>
      <c r="L158" s="264"/>
      <c r="M158" s="265" t="s">
        <v>1</v>
      </c>
      <c r="N158" s="266" t="s">
        <v>40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152</v>
      </c>
      <c r="AT158" s="231" t="s">
        <v>255</v>
      </c>
      <c r="AU158" s="231" t="s">
        <v>83</v>
      </c>
      <c r="AY158" s="17" t="s">
        <v>131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83</v>
      </c>
      <c r="BK158" s="232">
        <f>ROUND(I158*H158,2)</f>
        <v>0</v>
      </c>
      <c r="BL158" s="17" t="s">
        <v>137</v>
      </c>
      <c r="BM158" s="231" t="s">
        <v>305</v>
      </c>
    </row>
    <row r="159" spans="1:65" s="2" customFormat="1" ht="16.5" customHeight="1">
      <c r="A159" s="38"/>
      <c r="B159" s="39"/>
      <c r="C159" s="256" t="s">
        <v>75</v>
      </c>
      <c r="D159" s="256" t="s">
        <v>255</v>
      </c>
      <c r="E159" s="257" t="s">
        <v>886</v>
      </c>
      <c r="F159" s="258" t="s">
        <v>887</v>
      </c>
      <c r="G159" s="259" t="s">
        <v>815</v>
      </c>
      <c r="H159" s="260">
        <v>30</v>
      </c>
      <c r="I159" s="261"/>
      <c r="J159" s="262">
        <f>ROUND(I159*H159,2)</f>
        <v>0</v>
      </c>
      <c r="K159" s="263"/>
      <c r="L159" s="264"/>
      <c r="M159" s="265" t="s">
        <v>1</v>
      </c>
      <c r="N159" s="266" t="s">
        <v>40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152</v>
      </c>
      <c r="AT159" s="231" t="s">
        <v>255</v>
      </c>
      <c r="AU159" s="231" t="s">
        <v>83</v>
      </c>
      <c r="AY159" s="17" t="s">
        <v>131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137</v>
      </c>
      <c r="BM159" s="231" t="s">
        <v>310</v>
      </c>
    </row>
    <row r="160" spans="1:65" s="2" customFormat="1" ht="16.5" customHeight="1">
      <c r="A160" s="38"/>
      <c r="B160" s="39"/>
      <c r="C160" s="256" t="s">
        <v>75</v>
      </c>
      <c r="D160" s="256" t="s">
        <v>255</v>
      </c>
      <c r="E160" s="257" t="s">
        <v>888</v>
      </c>
      <c r="F160" s="258" t="s">
        <v>889</v>
      </c>
      <c r="G160" s="259" t="s">
        <v>815</v>
      </c>
      <c r="H160" s="260">
        <v>5.4</v>
      </c>
      <c r="I160" s="261"/>
      <c r="J160" s="262">
        <f>ROUND(I160*H160,2)</f>
        <v>0</v>
      </c>
      <c r="K160" s="263"/>
      <c r="L160" s="264"/>
      <c r="M160" s="265" t="s">
        <v>1</v>
      </c>
      <c r="N160" s="266" t="s">
        <v>40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152</v>
      </c>
      <c r="AT160" s="231" t="s">
        <v>255</v>
      </c>
      <c r="AU160" s="231" t="s">
        <v>83</v>
      </c>
      <c r="AY160" s="17" t="s">
        <v>131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83</v>
      </c>
      <c r="BK160" s="232">
        <f>ROUND(I160*H160,2)</f>
        <v>0</v>
      </c>
      <c r="BL160" s="17" t="s">
        <v>137</v>
      </c>
      <c r="BM160" s="231" t="s">
        <v>313</v>
      </c>
    </row>
    <row r="161" spans="1:65" s="2" customFormat="1" ht="16.5" customHeight="1">
      <c r="A161" s="38"/>
      <c r="B161" s="39"/>
      <c r="C161" s="256" t="s">
        <v>75</v>
      </c>
      <c r="D161" s="256" t="s">
        <v>255</v>
      </c>
      <c r="E161" s="257" t="s">
        <v>890</v>
      </c>
      <c r="F161" s="258" t="s">
        <v>891</v>
      </c>
      <c r="G161" s="259" t="s">
        <v>815</v>
      </c>
      <c r="H161" s="260">
        <v>6</v>
      </c>
      <c r="I161" s="261"/>
      <c r="J161" s="262">
        <f>ROUND(I161*H161,2)</f>
        <v>0</v>
      </c>
      <c r="K161" s="263"/>
      <c r="L161" s="264"/>
      <c r="M161" s="265" t="s">
        <v>1</v>
      </c>
      <c r="N161" s="266" t="s">
        <v>40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152</v>
      </c>
      <c r="AT161" s="231" t="s">
        <v>255</v>
      </c>
      <c r="AU161" s="231" t="s">
        <v>83</v>
      </c>
      <c r="AY161" s="17" t="s">
        <v>131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83</v>
      </c>
      <c r="BK161" s="232">
        <f>ROUND(I161*H161,2)</f>
        <v>0</v>
      </c>
      <c r="BL161" s="17" t="s">
        <v>137</v>
      </c>
      <c r="BM161" s="231" t="s">
        <v>317</v>
      </c>
    </row>
    <row r="162" spans="1:65" s="2" customFormat="1" ht="16.5" customHeight="1">
      <c r="A162" s="38"/>
      <c r="B162" s="39"/>
      <c r="C162" s="256" t="s">
        <v>75</v>
      </c>
      <c r="D162" s="256" t="s">
        <v>255</v>
      </c>
      <c r="E162" s="257" t="s">
        <v>892</v>
      </c>
      <c r="F162" s="258" t="s">
        <v>893</v>
      </c>
      <c r="G162" s="259" t="s">
        <v>815</v>
      </c>
      <c r="H162" s="260">
        <v>3</v>
      </c>
      <c r="I162" s="261"/>
      <c r="J162" s="262">
        <f>ROUND(I162*H162,2)</f>
        <v>0</v>
      </c>
      <c r="K162" s="263"/>
      <c r="L162" s="264"/>
      <c r="M162" s="265" t="s">
        <v>1</v>
      </c>
      <c r="N162" s="266" t="s">
        <v>40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152</v>
      </c>
      <c r="AT162" s="231" t="s">
        <v>255</v>
      </c>
      <c r="AU162" s="231" t="s">
        <v>83</v>
      </c>
      <c r="AY162" s="17" t="s">
        <v>131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137</v>
      </c>
      <c r="BM162" s="231" t="s">
        <v>332</v>
      </c>
    </row>
    <row r="163" spans="1:65" s="2" customFormat="1" ht="16.5" customHeight="1">
      <c r="A163" s="38"/>
      <c r="B163" s="39"/>
      <c r="C163" s="256" t="s">
        <v>75</v>
      </c>
      <c r="D163" s="256" t="s">
        <v>255</v>
      </c>
      <c r="E163" s="257" t="s">
        <v>894</v>
      </c>
      <c r="F163" s="258" t="s">
        <v>895</v>
      </c>
      <c r="G163" s="259" t="s">
        <v>275</v>
      </c>
      <c r="H163" s="260">
        <v>36</v>
      </c>
      <c r="I163" s="261"/>
      <c r="J163" s="262">
        <f>ROUND(I163*H163,2)</f>
        <v>0</v>
      </c>
      <c r="K163" s="263"/>
      <c r="L163" s="264"/>
      <c r="M163" s="265" t="s">
        <v>1</v>
      </c>
      <c r="N163" s="266" t="s">
        <v>40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152</v>
      </c>
      <c r="AT163" s="231" t="s">
        <v>255</v>
      </c>
      <c r="AU163" s="231" t="s">
        <v>83</v>
      </c>
      <c r="AY163" s="17" t="s">
        <v>131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137</v>
      </c>
      <c r="BM163" s="231" t="s">
        <v>337</v>
      </c>
    </row>
    <row r="164" spans="1:65" s="2" customFormat="1" ht="16.5" customHeight="1">
      <c r="A164" s="38"/>
      <c r="B164" s="39"/>
      <c r="C164" s="256" t="s">
        <v>75</v>
      </c>
      <c r="D164" s="256" t="s">
        <v>255</v>
      </c>
      <c r="E164" s="257" t="s">
        <v>896</v>
      </c>
      <c r="F164" s="258" t="s">
        <v>897</v>
      </c>
      <c r="G164" s="259" t="s">
        <v>275</v>
      </c>
      <c r="H164" s="260">
        <v>3</v>
      </c>
      <c r="I164" s="261"/>
      <c r="J164" s="262">
        <f>ROUND(I164*H164,2)</f>
        <v>0</v>
      </c>
      <c r="K164" s="263"/>
      <c r="L164" s="264"/>
      <c r="M164" s="265" t="s">
        <v>1</v>
      </c>
      <c r="N164" s="266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152</v>
      </c>
      <c r="AT164" s="231" t="s">
        <v>255</v>
      </c>
      <c r="AU164" s="231" t="s">
        <v>83</v>
      </c>
      <c r="AY164" s="17" t="s">
        <v>131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137</v>
      </c>
      <c r="BM164" s="231" t="s">
        <v>343</v>
      </c>
    </row>
    <row r="165" spans="1:65" s="2" customFormat="1" ht="16.5" customHeight="1">
      <c r="A165" s="38"/>
      <c r="B165" s="39"/>
      <c r="C165" s="256" t="s">
        <v>75</v>
      </c>
      <c r="D165" s="256" t="s">
        <v>255</v>
      </c>
      <c r="E165" s="257" t="s">
        <v>898</v>
      </c>
      <c r="F165" s="258" t="s">
        <v>899</v>
      </c>
      <c r="G165" s="259" t="s">
        <v>179</v>
      </c>
      <c r="H165" s="260">
        <v>18</v>
      </c>
      <c r="I165" s="261"/>
      <c r="J165" s="262">
        <f>ROUND(I165*H165,2)</f>
        <v>0</v>
      </c>
      <c r="K165" s="263"/>
      <c r="L165" s="264"/>
      <c r="M165" s="265" t="s">
        <v>1</v>
      </c>
      <c r="N165" s="266" t="s">
        <v>40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152</v>
      </c>
      <c r="AT165" s="231" t="s">
        <v>255</v>
      </c>
      <c r="AU165" s="231" t="s">
        <v>83</v>
      </c>
      <c r="AY165" s="17" t="s">
        <v>131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83</v>
      </c>
      <c r="BK165" s="232">
        <f>ROUND(I165*H165,2)</f>
        <v>0</v>
      </c>
      <c r="BL165" s="17" t="s">
        <v>137</v>
      </c>
      <c r="BM165" s="231" t="s">
        <v>348</v>
      </c>
    </row>
    <row r="166" spans="1:65" s="2" customFormat="1" ht="24.15" customHeight="1">
      <c r="A166" s="38"/>
      <c r="B166" s="39"/>
      <c r="C166" s="256" t="s">
        <v>75</v>
      </c>
      <c r="D166" s="256" t="s">
        <v>255</v>
      </c>
      <c r="E166" s="257" t="s">
        <v>900</v>
      </c>
      <c r="F166" s="258" t="s">
        <v>901</v>
      </c>
      <c r="G166" s="259" t="s">
        <v>179</v>
      </c>
      <c r="H166" s="260">
        <v>6</v>
      </c>
      <c r="I166" s="261"/>
      <c r="J166" s="262">
        <f>ROUND(I166*H166,2)</f>
        <v>0</v>
      </c>
      <c r="K166" s="263"/>
      <c r="L166" s="264"/>
      <c r="M166" s="265" t="s">
        <v>1</v>
      </c>
      <c r="N166" s="266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152</v>
      </c>
      <c r="AT166" s="231" t="s">
        <v>255</v>
      </c>
      <c r="AU166" s="231" t="s">
        <v>83</v>
      </c>
      <c r="AY166" s="17" t="s">
        <v>131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137</v>
      </c>
      <c r="BM166" s="231" t="s">
        <v>352</v>
      </c>
    </row>
    <row r="167" spans="1:65" s="2" customFormat="1" ht="24.15" customHeight="1">
      <c r="A167" s="38"/>
      <c r="B167" s="39"/>
      <c r="C167" s="256" t="s">
        <v>75</v>
      </c>
      <c r="D167" s="256" t="s">
        <v>255</v>
      </c>
      <c r="E167" s="257" t="s">
        <v>902</v>
      </c>
      <c r="F167" s="258" t="s">
        <v>903</v>
      </c>
      <c r="G167" s="259" t="s">
        <v>179</v>
      </c>
      <c r="H167" s="260">
        <v>65</v>
      </c>
      <c r="I167" s="261"/>
      <c r="J167" s="262">
        <f>ROUND(I167*H167,2)</f>
        <v>0</v>
      </c>
      <c r="K167" s="263"/>
      <c r="L167" s="264"/>
      <c r="M167" s="265" t="s">
        <v>1</v>
      </c>
      <c r="N167" s="266" t="s">
        <v>40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152</v>
      </c>
      <c r="AT167" s="231" t="s">
        <v>255</v>
      </c>
      <c r="AU167" s="231" t="s">
        <v>83</v>
      </c>
      <c r="AY167" s="17" t="s">
        <v>131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137</v>
      </c>
      <c r="BM167" s="231" t="s">
        <v>357</v>
      </c>
    </row>
    <row r="168" spans="1:65" s="2" customFormat="1" ht="16.5" customHeight="1">
      <c r="A168" s="38"/>
      <c r="B168" s="39"/>
      <c r="C168" s="256" t="s">
        <v>75</v>
      </c>
      <c r="D168" s="256" t="s">
        <v>255</v>
      </c>
      <c r="E168" s="257" t="s">
        <v>904</v>
      </c>
      <c r="F168" s="258" t="s">
        <v>905</v>
      </c>
      <c r="G168" s="259" t="s">
        <v>179</v>
      </c>
      <c r="H168" s="260">
        <v>3</v>
      </c>
      <c r="I168" s="261"/>
      <c r="J168" s="262">
        <f>ROUND(I168*H168,2)</f>
        <v>0</v>
      </c>
      <c r="K168" s="263"/>
      <c r="L168" s="264"/>
      <c r="M168" s="265" t="s">
        <v>1</v>
      </c>
      <c r="N168" s="266" t="s">
        <v>40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152</v>
      </c>
      <c r="AT168" s="231" t="s">
        <v>255</v>
      </c>
      <c r="AU168" s="231" t="s">
        <v>83</v>
      </c>
      <c r="AY168" s="17" t="s">
        <v>131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83</v>
      </c>
      <c r="BK168" s="232">
        <f>ROUND(I168*H168,2)</f>
        <v>0</v>
      </c>
      <c r="BL168" s="17" t="s">
        <v>137</v>
      </c>
      <c r="BM168" s="231" t="s">
        <v>361</v>
      </c>
    </row>
    <row r="169" spans="1:65" s="2" customFormat="1" ht="16.5" customHeight="1">
      <c r="A169" s="38"/>
      <c r="B169" s="39"/>
      <c r="C169" s="256" t="s">
        <v>75</v>
      </c>
      <c r="D169" s="256" t="s">
        <v>255</v>
      </c>
      <c r="E169" s="257" t="s">
        <v>906</v>
      </c>
      <c r="F169" s="258" t="s">
        <v>907</v>
      </c>
      <c r="G169" s="259" t="s">
        <v>179</v>
      </c>
      <c r="H169" s="260">
        <v>65</v>
      </c>
      <c r="I169" s="261"/>
      <c r="J169" s="262">
        <f>ROUND(I169*H169,2)</f>
        <v>0</v>
      </c>
      <c r="K169" s="263"/>
      <c r="L169" s="264"/>
      <c r="M169" s="265" t="s">
        <v>1</v>
      </c>
      <c r="N169" s="266" t="s">
        <v>40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152</v>
      </c>
      <c r="AT169" s="231" t="s">
        <v>255</v>
      </c>
      <c r="AU169" s="231" t="s">
        <v>83</v>
      </c>
      <c r="AY169" s="17" t="s">
        <v>131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137</v>
      </c>
      <c r="BM169" s="231" t="s">
        <v>366</v>
      </c>
    </row>
    <row r="170" spans="1:65" s="2" customFormat="1" ht="16.5" customHeight="1">
      <c r="A170" s="38"/>
      <c r="B170" s="39"/>
      <c r="C170" s="256" t="s">
        <v>75</v>
      </c>
      <c r="D170" s="256" t="s">
        <v>255</v>
      </c>
      <c r="E170" s="257" t="s">
        <v>908</v>
      </c>
      <c r="F170" s="258" t="s">
        <v>909</v>
      </c>
      <c r="G170" s="259" t="s">
        <v>179</v>
      </c>
      <c r="H170" s="260">
        <v>15</v>
      </c>
      <c r="I170" s="261"/>
      <c r="J170" s="262">
        <f>ROUND(I170*H170,2)</f>
        <v>0</v>
      </c>
      <c r="K170" s="263"/>
      <c r="L170" s="264"/>
      <c r="M170" s="265" t="s">
        <v>1</v>
      </c>
      <c r="N170" s="266" t="s">
        <v>40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152</v>
      </c>
      <c r="AT170" s="231" t="s">
        <v>255</v>
      </c>
      <c r="AU170" s="231" t="s">
        <v>83</v>
      </c>
      <c r="AY170" s="17" t="s">
        <v>131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83</v>
      </c>
      <c r="BK170" s="232">
        <f>ROUND(I170*H170,2)</f>
        <v>0</v>
      </c>
      <c r="BL170" s="17" t="s">
        <v>137</v>
      </c>
      <c r="BM170" s="231" t="s">
        <v>370</v>
      </c>
    </row>
    <row r="171" spans="1:63" s="12" customFormat="1" ht="25.9" customHeight="1">
      <c r="A171" s="12"/>
      <c r="B171" s="203"/>
      <c r="C171" s="204"/>
      <c r="D171" s="205" t="s">
        <v>74</v>
      </c>
      <c r="E171" s="206" t="s">
        <v>910</v>
      </c>
      <c r="F171" s="206" t="s">
        <v>911</v>
      </c>
      <c r="G171" s="204"/>
      <c r="H171" s="204"/>
      <c r="I171" s="207"/>
      <c r="J171" s="208">
        <f>BK171</f>
        <v>0</v>
      </c>
      <c r="K171" s="204"/>
      <c r="L171" s="209"/>
      <c r="M171" s="210"/>
      <c r="N171" s="211"/>
      <c r="O171" s="211"/>
      <c r="P171" s="212">
        <f>SUM(P172:P188)</f>
        <v>0</v>
      </c>
      <c r="Q171" s="211"/>
      <c r="R171" s="212">
        <f>SUM(R172:R188)</f>
        <v>0</v>
      </c>
      <c r="S171" s="211"/>
      <c r="T171" s="213">
        <f>SUM(T172:T188)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4" t="s">
        <v>83</v>
      </c>
      <c r="AT171" s="215" t="s">
        <v>74</v>
      </c>
      <c r="AU171" s="215" t="s">
        <v>75</v>
      </c>
      <c r="AY171" s="214" t="s">
        <v>131</v>
      </c>
      <c r="BK171" s="216">
        <f>SUM(BK172:BK188)</f>
        <v>0</v>
      </c>
    </row>
    <row r="172" spans="1:65" s="2" customFormat="1" ht="24.15" customHeight="1">
      <c r="A172" s="38"/>
      <c r="B172" s="39"/>
      <c r="C172" s="219" t="s">
        <v>75</v>
      </c>
      <c r="D172" s="219" t="s">
        <v>133</v>
      </c>
      <c r="E172" s="220" t="s">
        <v>912</v>
      </c>
      <c r="F172" s="221" t="s">
        <v>913</v>
      </c>
      <c r="G172" s="222" t="s">
        <v>914</v>
      </c>
      <c r="H172" s="223">
        <v>0.07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40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137</v>
      </c>
      <c r="AT172" s="231" t="s">
        <v>133</v>
      </c>
      <c r="AU172" s="231" t="s">
        <v>83</v>
      </c>
      <c r="AY172" s="17" t="s">
        <v>131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83</v>
      </c>
      <c r="BK172" s="232">
        <f>ROUND(I172*H172,2)</f>
        <v>0</v>
      </c>
      <c r="BL172" s="17" t="s">
        <v>137</v>
      </c>
      <c r="BM172" s="231" t="s">
        <v>375</v>
      </c>
    </row>
    <row r="173" spans="1:65" s="2" customFormat="1" ht="24.15" customHeight="1">
      <c r="A173" s="38"/>
      <c r="B173" s="39"/>
      <c r="C173" s="219" t="s">
        <v>75</v>
      </c>
      <c r="D173" s="219" t="s">
        <v>133</v>
      </c>
      <c r="E173" s="220" t="s">
        <v>915</v>
      </c>
      <c r="F173" s="221" t="s">
        <v>916</v>
      </c>
      <c r="G173" s="222" t="s">
        <v>184</v>
      </c>
      <c r="H173" s="223">
        <v>3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137</v>
      </c>
      <c r="AT173" s="231" t="s">
        <v>133</v>
      </c>
      <c r="AU173" s="231" t="s">
        <v>83</v>
      </c>
      <c r="AY173" s="17" t="s">
        <v>131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137</v>
      </c>
      <c r="BM173" s="231" t="s">
        <v>379</v>
      </c>
    </row>
    <row r="174" spans="1:65" s="2" customFormat="1" ht="24.15" customHeight="1">
      <c r="A174" s="38"/>
      <c r="B174" s="39"/>
      <c r="C174" s="219" t="s">
        <v>75</v>
      </c>
      <c r="D174" s="219" t="s">
        <v>133</v>
      </c>
      <c r="E174" s="220" t="s">
        <v>917</v>
      </c>
      <c r="F174" s="221" t="s">
        <v>918</v>
      </c>
      <c r="G174" s="222" t="s">
        <v>184</v>
      </c>
      <c r="H174" s="223">
        <v>0.6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40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137</v>
      </c>
      <c r="AT174" s="231" t="s">
        <v>133</v>
      </c>
      <c r="AU174" s="231" t="s">
        <v>83</v>
      </c>
      <c r="AY174" s="17" t="s">
        <v>131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83</v>
      </c>
      <c r="BK174" s="232">
        <f>ROUND(I174*H174,2)</f>
        <v>0</v>
      </c>
      <c r="BL174" s="17" t="s">
        <v>137</v>
      </c>
      <c r="BM174" s="231" t="s">
        <v>385</v>
      </c>
    </row>
    <row r="175" spans="1:65" s="2" customFormat="1" ht="16.5" customHeight="1">
      <c r="A175" s="38"/>
      <c r="B175" s="39"/>
      <c r="C175" s="219" t="s">
        <v>75</v>
      </c>
      <c r="D175" s="219" t="s">
        <v>133</v>
      </c>
      <c r="E175" s="220" t="s">
        <v>919</v>
      </c>
      <c r="F175" s="221" t="s">
        <v>920</v>
      </c>
      <c r="G175" s="222" t="s">
        <v>184</v>
      </c>
      <c r="H175" s="223">
        <v>0.3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40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137</v>
      </c>
      <c r="AT175" s="231" t="s">
        <v>133</v>
      </c>
      <c r="AU175" s="231" t="s">
        <v>83</v>
      </c>
      <c r="AY175" s="17" t="s">
        <v>131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83</v>
      </c>
      <c r="BK175" s="232">
        <f>ROUND(I175*H175,2)</f>
        <v>0</v>
      </c>
      <c r="BL175" s="17" t="s">
        <v>137</v>
      </c>
      <c r="BM175" s="231" t="s">
        <v>389</v>
      </c>
    </row>
    <row r="176" spans="1:65" s="2" customFormat="1" ht="24.15" customHeight="1">
      <c r="A176" s="38"/>
      <c r="B176" s="39"/>
      <c r="C176" s="219" t="s">
        <v>75</v>
      </c>
      <c r="D176" s="219" t="s">
        <v>133</v>
      </c>
      <c r="E176" s="220" t="s">
        <v>921</v>
      </c>
      <c r="F176" s="221" t="s">
        <v>922</v>
      </c>
      <c r="G176" s="222" t="s">
        <v>140</v>
      </c>
      <c r="H176" s="223">
        <v>0.5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40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137</v>
      </c>
      <c r="AT176" s="231" t="s">
        <v>133</v>
      </c>
      <c r="AU176" s="231" t="s">
        <v>83</v>
      </c>
      <c r="AY176" s="17" t="s">
        <v>131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137</v>
      </c>
      <c r="BM176" s="231" t="s">
        <v>394</v>
      </c>
    </row>
    <row r="177" spans="1:65" s="2" customFormat="1" ht="24.15" customHeight="1">
      <c r="A177" s="38"/>
      <c r="B177" s="39"/>
      <c r="C177" s="219" t="s">
        <v>75</v>
      </c>
      <c r="D177" s="219" t="s">
        <v>133</v>
      </c>
      <c r="E177" s="220" t="s">
        <v>923</v>
      </c>
      <c r="F177" s="221" t="s">
        <v>924</v>
      </c>
      <c r="G177" s="222" t="s">
        <v>140</v>
      </c>
      <c r="H177" s="223">
        <v>0.5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40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137</v>
      </c>
      <c r="AT177" s="231" t="s">
        <v>133</v>
      </c>
      <c r="AU177" s="231" t="s">
        <v>83</v>
      </c>
      <c r="AY177" s="17" t="s">
        <v>131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83</v>
      </c>
      <c r="BK177" s="232">
        <f>ROUND(I177*H177,2)</f>
        <v>0</v>
      </c>
      <c r="BL177" s="17" t="s">
        <v>137</v>
      </c>
      <c r="BM177" s="231" t="s">
        <v>398</v>
      </c>
    </row>
    <row r="178" spans="1:65" s="2" customFormat="1" ht="24.15" customHeight="1">
      <c r="A178" s="38"/>
      <c r="B178" s="39"/>
      <c r="C178" s="219" t="s">
        <v>75</v>
      </c>
      <c r="D178" s="219" t="s">
        <v>133</v>
      </c>
      <c r="E178" s="220" t="s">
        <v>925</v>
      </c>
      <c r="F178" s="221" t="s">
        <v>926</v>
      </c>
      <c r="G178" s="222" t="s">
        <v>184</v>
      </c>
      <c r="H178" s="223">
        <v>0.6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40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137</v>
      </c>
      <c r="AT178" s="231" t="s">
        <v>133</v>
      </c>
      <c r="AU178" s="231" t="s">
        <v>83</v>
      </c>
      <c r="AY178" s="17" t="s">
        <v>131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137</v>
      </c>
      <c r="BM178" s="231" t="s">
        <v>403</v>
      </c>
    </row>
    <row r="179" spans="1:65" s="2" customFormat="1" ht="16.5" customHeight="1">
      <c r="A179" s="38"/>
      <c r="B179" s="39"/>
      <c r="C179" s="219" t="s">
        <v>75</v>
      </c>
      <c r="D179" s="219" t="s">
        <v>133</v>
      </c>
      <c r="E179" s="220" t="s">
        <v>927</v>
      </c>
      <c r="F179" s="221" t="s">
        <v>928</v>
      </c>
      <c r="G179" s="222" t="s">
        <v>184</v>
      </c>
      <c r="H179" s="223">
        <v>0.6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40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137</v>
      </c>
      <c r="AT179" s="231" t="s">
        <v>133</v>
      </c>
      <c r="AU179" s="231" t="s">
        <v>83</v>
      </c>
      <c r="AY179" s="17" t="s">
        <v>131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83</v>
      </c>
      <c r="BK179" s="232">
        <f>ROUND(I179*H179,2)</f>
        <v>0</v>
      </c>
      <c r="BL179" s="17" t="s">
        <v>137</v>
      </c>
      <c r="BM179" s="231" t="s">
        <v>407</v>
      </c>
    </row>
    <row r="180" spans="1:65" s="2" customFormat="1" ht="24.15" customHeight="1">
      <c r="A180" s="38"/>
      <c r="B180" s="39"/>
      <c r="C180" s="219" t="s">
        <v>75</v>
      </c>
      <c r="D180" s="219" t="s">
        <v>133</v>
      </c>
      <c r="E180" s="220" t="s">
        <v>929</v>
      </c>
      <c r="F180" s="221" t="s">
        <v>930</v>
      </c>
      <c r="G180" s="222" t="s">
        <v>184</v>
      </c>
      <c r="H180" s="223">
        <v>0.6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40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137</v>
      </c>
      <c r="AT180" s="231" t="s">
        <v>133</v>
      </c>
      <c r="AU180" s="231" t="s">
        <v>83</v>
      </c>
      <c r="AY180" s="17" t="s">
        <v>131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137</v>
      </c>
      <c r="BM180" s="231" t="s">
        <v>411</v>
      </c>
    </row>
    <row r="181" spans="1:65" s="2" customFormat="1" ht="24.15" customHeight="1">
      <c r="A181" s="38"/>
      <c r="B181" s="39"/>
      <c r="C181" s="219" t="s">
        <v>75</v>
      </c>
      <c r="D181" s="219" t="s">
        <v>133</v>
      </c>
      <c r="E181" s="220" t="s">
        <v>931</v>
      </c>
      <c r="F181" s="221" t="s">
        <v>932</v>
      </c>
      <c r="G181" s="222" t="s">
        <v>179</v>
      </c>
      <c r="H181" s="223">
        <v>70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40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137</v>
      </c>
      <c r="AT181" s="231" t="s">
        <v>133</v>
      </c>
      <c r="AU181" s="231" t="s">
        <v>83</v>
      </c>
      <c r="AY181" s="17" t="s">
        <v>131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83</v>
      </c>
      <c r="BK181" s="232">
        <f>ROUND(I181*H181,2)</f>
        <v>0</v>
      </c>
      <c r="BL181" s="17" t="s">
        <v>137</v>
      </c>
      <c r="BM181" s="231" t="s">
        <v>415</v>
      </c>
    </row>
    <row r="182" spans="1:65" s="2" customFormat="1" ht="16.5" customHeight="1">
      <c r="A182" s="38"/>
      <c r="B182" s="39"/>
      <c r="C182" s="219" t="s">
        <v>75</v>
      </c>
      <c r="D182" s="219" t="s">
        <v>133</v>
      </c>
      <c r="E182" s="220" t="s">
        <v>933</v>
      </c>
      <c r="F182" s="221" t="s">
        <v>934</v>
      </c>
      <c r="G182" s="222" t="s">
        <v>179</v>
      </c>
      <c r="H182" s="223">
        <v>55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40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137</v>
      </c>
      <c r="AT182" s="231" t="s">
        <v>133</v>
      </c>
      <c r="AU182" s="231" t="s">
        <v>83</v>
      </c>
      <c r="AY182" s="17" t="s">
        <v>131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83</v>
      </c>
      <c r="BK182" s="232">
        <f>ROUND(I182*H182,2)</f>
        <v>0</v>
      </c>
      <c r="BL182" s="17" t="s">
        <v>137</v>
      </c>
      <c r="BM182" s="231" t="s">
        <v>419</v>
      </c>
    </row>
    <row r="183" spans="1:65" s="2" customFormat="1" ht="24.15" customHeight="1">
      <c r="A183" s="38"/>
      <c r="B183" s="39"/>
      <c r="C183" s="219" t="s">
        <v>75</v>
      </c>
      <c r="D183" s="219" t="s">
        <v>133</v>
      </c>
      <c r="E183" s="220" t="s">
        <v>935</v>
      </c>
      <c r="F183" s="221" t="s">
        <v>936</v>
      </c>
      <c r="G183" s="222" t="s">
        <v>179</v>
      </c>
      <c r="H183" s="223">
        <v>50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40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137</v>
      </c>
      <c r="AT183" s="231" t="s">
        <v>133</v>
      </c>
      <c r="AU183" s="231" t="s">
        <v>83</v>
      </c>
      <c r="AY183" s="17" t="s">
        <v>131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83</v>
      </c>
      <c r="BK183" s="232">
        <f>ROUND(I183*H183,2)</f>
        <v>0</v>
      </c>
      <c r="BL183" s="17" t="s">
        <v>137</v>
      </c>
      <c r="BM183" s="231" t="s">
        <v>422</v>
      </c>
    </row>
    <row r="184" spans="1:65" s="2" customFormat="1" ht="16.5" customHeight="1">
      <c r="A184" s="38"/>
      <c r="B184" s="39"/>
      <c r="C184" s="219" t="s">
        <v>75</v>
      </c>
      <c r="D184" s="219" t="s">
        <v>133</v>
      </c>
      <c r="E184" s="220" t="s">
        <v>937</v>
      </c>
      <c r="F184" s="221" t="s">
        <v>938</v>
      </c>
      <c r="G184" s="222" t="s">
        <v>179</v>
      </c>
      <c r="H184" s="223">
        <v>50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40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137</v>
      </c>
      <c r="AT184" s="231" t="s">
        <v>133</v>
      </c>
      <c r="AU184" s="231" t="s">
        <v>83</v>
      </c>
      <c r="AY184" s="17" t="s">
        <v>131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83</v>
      </c>
      <c r="BK184" s="232">
        <f>ROUND(I184*H184,2)</f>
        <v>0</v>
      </c>
      <c r="BL184" s="17" t="s">
        <v>137</v>
      </c>
      <c r="BM184" s="231" t="s">
        <v>426</v>
      </c>
    </row>
    <row r="185" spans="1:65" s="2" customFormat="1" ht="24.15" customHeight="1">
      <c r="A185" s="38"/>
      <c r="B185" s="39"/>
      <c r="C185" s="219" t="s">
        <v>75</v>
      </c>
      <c r="D185" s="219" t="s">
        <v>133</v>
      </c>
      <c r="E185" s="220" t="s">
        <v>939</v>
      </c>
      <c r="F185" s="221" t="s">
        <v>940</v>
      </c>
      <c r="G185" s="222" t="s">
        <v>179</v>
      </c>
      <c r="H185" s="223">
        <v>70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40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137</v>
      </c>
      <c r="AT185" s="231" t="s">
        <v>133</v>
      </c>
      <c r="AU185" s="231" t="s">
        <v>83</v>
      </c>
      <c r="AY185" s="17" t="s">
        <v>131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83</v>
      </c>
      <c r="BK185" s="232">
        <f>ROUND(I185*H185,2)</f>
        <v>0</v>
      </c>
      <c r="BL185" s="17" t="s">
        <v>137</v>
      </c>
      <c r="BM185" s="231" t="s">
        <v>430</v>
      </c>
    </row>
    <row r="186" spans="1:65" s="2" customFormat="1" ht="24.15" customHeight="1">
      <c r="A186" s="38"/>
      <c r="B186" s="39"/>
      <c r="C186" s="219" t="s">
        <v>75</v>
      </c>
      <c r="D186" s="219" t="s">
        <v>133</v>
      </c>
      <c r="E186" s="220" t="s">
        <v>941</v>
      </c>
      <c r="F186" s="221" t="s">
        <v>942</v>
      </c>
      <c r="G186" s="222" t="s">
        <v>179</v>
      </c>
      <c r="H186" s="223">
        <v>55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40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137</v>
      </c>
      <c r="AT186" s="231" t="s">
        <v>133</v>
      </c>
      <c r="AU186" s="231" t="s">
        <v>83</v>
      </c>
      <c r="AY186" s="17" t="s">
        <v>131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83</v>
      </c>
      <c r="BK186" s="232">
        <f>ROUND(I186*H186,2)</f>
        <v>0</v>
      </c>
      <c r="BL186" s="17" t="s">
        <v>137</v>
      </c>
      <c r="BM186" s="231" t="s">
        <v>434</v>
      </c>
    </row>
    <row r="187" spans="1:65" s="2" customFormat="1" ht="16.5" customHeight="1">
      <c r="A187" s="38"/>
      <c r="B187" s="39"/>
      <c r="C187" s="219" t="s">
        <v>75</v>
      </c>
      <c r="D187" s="219" t="s">
        <v>133</v>
      </c>
      <c r="E187" s="220" t="s">
        <v>943</v>
      </c>
      <c r="F187" s="221" t="s">
        <v>944</v>
      </c>
      <c r="G187" s="222" t="s">
        <v>140</v>
      </c>
      <c r="H187" s="223">
        <v>45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40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137</v>
      </c>
      <c r="AT187" s="231" t="s">
        <v>133</v>
      </c>
      <c r="AU187" s="231" t="s">
        <v>83</v>
      </c>
      <c r="AY187" s="17" t="s">
        <v>131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83</v>
      </c>
      <c r="BK187" s="232">
        <f>ROUND(I187*H187,2)</f>
        <v>0</v>
      </c>
      <c r="BL187" s="17" t="s">
        <v>137</v>
      </c>
      <c r="BM187" s="231" t="s">
        <v>438</v>
      </c>
    </row>
    <row r="188" spans="1:65" s="2" customFormat="1" ht="24.15" customHeight="1">
      <c r="A188" s="38"/>
      <c r="B188" s="39"/>
      <c r="C188" s="219" t="s">
        <v>75</v>
      </c>
      <c r="D188" s="219" t="s">
        <v>133</v>
      </c>
      <c r="E188" s="220" t="s">
        <v>945</v>
      </c>
      <c r="F188" s="221" t="s">
        <v>946</v>
      </c>
      <c r="G188" s="222" t="s">
        <v>238</v>
      </c>
      <c r="H188" s="223">
        <v>0.6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40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137</v>
      </c>
      <c r="AT188" s="231" t="s">
        <v>133</v>
      </c>
      <c r="AU188" s="231" t="s">
        <v>83</v>
      </c>
      <c r="AY188" s="17" t="s">
        <v>131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83</v>
      </c>
      <c r="BK188" s="232">
        <f>ROUND(I188*H188,2)</f>
        <v>0</v>
      </c>
      <c r="BL188" s="17" t="s">
        <v>137</v>
      </c>
      <c r="BM188" s="231" t="s">
        <v>443</v>
      </c>
    </row>
    <row r="189" spans="1:63" s="12" customFormat="1" ht="25.9" customHeight="1">
      <c r="A189" s="12"/>
      <c r="B189" s="203"/>
      <c r="C189" s="204"/>
      <c r="D189" s="205" t="s">
        <v>74</v>
      </c>
      <c r="E189" s="206" t="s">
        <v>947</v>
      </c>
      <c r="F189" s="206" t="s">
        <v>948</v>
      </c>
      <c r="G189" s="204"/>
      <c r="H189" s="204"/>
      <c r="I189" s="207"/>
      <c r="J189" s="208">
        <f>BK189</f>
        <v>0</v>
      </c>
      <c r="K189" s="204"/>
      <c r="L189" s="209"/>
      <c r="M189" s="210"/>
      <c r="N189" s="211"/>
      <c r="O189" s="211"/>
      <c r="P189" s="212">
        <f>SUM(P190:P194)</f>
        <v>0</v>
      </c>
      <c r="Q189" s="211"/>
      <c r="R189" s="212">
        <f>SUM(R190:R194)</f>
        <v>0</v>
      </c>
      <c r="S189" s="211"/>
      <c r="T189" s="213">
        <f>SUM(T190:T194)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4" t="s">
        <v>83</v>
      </c>
      <c r="AT189" s="215" t="s">
        <v>74</v>
      </c>
      <c r="AU189" s="215" t="s">
        <v>75</v>
      </c>
      <c r="AY189" s="214" t="s">
        <v>131</v>
      </c>
      <c r="BK189" s="216">
        <f>SUM(BK190:BK194)</f>
        <v>0</v>
      </c>
    </row>
    <row r="190" spans="1:65" s="2" customFormat="1" ht="24.15" customHeight="1">
      <c r="A190" s="38"/>
      <c r="B190" s="39"/>
      <c r="C190" s="219" t="s">
        <v>75</v>
      </c>
      <c r="D190" s="219" t="s">
        <v>133</v>
      </c>
      <c r="E190" s="220" t="s">
        <v>949</v>
      </c>
      <c r="F190" s="221" t="s">
        <v>950</v>
      </c>
      <c r="G190" s="222" t="s">
        <v>951</v>
      </c>
      <c r="H190" s="223">
        <v>4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40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137</v>
      </c>
      <c r="AT190" s="231" t="s">
        <v>133</v>
      </c>
      <c r="AU190" s="231" t="s">
        <v>83</v>
      </c>
      <c r="AY190" s="17" t="s">
        <v>131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83</v>
      </c>
      <c r="BK190" s="232">
        <f>ROUND(I190*H190,2)</f>
        <v>0</v>
      </c>
      <c r="BL190" s="17" t="s">
        <v>137</v>
      </c>
      <c r="BM190" s="231" t="s">
        <v>449</v>
      </c>
    </row>
    <row r="191" spans="1:65" s="2" customFormat="1" ht="16.5" customHeight="1">
      <c r="A191" s="38"/>
      <c r="B191" s="39"/>
      <c r="C191" s="219" t="s">
        <v>75</v>
      </c>
      <c r="D191" s="219" t="s">
        <v>133</v>
      </c>
      <c r="E191" s="220" t="s">
        <v>952</v>
      </c>
      <c r="F191" s="221" t="s">
        <v>953</v>
      </c>
      <c r="G191" s="222" t="s">
        <v>951</v>
      </c>
      <c r="H191" s="223">
        <v>2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40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137</v>
      </c>
      <c r="AT191" s="231" t="s">
        <v>133</v>
      </c>
      <c r="AU191" s="231" t="s">
        <v>83</v>
      </c>
      <c r="AY191" s="17" t="s">
        <v>131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83</v>
      </c>
      <c r="BK191" s="232">
        <f>ROUND(I191*H191,2)</f>
        <v>0</v>
      </c>
      <c r="BL191" s="17" t="s">
        <v>137</v>
      </c>
      <c r="BM191" s="231" t="s">
        <v>455</v>
      </c>
    </row>
    <row r="192" spans="1:65" s="2" customFormat="1" ht="24.15" customHeight="1">
      <c r="A192" s="38"/>
      <c r="B192" s="39"/>
      <c r="C192" s="219" t="s">
        <v>75</v>
      </c>
      <c r="D192" s="219" t="s">
        <v>133</v>
      </c>
      <c r="E192" s="220" t="s">
        <v>954</v>
      </c>
      <c r="F192" s="221" t="s">
        <v>955</v>
      </c>
      <c r="G192" s="222" t="s">
        <v>951</v>
      </c>
      <c r="H192" s="223">
        <v>4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137</v>
      </c>
      <c r="AT192" s="231" t="s">
        <v>133</v>
      </c>
      <c r="AU192" s="231" t="s">
        <v>83</v>
      </c>
      <c r="AY192" s="17" t="s">
        <v>131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137</v>
      </c>
      <c r="BM192" s="231" t="s">
        <v>459</v>
      </c>
    </row>
    <row r="193" spans="1:65" s="2" customFormat="1" ht="24.15" customHeight="1">
      <c r="A193" s="38"/>
      <c r="B193" s="39"/>
      <c r="C193" s="219" t="s">
        <v>75</v>
      </c>
      <c r="D193" s="219" t="s">
        <v>133</v>
      </c>
      <c r="E193" s="220" t="s">
        <v>956</v>
      </c>
      <c r="F193" s="221" t="s">
        <v>957</v>
      </c>
      <c r="G193" s="222" t="s">
        <v>951</v>
      </c>
      <c r="H193" s="223">
        <v>1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40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137</v>
      </c>
      <c r="AT193" s="231" t="s">
        <v>133</v>
      </c>
      <c r="AU193" s="231" t="s">
        <v>83</v>
      </c>
      <c r="AY193" s="17" t="s">
        <v>131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83</v>
      </c>
      <c r="BK193" s="232">
        <f>ROUND(I193*H193,2)</f>
        <v>0</v>
      </c>
      <c r="BL193" s="17" t="s">
        <v>137</v>
      </c>
      <c r="BM193" s="231" t="s">
        <v>465</v>
      </c>
    </row>
    <row r="194" spans="1:65" s="2" customFormat="1" ht="37.8" customHeight="1">
      <c r="A194" s="38"/>
      <c r="B194" s="39"/>
      <c r="C194" s="219" t="s">
        <v>75</v>
      </c>
      <c r="D194" s="219" t="s">
        <v>133</v>
      </c>
      <c r="E194" s="220" t="s">
        <v>958</v>
      </c>
      <c r="F194" s="221" t="s">
        <v>959</v>
      </c>
      <c r="G194" s="222" t="s">
        <v>136</v>
      </c>
      <c r="H194" s="223">
        <v>3</v>
      </c>
      <c r="I194" s="224"/>
      <c r="J194" s="225">
        <f>ROUND(I194*H194,2)</f>
        <v>0</v>
      </c>
      <c r="K194" s="226"/>
      <c r="L194" s="44"/>
      <c r="M194" s="285" t="s">
        <v>1</v>
      </c>
      <c r="N194" s="286" t="s">
        <v>40</v>
      </c>
      <c r="O194" s="287"/>
      <c r="P194" s="288">
        <f>O194*H194</f>
        <v>0</v>
      </c>
      <c r="Q194" s="288">
        <v>0</v>
      </c>
      <c r="R194" s="288">
        <f>Q194*H194</f>
        <v>0</v>
      </c>
      <c r="S194" s="288">
        <v>0</v>
      </c>
      <c r="T194" s="28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137</v>
      </c>
      <c r="AT194" s="231" t="s">
        <v>133</v>
      </c>
      <c r="AU194" s="231" t="s">
        <v>83</v>
      </c>
      <c r="AY194" s="17" t="s">
        <v>131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83</v>
      </c>
      <c r="BK194" s="232">
        <f>ROUND(I194*H194,2)</f>
        <v>0</v>
      </c>
      <c r="BL194" s="17" t="s">
        <v>137</v>
      </c>
      <c r="BM194" s="231" t="s">
        <v>468</v>
      </c>
    </row>
    <row r="195" spans="1:31" s="2" customFormat="1" ht="6.95" customHeight="1">
      <c r="A195" s="38"/>
      <c r="B195" s="66"/>
      <c r="C195" s="67"/>
      <c r="D195" s="67"/>
      <c r="E195" s="67"/>
      <c r="F195" s="67"/>
      <c r="G195" s="67"/>
      <c r="H195" s="67"/>
      <c r="I195" s="67"/>
      <c r="J195" s="67"/>
      <c r="K195" s="67"/>
      <c r="L195" s="44"/>
      <c r="M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</row>
  </sheetData>
  <sheetProtection password="C7B2" sheet="1" objects="1" scenarios="1" formatColumns="0" formatRows="0" autoFilter="0"/>
  <autoFilter ref="C118:K19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ROZACER\Pavel</dc:creator>
  <cp:keywords/>
  <dc:description/>
  <cp:lastModifiedBy>ROZACER\Pavel</cp:lastModifiedBy>
  <dcterms:created xsi:type="dcterms:W3CDTF">2023-01-13T10:00:52Z</dcterms:created>
  <dcterms:modified xsi:type="dcterms:W3CDTF">2023-01-13T10:00:58Z</dcterms:modified>
  <cp:category/>
  <cp:version/>
  <cp:contentType/>
  <cp:contentStatus/>
</cp:coreProperties>
</file>