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28680" yWindow="65416" windowWidth="29040" windowHeight="15840" tabRatio="767" activeTab="0"/>
  </bookViews>
  <sheets>
    <sheet name="Rekapitlace - Lokalita 2" sheetId="16" r:id="rId1"/>
    <sheet name="Pokládka tr. a montáž optiky" sheetId="26" r:id="rId2"/>
    <sheet name="KB Šenovská" sheetId="27" r:id="rId3"/>
    <sheet name="KB  DPS 1734" sheetId="28" r:id="rId4"/>
    <sheet name="KB Závodní" sheetId="29" r:id="rId5"/>
    <sheet name="KB MŠ Šenovská" sheetId="30" r:id="rId6"/>
    <sheet name="Server" sheetId="31" r:id="rId7"/>
  </sheets>
  <definedNames>
    <definedName name="MONTAZ_OK" localSheetId="3">'KB  DPS 1734'!$B$2:$E$2</definedName>
    <definedName name="MONTAZ_OK" localSheetId="5">'KB MŠ Šenovská'!$B$2:$E$2</definedName>
    <definedName name="MONTAZ_OK" localSheetId="2">'KB Šenovská'!$B$2:$E$2</definedName>
    <definedName name="MONTAZ_OK" localSheetId="4">'KB Závodní'!$B$2:$E$2</definedName>
    <definedName name="MONTAZ_OK" localSheetId="1">'Pokládka tr. a montáž optiky'!$B$3:$E$55</definedName>
    <definedName name="MONTAZ_OK" localSheetId="0">'Rekapitlace - Lokalita 2'!$D$3:$D$3</definedName>
    <definedName name="MONTAZ_OK" localSheetId="6">'Server'!$B$2:$E$2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361A90BA-4754-4E03-881A-EEC5B1978EB3}" name="Připojení111" type="2" refreshedVersion="0" background="1" saveData="1"/>
  <connection xmlns:xr16="http://schemas.microsoft.com/office/spreadsheetml/2017/revision16" xmlns="http://schemas.openxmlformats.org/spreadsheetml/2006/main" id="2" xr16:uid="{A0043E50-6BD8-4CCD-A63C-812AD8E566E8}" name="Připojení1111" type="2" refreshedVersion="0" background="1" saveData="1"/>
  <connection xmlns:xr16="http://schemas.microsoft.com/office/spreadsheetml/2017/revision16" xmlns="http://schemas.openxmlformats.org/spreadsheetml/2006/main" id="3" xr16:uid="{A3F052CF-3232-4560-8C18-3C13F5F50579}" name="Připojení1112" type="2" refreshedVersion="0" background="1" saveData="1"/>
  <connection xmlns:xr16="http://schemas.microsoft.com/office/spreadsheetml/2017/revision16" xmlns="http://schemas.openxmlformats.org/spreadsheetml/2006/main" id="4" xr16:uid="{4255CF69-8987-4D48-932F-A084307711B1}" name="Připojení112" type="2" refreshedVersion="0" background="1" saveData="1"/>
  <connection xmlns:xr16="http://schemas.microsoft.com/office/spreadsheetml/2017/revision16" xmlns="http://schemas.openxmlformats.org/spreadsheetml/2006/main" id="5" xr16:uid="{ADE17187-216A-4EE3-A1DB-4886DEE1F376}" name="Připojení1121121" type="2" refreshedVersion="0" background="1" saveData="1"/>
  <connection xmlns:xr16="http://schemas.microsoft.com/office/spreadsheetml/2017/revision16" xmlns="http://schemas.openxmlformats.org/spreadsheetml/2006/main" id="6" xr16:uid="{379168D0-4C03-4533-84CB-B55E97EDC5DA}" name="Připojení11211211" type="2" refreshedVersion="0" background="1" saveData="1"/>
  <connection xmlns:xr16="http://schemas.microsoft.com/office/spreadsheetml/2017/revision16" xmlns="http://schemas.openxmlformats.org/spreadsheetml/2006/main" id="7" xr16:uid="{390980ED-BF3A-4CEB-B5DC-686DB65A4DAE}" name="Připojení1121122" type="2" refreshedVersion="0" background="1" saveData="1"/>
</connections>
</file>

<file path=xl/sharedStrings.xml><?xml version="1.0" encoding="utf-8"?>
<sst xmlns="http://schemas.openxmlformats.org/spreadsheetml/2006/main" count="721" uniqueCount="176">
  <si>
    <t>Množství</t>
  </si>
  <si>
    <t>Popis činnosti</t>
  </si>
  <si>
    <t>M.j.</t>
  </si>
  <si>
    <t>m</t>
  </si>
  <si>
    <t>ks</t>
  </si>
  <si>
    <t>Celk. cena</t>
  </si>
  <si>
    <t>J. cena</t>
  </si>
  <si>
    <t>hod</t>
  </si>
  <si>
    <t>Drobný montážní materiál</t>
  </si>
  <si>
    <t>CCTV - materiál</t>
  </si>
  <si>
    <t>CCTV - práce</t>
  </si>
  <si>
    <t>Držák kamery PELCO PA 101</t>
  </si>
  <si>
    <t>Redukce držáku na sloup PELCO WMVE-SR</t>
  </si>
  <si>
    <t>Napájecí zdroj pro kameru PELCO POE1AT-EU</t>
  </si>
  <si>
    <t>Box pro kameru plastový cca 500x400x200 min ip44</t>
  </si>
  <si>
    <t>kpl</t>
  </si>
  <si>
    <t>Vybabení boxu pro kameru (Jistič, zásuvky, ….)</t>
  </si>
  <si>
    <t>Optický patchcord SC/APC-SC/PC 2m</t>
  </si>
  <si>
    <t>Optická patchcord SC/APC - Lc SM 2m</t>
  </si>
  <si>
    <t>Kabel CYKY-J 4x10</t>
  </si>
  <si>
    <t>Kabel CYKY-J 3x2,5</t>
  </si>
  <si>
    <t>Chránička Kopoflex pr.50</t>
  </si>
  <si>
    <t>Rozvaděč ER112/NKP7P</t>
  </si>
  <si>
    <t>Jistič 1x10A charakteristika B</t>
  </si>
  <si>
    <t>Poplatek k připojení k DS ČEZ (1x10A)</t>
  </si>
  <si>
    <t>Montážní plošina</t>
  </si>
  <si>
    <t>Instalace, oživení, konfigurace</t>
  </si>
  <si>
    <t>Modul SFP 1Gbps WDM 1550 LC</t>
  </si>
  <si>
    <t>Převodník optika/lan, WDM, SM 1310 1Gbps SC</t>
  </si>
  <si>
    <t>Kamera PELCO IMM 12027-1EP (Panoramatická)</t>
  </si>
  <si>
    <t>Převodník optika/lan, WDM, SM Tx1310 1Gbps</t>
  </si>
  <si>
    <t xml:space="preserve">Modul SFP 1Gbpsbps WDM Tx1550 Lc </t>
  </si>
  <si>
    <t>Celkem</t>
  </si>
  <si>
    <t>Kabel CYKY-J 3x6</t>
  </si>
  <si>
    <t>Protlak pod komunikací 22m - řízený</t>
  </si>
  <si>
    <t>Zemní práce (startovací, cílová šachta, výkop,…)</t>
  </si>
  <si>
    <t>Kamera PELCO IMM 12027-1EP (Panoramatická 270°)</t>
  </si>
  <si>
    <t>Kamera PELCO IMM 120xx-1EP (Panoramatická)</t>
  </si>
  <si>
    <t>Přípojka NN přípojka</t>
  </si>
  <si>
    <t>Redukce držáku na roh budovy</t>
  </si>
  <si>
    <t>Trubka nebo lišta</t>
  </si>
  <si>
    <t>MJ</t>
  </si>
  <si>
    <t>Cena/MJ</t>
  </si>
  <si>
    <t>Množ.</t>
  </si>
  <si>
    <t>ZEMNÍ PRÁCE</t>
  </si>
  <si>
    <t>Vytyčení trasy v zastavěném terénu</t>
  </si>
  <si>
    <t xml:space="preserve">Vytyčení inženýrských sítí </t>
  </si>
  <si>
    <t>Rýha v trávě 35/70</t>
  </si>
  <si>
    <t>Rýha v trávě 50/120, podél vozovky</t>
  </si>
  <si>
    <t>Rýha v chodníku 35/50 - dlažba 30x30</t>
  </si>
  <si>
    <t>Rýha v chodníku 35/50 v zámkové dlažbě</t>
  </si>
  <si>
    <t>Rýha v chodníku 35/50 - litý asfalt</t>
  </si>
  <si>
    <t>Rýha ve vozovce 50/120 - asfalt</t>
  </si>
  <si>
    <t>Rýha ve vozovce 50/120 - kostky</t>
  </si>
  <si>
    <t>Podkladní beton chodník/vozovka, tl. 10cm</t>
  </si>
  <si>
    <t>Podvrt neřízený do 110mm, místní komunikace / vjezd</t>
  </si>
  <si>
    <t>Podvrt řízený 110mm</t>
  </si>
  <si>
    <t>Startovací a cílové jámy pro podvrty + sondy</t>
  </si>
  <si>
    <t>m3</t>
  </si>
  <si>
    <t>Pískování kabelového lože tl. 10cm</t>
  </si>
  <si>
    <t>Uložení fólie výstražné šířka 22 cm</t>
  </si>
  <si>
    <t>Pokládka vrap. trubek (na křížení a v blízkosti inž. sítí)</t>
  </si>
  <si>
    <t>Průvrt zdivem</t>
  </si>
  <si>
    <t>Zatěsnění prostupu trubky do objektu</t>
  </si>
  <si>
    <t>Vyvedení trubky/trubičky na sloup</t>
  </si>
  <si>
    <t>Povrchy nad rámec - zámk.dlažba</t>
  </si>
  <si>
    <t>m2</t>
  </si>
  <si>
    <t>Povrchy nad rámec - dlažba 30/30 cm</t>
  </si>
  <si>
    <t>Montáž kabelové komory</t>
  </si>
  <si>
    <t>Geodetické zaměření nové trasy + uliční linie</t>
  </si>
  <si>
    <t>Mimostaveništní doprava, do 10km</t>
  </si>
  <si>
    <t>Odvozy přebytečného materiálu na skládku za km</t>
  </si>
  <si>
    <t>Odvozy přebytečného materiálu na skládku za každý další  km</t>
  </si>
  <si>
    <t>km</t>
  </si>
  <si>
    <t>Skládkovné - zemina</t>
  </si>
  <si>
    <t>t</t>
  </si>
  <si>
    <t>Skládkovné - suť</t>
  </si>
  <si>
    <t>MONTÁŽ</t>
  </si>
  <si>
    <t>Montáž trubky HDPE 40/33</t>
  </si>
  <si>
    <t>Montáž koncovky na tr. 40</t>
  </si>
  <si>
    <t>Kalibrace a hermetizace trubky</t>
  </si>
  <si>
    <t>Instalace vnitřní trasy - lišta LV</t>
  </si>
  <si>
    <t>Zafouknutí optického kabelu do HDPE40</t>
  </si>
  <si>
    <t>Zafouknutí MT 10/8 do HDPE40</t>
  </si>
  <si>
    <t>Zafouknutí optického kabelu do MT 10/8</t>
  </si>
  <si>
    <t>Montáž průchodky na tr. 40</t>
  </si>
  <si>
    <t>Montáž spojky, koncov., průchod.,reduk. TS</t>
  </si>
  <si>
    <t>Montáž optické spojky bez montáže vláken</t>
  </si>
  <si>
    <t>Úprava optické spojky stávající</t>
  </si>
  <si>
    <t>Kompletace a montáž optického rozváděče</t>
  </si>
  <si>
    <t>Ukončení OK v rozvaděči/spojce - příprava konců a vláken</t>
  </si>
  <si>
    <t>Svar na vlákně ve spojce/rozvaděči v metropolitní síti</t>
  </si>
  <si>
    <t>Měření přímou metodou (TM) na 3 vlnových délkách</t>
  </si>
  <si>
    <t>vl.</t>
  </si>
  <si>
    <t>Měření OTDR jednostranné na 1625nm</t>
  </si>
  <si>
    <t>Zajištění vstupů do objektů</t>
  </si>
  <si>
    <t>MATERIÁL</t>
  </si>
  <si>
    <t xml:space="preserve">Koncovka trubky HDPE 40mm </t>
  </si>
  <si>
    <t xml:space="preserve">Spojka HDPE 40 </t>
  </si>
  <si>
    <t>Pěna montážní Soudal 750ml</t>
  </si>
  <si>
    <t>Fólie výstražná 220mm PE oranžová</t>
  </si>
  <si>
    <t>Písek kopaný</t>
  </si>
  <si>
    <t>Trubka HDPE 40/33</t>
  </si>
  <si>
    <t>Trubka PE 110mm</t>
  </si>
  <si>
    <t>Trubka vrapovaná PE 110 mm</t>
  </si>
  <si>
    <t>Průchodka pro tr. 40/33 a více prvků</t>
  </si>
  <si>
    <t>Optický kabel 24f SM, 9/125, G.657A</t>
  </si>
  <si>
    <t>Optický kabel 12f SM, 9/125, G.657A</t>
  </si>
  <si>
    <t>Optický kabel 4f SM, 8/125, G.657A</t>
  </si>
  <si>
    <t>Mikrotrubička HDPE 10/8mm</t>
  </si>
  <si>
    <t>Spojka mikrotrubičky 10/8mm</t>
  </si>
  <si>
    <t>Optická spojka</t>
  </si>
  <si>
    <t>ODF - 19", 1U, výsuvná vana pro 24 SC simplex</t>
  </si>
  <si>
    <t>Koncový optický rozvaděč pro 4x SC simplex</t>
  </si>
  <si>
    <t>Držák optického rozvaděče na sloup</t>
  </si>
  <si>
    <t>Optická kazeta pro 2x6 svarů s víkem, se dvěma držáky svaru</t>
  </si>
  <si>
    <t>Ochrana svarů 40mm</t>
  </si>
  <si>
    <t>Pigtail SC/APC 9/125 2m, G657A, těsná ochrana</t>
  </si>
  <si>
    <t>Adaptér optický SC-SC, Simplex, APC, Singlemode</t>
  </si>
  <si>
    <t>Rekapitulace:</t>
  </si>
  <si>
    <t>Zemní práce</t>
  </si>
  <si>
    <t>Montáž</t>
  </si>
  <si>
    <t>Materiál</t>
  </si>
  <si>
    <t>Inženýrská činnost (projednání se správními orgány, povolení atd)</t>
  </si>
  <si>
    <t>Kč</t>
  </si>
  <si>
    <t>Zábory veřejného prostranství</t>
  </si>
  <si>
    <t>CELKEM bez DPH</t>
  </si>
  <si>
    <t>Ceny uvedeny v CZK bez DPH.</t>
  </si>
  <si>
    <t>Objednatel:</t>
  </si>
  <si>
    <t>Město Petřvald</t>
  </si>
  <si>
    <t>nám. Gen. Vicherka 2511, 735 41 Petřvald</t>
  </si>
  <si>
    <t>Zhotovitel:</t>
  </si>
  <si>
    <t>Dokumentace skutečného provedení (OPTIKA, CCTV)</t>
  </si>
  <si>
    <t>Inženýrská činnost CCTV</t>
  </si>
  <si>
    <t>Pokládka trubek HDPE a montáž optiky - CELKEM</t>
  </si>
  <si>
    <t>Revize elekro KB CCTV</t>
  </si>
  <si>
    <t>Montáž spojky na tr. 40</t>
  </si>
  <si>
    <t>REKAPITULACE NÁKLADŮ</t>
  </si>
  <si>
    <t>Body napojení: Příjezd ul. Šenovská, DPS - č.p. 1734, Příjezd ul. Závodní, MŠ ul. Šenovská</t>
  </si>
  <si>
    <t>Výkaz výměr stavby:   Metropolitní síť - Město Petřvald - II. etapa - Lokalita 2</t>
  </si>
  <si>
    <t>Název stavby: Metropolitní síť - Město Petřvald  - KB Šenovská</t>
  </si>
  <si>
    <t>Název stavby: Metropolitní síť - Město Petřvald  - KB Závodní</t>
  </si>
  <si>
    <t>Název stavby: Metropolitní síť - Město Petřvald  - KB MŠ Šenovská</t>
  </si>
  <si>
    <t>KB 13 - na sloupu ul. Šenovská - CELKEM</t>
  </si>
  <si>
    <t>Název stavby: Metropolitní síť - Město Petřvald  - KB DPS 1734</t>
  </si>
  <si>
    <t>KB 15 - na sloupu ul. Závodní - CELKEM</t>
  </si>
  <si>
    <t>KB 14 - na DPS ul. Ráčkova 1734 - CELKEM</t>
  </si>
  <si>
    <t>KB 16 - u MŠ ul. Šenovská - CELKEM</t>
  </si>
  <si>
    <t>Název stavby:  Metropolitní síť - Město Petřvald - II. etapa - Lokalita 2</t>
  </si>
  <si>
    <t>Těsnící průchodka MT 10 pro optický kabel</t>
  </si>
  <si>
    <t>%</t>
  </si>
  <si>
    <t>Průchodka typu Jackmoon pro tr. 40/33 a 1 kabel nebo mikrotr.</t>
  </si>
  <si>
    <t>Kabelová komora typu 1730/18 s víkem plast.</t>
  </si>
  <si>
    <t>Datum:</t>
  </si>
  <si>
    <t>Název stavby: Metropolitní síť - Město Petřvald  - Server - doplnění</t>
  </si>
  <si>
    <t>Síťová karta 2x 10G SFP+</t>
  </si>
  <si>
    <t>Diskové pole do RACKu pro 8xHDD, redundatní nápájení, 4x1GbE, 1xPCiE, 4GB DDR4</t>
  </si>
  <si>
    <t>Ližiny pro uložení diskového pole do RACKu</t>
  </si>
  <si>
    <t>Rozšíření paměti diskového pole o 4GB DDR4 ECC</t>
  </si>
  <si>
    <t>Pevný disk 10TB, 3,5", SATAIII, 7200ot, 256MB</t>
  </si>
  <si>
    <t>Síťová karta do serveru PCIe 10GbE 1xSFP+</t>
  </si>
  <si>
    <t xml:space="preserve">DAC kabel, pasivní, Cisco compatible, 2m </t>
  </si>
  <si>
    <t>Licence pro jeden kamerový bod</t>
  </si>
  <si>
    <t>Server technologie - rozšíření diskového pole - dodávka</t>
  </si>
  <si>
    <t>Licence pro kamerové body - dodávka</t>
  </si>
  <si>
    <t>Server technologie - rozšíření diskového pole - montáž</t>
  </si>
  <si>
    <t>Montáž diskového pole a příslušenství</t>
  </si>
  <si>
    <t>Oživení diskového pole a integrace do systému kamer</t>
  </si>
  <si>
    <t>Doplnění licence na server</t>
  </si>
  <si>
    <t>Oživení diskového pole vč. nastavení</t>
  </si>
  <si>
    <t>Inženýrská činnost</t>
  </si>
  <si>
    <t>Dokumentace</t>
  </si>
  <si>
    <t>Doplnění technologie serveru</t>
  </si>
  <si>
    <t>Montáž přípojky NN</t>
  </si>
  <si>
    <t>Montážní práce přípojky NN</t>
  </si>
  <si>
    <t>k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</si>
</sst>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i/>
      <sz val="14"/>
      <name val="Arial CE"/>
      <family val="2"/>
    </font>
    <font>
      <sz val="10"/>
      <color indexed="8"/>
      <name val="MS Sans Serif"/>
      <family val="2"/>
    </font>
    <font>
      <b/>
      <i/>
      <sz val="11"/>
      <name val="Arial CE"/>
      <family val="2"/>
    </font>
    <font>
      <u val="single"/>
      <sz val="10"/>
      <color theme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i/>
      <u val="single"/>
      <sz val="12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8"/>
      <color rgb="FF00B050"/>
      <name val="Arial CE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4"/>
      <name val="Arial CE"/>
      <family val="2"/>
    </font>
    <font>
      <u val="single"/>
      <sz val="1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CD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0" xfId="21" applyAlignment="1" applyProtection="1">
      <alignment/>
      <protection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23">
      <alignment/>
      <protection/>
    </xf>
    <xf numFmtId="0" fontId="3" fillId="0" borderId="0" xfId="23" applyFont="1" applyAlignment="1" applyProtection="1">
      <alignment horizontal="left"/>
      <protection hidden="1"/>
    </xf>
    <xf numFmtId="0" fontId="5" fillId="0" borderId="0" xfId="23" applyFont="1" applyProtection="1">
      <alignment/>
      <protection hidden="1"/>
    </xf>
    <xf numFmtId="10" fontId="13" fillId="0" borderId="1" xfId="24" applyNumberFormat="1" applyFont="1" applyFill="1" applyBorder="1" applyAlignment="1" applyProtection="1">
      <alignment horizontal="right" vertical="center"/>
      <protection hidden="1"/>
    </xf>
    <xf numFmtId="10" fontId="13" fillId="0" borderId="2" xfId="24" applyNumberFormat="1" applyFont="1" applyBorder="1" applyAlignment="1" applyProtection="1">
      <alignment horizontal="right" vertical="center"/>
      <protection hidden="1"/>
    </xf>
    <xf numFmtId="0" fontId="1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5" fillId="0" borderId="0" xfId="23" applyFont="1" applyAlignment="1">
      <alignment vertical="center" wrapText="1"/>
      <protection/>
    </xf>
    <xf numFmtId="0" fontId="16" fillId="0" borderId="0" xfId="23" applyFont="1" applyAlignment="1" applyProtection="1">
      <alignment horizontal="center" vertical="center"/>
      <protection hidden="1"/>
    </xf>
    <xf numFmtId="0" fontId="15" fillId="0" borderId="0" xfId="23" applyFont="1">
      <alignment/>
      <protection/>
    </xf>
    <xf numFmtId="49" fontId="15" fillId="0" borderId="0" xfId="23" applyNumberFormat="1" applyFont="1" applyAlignment="1">
      <alignment horizontal="left" vertical="center"/>
      <protection/>
    </xf>
    <xf numFmtId="4" fontId="15" fillId="0" borderId="0" xfId="23" applyNumberFormat="1" applyFont="1" applyAlignment="1">
      <alignment vertical="center"/>
      <protection/>
    </xf>
    <xf numFmtId="0" fontId="15" fillId="0" borderId="0" xfId="23" applyFont="1" applyAlignment="1">
      <alignment horizontal="left" vertical="center" wrapText="1"/>
      <protection/>
    </xf>
    <xf numFmtId="0" fontId="15" fillId="0" borderId="0" xfId="23" applyFont="1" applyAlignment="1">
      <alignment horizontal="center" vertical="center"/>
      <protection/>
    </xf>
    <xf numFmtId="0" fontId="17" fillId="0" borderId="0" xfId="23" applyFont="1" applyAlignment="1">
      <alignment vertical="center"/>
      <protection/>
    </xf>
    <xf numFmtId="0" fontId="1" fillId="0" borderId="0" xfId="23" applyFont="1">
      <alignment/>
      <protection/>
    </xf>
    <xf numFmtId="0" fontId="0" fillId="0" borderId="0" xfId="23" applyAlignment="1">
      <alignment horizontal="center"/>
      <protection/>
    </xf>
    <xf numFmtId="4" fontId="0" fillId="0" borderId="0" xfId="23" applyNumberFormat="1" applyAlignment="1">
      <alignment horizontal="right"/>
      <protection/>
    </xf>
    <xf numFmtId="4" fontId="2" fillId="0" borderId="0" xfId="23" applyNumberFormat="1" applyFont="1" applyAlignment="1">
      <alignment horizontal="right"/>
      <protection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4" fontId="5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" fillId="0" borderId="8" xfId="0" applyNumberFormat="1" applyFont="1" applyBorder="1" applyAlignment="1">
      <alignment horizontal="right" vertical="center"/>
    </xf>
    <xf numFmtId="0" fontId="0" fillId="2" borderId="9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0" fillId="3" borderId="9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horizontal="right" vertical="center"/>
    </xf>
    <xf numFmtId="43" fontId="0" fillId="0" borderId="1" xfId="22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4" fontId="9" fillId="4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4" fontId="5" fillId="0" borderId="17" xfId="0" applyNumberFormat="1" applyFont="1" applyBorder="1" applyAlignment="1" applyProtection="1">
      <alignment horizontal="right" vertical="center" wrapText="1"/>
      <protection hidden="1"/>
    </xf>
    <xf numFmtId="4" fontId="5" fillId="0" borderId="18" xfId="0" applyNumberFormat="1" applyFont="1" applyBorder="1" applyAlignment="1" applyProtection="1">
      <alignment horizontal="right" vertical="center" wrapText="1"/>
      <protection hidden="1"/>
    </xf>
    <xf numFmtId="0" fontId="1" fillId="0" borderId="19" xfId="0" applyFont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0" fontId="12" fillId="0" borderId="21" xfId="0" applyFont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vertical="center"/>
      <protection hidden="1"/>
    </xf>
    <xf numFmtId="4" fontId="0" fillId="0" borderId="22" xfId="0" applyNumberFormat="1" applyFont="1" applyBorder="1" applyAlignment="1" applyProtection="1">
      <alignment horizontal="right" vertical="center"/>
      <protection hidden="1"/>
    </xf>
    <xf numFmtId="4" fontId="13" fillId="0" borderId="22" xfId="0" applyNumberFormat="1" applyFont="1" applyBorder="1" applyAlignment="1" applyProtection="1">
      <alignment horizontal="right" vertical="center"/>
      <protection hidden="1"/>
    </xf>
    <xf numFmtId="4" fontId="13" fillId="0" borderId="23" xfId="0" applyNumberFormat="1" applyFont="1" applyBorder="1" applyAlignment="1" applyProtection="1">
      <alignment horizontal="right" vertical="center"/>
      <protection hidden="1"/>
    </xf>
    <xf numFmtId="0" fontId="13" fillId="0" borderId="9" xfId="0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vertical="center"/>
      <protection hidden="1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4" fontId="13" fillId="0" borderId="1" xfId="0" applyNumberFormat="1" applyFont="1" applyBorder="1" applyAlignment="1" applyProtection="1">
      <alignment horizontal="right" vertical="center"/>
      <protection hidden="1"/>
    </xf>
    <xf numFmtId="4" fontId="13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10" fontId="13" fillId="0" borderId="1" xfId="0" applyNumberFormat="1" applyFont="1" applyBorder="1" applyAlignment="1" applyProtection="1">
      <alignment horizontal="center" vertical="center"/>
      <protection hidden="1"/>
    </xf>
    <xf numFmtId="10" fontId="13" fillId="0" borderId="2" xfId="0" applyNumberFormat="1" applyFont="1" applyBorder="1" applyAlignment="1" applyProtection="1">
      <alignment horizontal="center" vertical="center"/>
      <protection hidden="1"/>
    </xf>
    <xf numFmtId="4" fontId="13" fillId="0" borderId="2" xfId="0" applyNumberFormat="1" applyFont="1" applyBorder="1" applyAlignment="1" applyProtection="1">
      <alignment horizontal="right" vertical="center"/>
      <protection hidden="1"/>
    </xf>
    <xf numFmtId="4" fontId="13" fillId="0" borderId="12" xfId="0" applyNumberFormat="1" applyFont="1" applyBorder="1" applyAlignment="1" applyProtection="1">
      <alignment horizontal="right" vertical="center"/>
      <protection hidden="1"/>
    </xf>
    <xf numFmtId="0" fontId="13" fillId="2" borderId="16" xfId="0" applyFont="1" applyFill="1" applyBorder="1" applyAlignment="1" applyProtection="1">
      <alignment vertical="center"/>
      <protection hidden="1"/>
    </xf>
    <xf numFmtId="0" fontId="19" fillId="2" borderId="17" xfId="0" applyFont="1" applyFill="1" applyBorder="1" applyAlignment="1" applyProtection="1">
      <alignment vertical="center"/>
      <protection hidden="1"/>
    </xf>
    <xf numFmtId="4" fontId="0" fillId="2" borderId="17" xfId="0" applyNumberFormat="1" applyFont="1" applyFill="1" applyBorder="1" applyAlignment="1" applyProtection="1">
      <alignment horizontal="right" vertical="center"/>
      <protection hidden="1"/>
    </xf>
    <xf numFmtId="4" fontId="19" fillId="2" borderId="17" xfId="0" applyNumberFormat="1" applyFont="1" applyFill="1" applyBorder="1" applyAlignment="1" applyProtection="1">
      <alignment horizontal="right" vertical="center"/>
      <protection hidden="1"/>
    </xf>
    <xf numFmtId="4" fontId="13" fillId="2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6" xfId="23" applyFont="1" applyBorder="1" applyAlignment="1" applyProtection="1">
      <alignment horizontal="center" wrapText="1"/>
      <protection hidden="1"/>
    </xf>
    <xf numFmtId="0" fontId="5" fillId="0" borderId="17" xfId="23" applyFont="1" applyBorder="1" applyAlignment="1" applyProtection="1">
      <alignment horizontal="center" wrapText="1"/>
      <protection hidden="1"/>
    </xf>
    <xf numFmtId="4" fontId="5" fillId="0" borderId="17" xfId="23" applyNumberFormat="1" applyFont="1" applyBorder="1" applyAlignment="1" applyProtection="1">
      <alignment horizontal="right" wrapText="1"/>
      <protection hidden="1"/>
    </xf>
    <xf numFmtId="4" fontId="5" fillId="0" borderId="18" xfId="23" applyNumberFormat="1" applyFont="1" applyBorder="1" applyAlignment="1" applyProtection="1">
      <alignment horizontal="right" wrapText="1"/>
      <protection hidden="1"/>
    </xf>
    <xf numFmtId="4" fontId="1" fillId="0" borderId="12" xfId="23" applyNumberFormat="1" applyFont="1" applyBorder="1" applyAlignment="1">
      <alignment horizontal="right"/>
      <protection/>
    </xf>
    <xf numFmtId="0" fontId="1" fillId="0" borderId="9" xfId="23" applyFont="1" applyBorder="1">
      <alignment/>
      <protection/>
    </xf>
    <xf numFmtId="4" fontId="1" fillId="0" borderId="10" xfId="23" applyNumberFormat="1" applyFont="1" applyBorder="1" applyAlignment="1">
      <alignment horizontal="right"/>
      <protection/>
    </xf>
    <xf numFmtId="0" fontId="1" fillId="0" borderId="11" xfId="23" applyFont="1" applyBorder="1">
      <alignment/>
      <protection/>
    </xf>
    <xf numFmtId="0" fontId="9" fillId="3" borderId="13" xfId="23" applyFont="1" applyFill="1" applyBorder="1">
      <alignment/>
      <protection/>
    </xf>
    <xf numFmtId="0" fontId="9" fillId="3" borderId="14" xfId="23" applyFont="1" applyFill="1" applyBorder="1" applyAlignment="1">
      <alignment horizontal="center"/>
      <protection/>
    </xf>
    <xf numFmtId="4" fontId="9" fillId="3" borderId="14" xfId="23" applyNumberFormat="1" applyFont="1" applyFill="1" applyBorder="1" applyAlignment="1">
      <alignment horizontal="right"/>
      <protection/>
    </xf>
    <xf numFmtId="0" fontId="0" fillId="0" borderId="11" xfId="23" applyBorder="1">
      <alignment/>
      <protection/>
    </xf>
    <xf numFmtId="0" fontId="0" fillId="0" borderId="2" xfId="23" applyBorder="1" applyAlignment="1">
      <alignment horizontal="center"/>
      <protection/>
    </xf>
    <xf numFmtId="4" fontId="0" fillId="0" borderId="2" xfId="23" applyNumberFormat="1" applyBorder="1" applyAlignment="1">
      <alignment horizontal="right"/>
      <protection/>
    </xf>
    <xf numFmtId="0" fontId="0" fillId="0" borderId="20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0" fontId="13" fillId="0" borderId="11" xfId="0" applyFont="1" applyBorder="1" applyAlignment="1" applyProtection="1">
      <alignment vertical="center"/>
      <protection hidden="1"/>
    </xf>
    <xf numFmtId="0" fontId="20" fillId="0" borderId="0" xfId="21" applyFont="1" applyAlignment="1" applyProtection="1">
      <alignment/>
      <protection/>
    </xf>
    <xf numFmtId="0" fontId="0" fillId="0" borderId="0" xfId="23" applyAlignment="1">
      <alignment vertical="center"/>
      <protection/>
    </xf>
    <xf numFmtId="0" fontId="0" fillId="0" borderId="0" xfId="0" applyFont="1" applyAlignment="1">
      <alignment horizontal="center"/>
    </xf>
    <xf numFmtId="4" fontId="21" fillId="0" borderId="1" xfId="0" applyNumberFormat="1" applyFont="1" applyBorder="1" applyAlignment="1">
      <alignment horizontal="right" vertical="center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18" fillId="4" borderId="23" xfId="0" applyFont="1" applyFill="1" applyBorder="1" applyAlignment="1">
      <alignment horizontal="center" vertical="center"/>
    </xf>
    <xf numFmtId="0" fontId="9" fillId="4" borderId="25" xfId="0" applyFont="1" applyFill="1" applyBorder="1" applyAlignment="1" applyProtection="1">
      <alignment horizontal="center" vertical="center"/>
      <protection hidden="1"/>
    </xf>
    <xf numFmtId="0" fontId="9" fillId="4" borderId="26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4" borderId="13" xfId="23" applyFont="1" applyFill="1" applyBorder="1" applyAlignment="1" applyProtection="1">
      <alignment horizontal="center" vertical="center"/>
      <protection hidden="1"/>
    </xf>
    <xf numFmtId="0" fontId="8" fillId="4" borderId="14" xfId="23" applyFont="1" applyFill="1" applyBorder="1" applyAlignment="1">
      <alignment horizontal="center"/>
      <protection/>
    </xf>
    <xf numFmtId="0" fontId="8" fillId="4" borderId="15" xfId="23" applyFont="1" applyFill="1" applyBorder="1" applyAlignment="1">
      <alignment horizontal="center"/>
      <protection/>
    </xf>
    <xf numFmtId="4" fontId="9" fillId="3" borderId="14" xfId="23" applyNumberFormat="1" applyFont="1" applyFill="1" applyBorder="1" applyAlignment="1">
      <alignment horizontal="center"/>
      <protection/>
    </xf>
    <xf numFmtId="4" fontId="9" fillId="3" borderId="15" xfId="23" applyNumberFormat="1" applyFont="1" applyFill="1" applyBorder="1" applyAlignment="1">
      <alignment horizontal="center"/>
      <protection/>
    </xf>
    <xf numFmtId="0" fontId="0" fillId="5" borderId="0" xfId="23" applyFill="1" applyAlignment="1">
      <alignment horizontal="left" vertical="center"/>
      <protection/>
    </xf>
    <xf numFmtId="4" fontId="0" fillId="5" borderId="1" xfId="23" applyNumberForma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Hypertextový odkaz" xfId="21"/>
    <cellStyle name="Čárka" xfId="22"/>
    <cellStyle name="Normální 2" xfId="23"/>
    <cellStyle name="Procenta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onnections" Target="connections.xml" /><Relationship Id="rId11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2" xr16:uid="{D0023A22-0A09-4158-A62E-AFDB298F2464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3" xr16:uid="{A9230C1C-8CD2-41C2-86D5-CEA30D645375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1" xr16:uid="{1EE8EEF4-B951-482A-BC23-A078045A6D1C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7" xr16:uid="{EC8F3CAD-DAA0-41F4-BA06-C97B24CA8392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4" xr16:uid="{96F7AE57-E095-44C4-B5D7-6645B5D4168F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5" xr16:uid="{5254369F-1BDA-403C-B5B4-4C7973D97B0D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6" xr16:uid="{8C96F051-4B70-46A5-A935-7ADD6DCB925D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7.x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EAC2-9EF6-44DD-9778-6B30A8471C63}">
  <sheetPr>
    <pageSetUpPr fitToPage="1"/>
  </sheetPr>
  <dimension ref="A1:E36"/>
  <sheetViews>
    <sheetView tabSelected="1" zoomScale="98" zoomScaleNormal="98" zoomScaleSheetLayoutView="100" workbookViewId="0" topLeftCell="A1">
      <selection activeCell="A1" sqref="A1:D1"/>
    </sheetView>
  </sheetViews>
  <sheetFormatPr defaultColWidth="8.8515625" defaultRowHeight="12.75"/>
  <cols>
    <col min="1" max="1" width="46.140625" style="1" customWidth="1"/>
    <col min="2" max="2" width="7.421875" style="1" customWidth="1"/>
    <col min="3" max="3" width="17.28125" style="1" customWidth="1"/>
    <col min="4" max="4" width="19.28125" style="6" customWidth="1"/>
    <col min="5" max="5" width="8.8515625" style="0" hidden="1" customWidth="1"/>
    <col min="6" max="6" width="11.140625" style="0" customWidth="1"/>
    <col min="7" max="7" width="90.7109375" style="0" customWidth="1"/>
  </cols>
  <sheetData>
    <row r="1" spans="1:4" s="3" customFormat="1" ht="30" customHeight="1">
      <c r="A1" s="107" t="s">
        <v>148</v>
      </c>
      <c r="B1" s="108"/>
      <c r="C1" s="108"/>
      <c r="D1" s="109"/>
    </row>
    <row r="2" spans="1:4" s="3" customFormat="1" ht="30" customHeight="1" thickBot="1">
      <c r="A2" s="110" t="s">
        <v>137</v>
      </c>
      <c r="B2" s="111"/>
      <c r="C2" s="111"/>
      <c r="D2" s="112"/>
    </row>
    <row r="3" spans="1:4" s="4" customFormat="1" ht="15.75" customHeight="1" thickBot="1">
      <c r="A3" s="29" t="s">
        <v>1</v>
      </c>
      <c r="B3" s="30" t="s">
        <v>41</v>
      </c>
      <c r="C3" s="30" t="s">
        <v>42</v>
      </c>
      <c r="D3" s="31" t="s">
        <v>5</v>
      </c>
    </row>
    <row r="4" spans="1:4" s="8" customFormat="1" ht="12.75">
      <c r="A4" s="32"/>
      <c r="B4" s="33"/>
      <c r="C4" s="33"/>
      <c r="D4" s="34"/>
    </row>
    <row r="5" spans="1:4" s="8" customFormat="1" ht="12.75">
      <c r="A5" s="35" t="s">
        <v>134</v>
      </c>
      <c r="B5" s="36"/>
      <c r="C5" s="36"/>
      <c r="D5" s="37" t="e">
        <f>SUM('Pokládka tr. a montáž optiky'!E90)</f>
        <v>#VALUE!</v>
      </c>
    </row>
    <row r="6" spans="1:4" s="8" customFormat="1" ht="12.75">
      <c r="A6" s="38"/>
      <c r="B6" s="39"/>
      <c r="C6" s="39"/>
      <c r="D6" s="40"/>
    </row>
    <row r="7" spans="1:4" s="8" customFormat="1" ht="12.75">
      <c r="A7" s="41" t="s">
        <v>143</v>
      </c>
      <c r="B7" s="42"/>
      <c r="C7" s="42"/>
      <c r="D7" s="43" t="e">
        <f>SUM('KB Šenovská'!D47:E47)</f>
        <v>#VALUE!</v>
      </c>
    </row>
    <row r="8" spans="1:4" s="8" customFormat="1" ht="12.75">
      <c r="A8" s="41" t="s">
        <v>146</v>
      </c>
      <c r="B8" s="42"/>
      <c r="C8" s="42"/>
      <c r="D8" s="43" t="e">
        <f>SUM('KB  DPS 1734'!D44:E44)</f>
        <v>#VALUE!</v>
      </c>
    </row>
    <row r="9" spans="1:4" s="8" customFormat="1" ht="12.75">
      <c r="A9" s="41" t="s">
        <v>145</v>
      </c>
      <c r="B9" s="42"/>
      <c r="C9" s="42"/>
      <c r="D9" s="43" t="e">
        <f>SUM('KB Závodní'!D48:E48)</f>
        <v>#VALUE!</v>
      </c>
    </row>
    <row r="10" spans="1:4" s="8" customFormat="1" ht="12.75">
      <c r="A10" s="41" t="s">
        <v>147</v>
      </c>
      <c r="B10" s="42"/>
      <c r="C10" s="42"/>
      <c r="D10" s="43" t="e">
        <f>SUM('KB MŠ Šenovská'!D44:E44)</f>
        <v>#VALUE!</v>
      </c>
    </row>
    <row r="11" spans="1:4" s="8" customFormat="1" ht="12.75">
      <c r="A11" s="41" t="s">
        <v>172</v>
      </c>
      <c r="B11" s="42"/>
      <c r="C11" s="42"/>
      <c r="D11" s="43" t="e">
        <f>Server!D30</f>
        <v>#VALUE!</v>
      </c>
    </row>
    <row r="12" spans="1:4" s="8" customFormat="1" ht="12.75">
      <c r="A12" s="38"/>
      <c r="B12" s="39"/>
      <c r="C12" s="44"/>
      <c r="D12" s="40"/>
    </row>
    <row r="13" spans="1:4" s="8" customFormat="1" ht="12.75">
      <c r="A13" s="38" t="s">
        <v>132</v>
      </c>
      <c r="B13" s="45">
        <v>2</v>
      </c>
      <c r="C13" s="125" t="s">
        <v>175</v>
      </c>
      <c r="D13" s="40" t="e">
        <f>C13*B13</f>
        <v>#VALUE!</v>
      </c>
    </row>
    <row r="14" spans="1:4" s="8" customFormat="1" ht="12.75">
      <c r="A14" s="38" t="s">
        <v>135</v>
      </c>
      <c r="B14" s="45">
        <v>4</v>
      </c>
      <c r="C14" s="125" t="s">
        <v>175</v>
      </c>
      <c r="D14" s="40" t="e">
        <f>B14*C14</f>
        <v>#VALUE!</v>
      </c>
    </row>
    <row r="15" spans="1:4" s="8" customFormat="1" ht="12.75">
      <c r="A15" s="38" t="s">
        <v>133</v>
      </c>
      <c r="B15" s="45">
        <v>4</v>
      </c>
      <c r="C15" s="125" t="s">
        <v>175</v>
      </c>
      <c r="D15" s="40" t="e">
        <f>B15*C15</f>
        <v>#VALUE!</v>
      </c>
    </row>
    <row r="16" spans="1:4" s="8" customFormat="1" ht="13.8" thickBot="1">
      <c r="A16" s="46"/>
      <c r="B16" s="47"/>
      <c r="C16" s="47"/>
      <c r="D16" s="48"/>
    </row>
    <row r="17" spans="1:4" ht="30" customHeight="1" thickBot="1">
      <c r="A17" s="49" t="s">
        <v>32</v>
      </c>
      <c r="B17" s="50"/>
      <c r="C17" s="50"/>
      <c r="D17" s="51" t="e">
        <f>SUM(D4:D16)</f>
        <v>#VALUE!</v>
      </c>
    </row>
    <row r="18" spans="1:4" ht="12.75">
      <c r="A18" s="103"/>
      <c r="B18" s="103"/>
      <c r="C18" s="103"/>
      <c r="D18" s="9"/>
    </row>
    <row r="19" spans="1:5" s="19" customFormat="1" ht="13.5" customHeight="1">
      <c r="A19" s="15" t="s">
        <v>127</v>
      </c>
      <c r="B19" s="16"/>
      <c r="C19" s="16"/>
      <c r="D19" s="17"/>
      <c r="E19" s="18"/>
    </row>
    <row r="20" spans="1:5" s="19" customFormat="1" ht="13.5" customHeight="1">
      <c r="A20" s="15" t="s">
        <v>153</v>
      </c>
      <c r="B20" s="16"/>
      <c r="C20" s="20"/>
      <c r="D20" s="21"/>
      <c r="E20" s="22"/>
    </row>
    <row r="21" spans="1:5" s="19" customFormat="1" ht="13.5" customHeight="1">
      <c r="A21" s="124" t="s">
        <v>175</v>
      </c>
      <c r="B21" s="16"/>
      <c r="C21" s="20"/>
      <c r="D21" s="21"/>
      <c r="E21" s="22"/>
    </row>
    <row r="22" spans="1:5" s="19" customFormat="1" ht="13.5" customHeight="1">
      <c r="A22" s="23"/>
      <c r="B22" s="24"/>
      <c r="C22" s="20"/>
      <c r="D22" s="21"/>
      <c r="E22" s="22"/>
    </row>
    <row r="23" spans="1:5" s="19" customFormat="1" ht="13.5" customHeight="1">
      <c r="A23" s="23"/>
      <c r="B23" s="16"/>
      <c r="C23" s="16"/>
      <c r="D23" s="16"/>
      <c r="E23" s="16"/>
    </row>
    <row r="24" spans="1:5" s="19" customFormat="1" ht="13.5" customHeight="1">
      <c r="A24" s="15" t="s">
        <v>128</v>
      </c>
      <c r="B24" s="16"/>
      <c r="C24" s="23"/>
      <c r="D24" s="21"/>
      <c r="E24" s="16"/>
    </row>
    <row r="25" spans="1:5" s="19" customFormat="1" ht="13.5" customHeight="1">
      <c r="A25" s="104" t="s">
        <v>129</v>
      </c>
      <c r="B25" s="16"/>
      <c r="C25" s="23"/>
      <c r="D25" s="21"/>
      <c r="E25" s="16"/>
    </row>
    <row r="26" spans="1:5" s="19" customFormat="1" ht="13.5" customHeight="1">
      <c r="A26" s="104" t="s">
        <v>130</v>
      </c>
      <c r="B26" s="16"/>
      <c r="C26" s="16"/>
      <c r="D26" s="21"/>
      <c r="E26" s="16"/>
    </row>
    <row r="27" spans="1:5" s="19" customFormat="1" ht="13.5" customHeight="1">
      <c r="A27" s="104"/>
      <c r="B27" s="16"/>
      <c r="C27" s="16"/>
      <c r="D27" s="21"/>
      <c r="E27" s="16"/>
    </row>
    <row r="28" spans="1:5" s="19" customFormat="1" ht="13.5" customHeight="1">
      <c r="A28" s="15" t="s">
        <v>131</v>
      </c>
      <c r="B28" s="16"/>
      <c r="C28" s="16"/>
      <c r="D28" s="21"/>
      <c r="E28" s="16"/>
    </row>
    <row r="29" spans="1:5" s="19" customFormat="1" ht="13.5" customHeight="1">
      <c r="A29" s="124" t="s">
        <v>175</v>
      </c>
      <c r="B29" s="16"/>
      <c r="C29" s="23"/>
      <c r="D29" s="21"/>
      <c r="E29" s="16"/>
    </row>
    <row r="30" spans="1:5" s="19" customFormat="1" ht="13.5" customHeight="1">
      <c r="A30" s="124" t="s">
        <v>175</v>
      </c>
      <c r="B30" s="16"/>
      <c r="C30" s="23"/>
      <c r="D30" s="21"/>
      <c r="E30" s="16"/>
    </row>
    <row r="31" ht="12.75">
      <c r="D31" s="9"/>
    </row>
    <row r="32" ht="12.75">
      <c r="D32" s="9"/>
    </row>
    <row r="33" ht="12.75">
      <c r="D33" s="9"/>
    </row>
    <row r="34" ht="12.75">
      <c r="D34" s="9"/>
    </row>
    <row r="35" ht="12.75">
      <c r="D35" s="9"/>
    </row>
    <row r="36" ht="12.75">
      <c r="D36" s="9"/>
    </row>
  </sheetData>
  <mergeCells count="2">
    <mergeCell ref="A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9646-2897-4E8D-8866-B86C9C2DF599}">
  <sheetPr>
    <pageSetUpPr fitToPage="1"/>
  </sheetPr>
  <dimension ref="A1:E94"/>
  <sheetViews>
    <sheetView zoomScaleSheetLayoutView="100" workbookViewId="0" topLeftCell="A1">
      <selection activeCell="A2" sqref="A2:E2"/>
    </sheetView>
  </sheetViews>
  <sheetFormatPr defaultColWidth="8.8515625" defaultRowHeight="12.75"/>
  <cols>
    <col min="1" max="1" width="51.421875" style="1" customWidth="1"/>
    <col min="2" max="2" width="5.8515625" style="2" customWidth="1"/>
    <col min="3" max="3" width="10.00390625" style="6" customWidth="1"/>
    <col min="4" max="4" width="12.8515625" style="7" customWidth="1"/>
    <col min="5" max="5" width="12.8515625" style="6" customWidth="1"/>
  </cols>
  <sheetData>
    <row r="1" spans="1:5" ht="22.5" customHeight="1" thickBot="1">
      <c r="A1" s="113" t="s">
        <v>139</v>
      </c>
      <c r="B1" s="114"/>
      <c r="C1" s="114"/>
      <c r="D1" s="114"/>
      <c r="E1" s="115"/>
    </row>
    <row r="2" spans="1:5" s="3" customFormat="1" ht="22.5" customHeight="1" thickBot="1">
      <c r="A2" s="116" t="s">
        <v>138</v>
      </c>
      <c r="B2" s="117"/>
      <c r="C2" s="117"/>
      <c r="D2" s="117"/>
      <c r="E2" s="118"/>
    </row>
    <row r="3" spans="1:5" s="4" customFormat="1" ht="15.75" customHeight="1" thickBot="1">
      <c r="A3" s="52" t="s">
        <v>1</v>
      </c>
      <c r="B3" s="53" t="s">
        <v>2</v>
      </c>
      <c r="C3" s="54" t="s">
        <v>43</v>
      </c>
      <c r="D3" s="54" t="s">
        <v>6</v>
      </c>
      <c r="E3" s="55" t="s">
        <v>5</v>
      </c>
    </row>
    <row r="4" spans="1:5" ht="13.8" customHeight="1">
      <c r="A4" s="56" t="s">
        <v>44</v>
      </c>
      <c r="B4" s="100"/>
      <c r="C4" s="57"/>
      <c r="D4" s="57"/>
      <c r="E4" s="101"/>
    </row>
    <row r="5" spans="1:5" s="8" customFormat="1" ht="13.8" customHeight="1">
      <c r="A5" s="58" t="s">
        <v>45</v>
      </c>
      <c r="B5" s="45" t="s">
        <v>3</v>
      </c>
      <c r="C5" s="59">
        <f>SUM(C7:C13,C15:C16)</f>
        <v>1882</v>
      </c>
      <c r="D5" s="125" t="s">
        <v>175</v>
      </c>
      <c r="E5" s="40" t="e">
        <f>C5*D5</f>
        <v>#VALUE!</v>
      </c>
    </row>
    <row r="6" spans="1:5" s="8" customFormat="1" ht="13.8" customHeight="1">
      <c r="A6" s="58" t="s">
        <v>46</v>
      </c>
      <c r="B6" s="45" t="s">
        <v>3</v>
      </c>
      <c r="C6" s="59">
        <f>SUM(C5)</f>
        <v>1882</v>
      </c>
      <c r="D6" s="125" t="s">
        <v>175</v>
      </c>
      <c r="E6" s="40" t="e">
        <f aca="true" t="shared" si="0" ref="E6:E32">C6*D6</f>
        <v>#VALUE!</v>
      </c>
    </row>
    <row r="7" spans="1:5" s="8" customFormat="1" ht="13.8" customHeight="1">
      <c r="A7" s="58" t="s">
        <v>47</v>
      </c>
      <c r="B7" s="45" t="s">
        <v>3</v>
      </c>
      <c r="C7" s="59">
        <v>870</v>
      </c>
      <c r="D7" s="125" t="s">
        <v>175</v>
      </c>
      <c r="E7" s="40" t="e">
        <f t="shared" si="0"/>
        <v>#VALUE!</v>
      </c>
    </row>
    <row r="8" spans="1:5" s="8" customFormat="1" ht="13.8" customHeight="1">
      <c r="A8" s="58" t="s">
        <v>48</v>
      </c>
      <c r="B8" s="45" t="s">
        <v>3</v>
      </c>
      <c r="C8" s="59">
        <v>434</v>
      </c>
      <c r="D8" s="125" t="s">
        <v>175</v>
      </c>
      <c r="E8" s="40" t="e">
        <f t="shared" si="0"/>
        <v>#VALUE!</v>
      </c>
    </row>
    <row r="9" spans="1:5" s="8" customFormat="1" ht="13.8" customHeight="1">
      <c r="A9" s="58" t="s">
        <v>49</v>
      </c>
      <c r="B9" s="45" t="s">
        <v>3</v>
      </c>
      <c r="C9" s="59">
        <v>4</v>
      </c>
      <c r="D9" s="125" t="s">
        <v>175</v>
      </c>
      <c r="E9" s="40" t="e">
        <f t="shared" si="0"/>
        <v>#VALUE!</v>
      </c>
    </row>
    <row r="10" spans="1:5" s="8" customFormat="1" ht="13.8" customHeight="1">
      <c r="A10" s="58" t="s">
        <v>50</v>
      </c>
      <c r="B10" s="45" t="s">
        <v>3</v>
      </c>
      <c r="C10" s="59">
        <v>30</v>
      </c>
      <c r="D10" s="125" t="s">
        <v>175</v>
      </c>
      <c r="E10" s="40" t="e">
        <f t="shared" si="0"/>
        <v>#VALUE!</v>
      </c>
    </row>
    <row r="11" spans="1:5" s="8" customFormat="1" ht="13.8" customHeight="1">
      <c r="A11" s="58" t="s">
        <v>51</v>
      </c>
      <c r="B11" s="45" t="s">
        <v>3</v>
      </c>
      <c r="C11" s="59">
        <v>165</v>
      </c>
      <c r="D11" s="125" t="s">
        <v>175</v>
      </c>
      <c r="E11" s="40" t="e">
        <f t="shared" si="0"/>
        <v>#VALUE!</v>
      </c>
    </row>
    <row r="12" spans="1:5" s="8" customFormat="1" ht="13.8" customHeight="1">
      <c r="A12" s="58" t="s">
        <v>52</v>
      </c>
      <c r="B12" s="45" t="s">
        <v>3</v>
      </c>
      <c r="C12" s="59">
        <v>133</v>
      </c>
      <c r="D12" s="125" t="s">
        <v>175</v>
      </c>
      <c r="E12" s="40" t="e">
        <f t="shared" si="0"/>
        <v>#VALUE!</v>
      </c>
    </row>
    <row r="13" spans="1:5" s="8" customFormat="1" ht="13.8" customHeight="1">
      <c r="A13" s="58" t="s">
        <v>53</v>
      </c>
      <c r="B13" s="45" t="s">
        <v>3</v>
      </c>
      <c r="C13" s="59">
        <v>55</v>
      </c>
      <c r="D13" s="125" t="s">
        <v>175</v>
      </c>
      <c r="E13" s="40" t="e">
        <f t="shared" si="0"/>
        <v>#VALUE!</v>
      </c>
    </row>
    <row r="14" spans="1:5" s="8" customFormat="1" ht="13.8" customHeight="1">
      <c r="A14" s="58" t="s">
        <v>54</v>
      </c>
      <c r="B14" s="45" t="s">
        <v>58</v>
      </c>
      <c r="C14" s="59">
        <f>C11*0.1*0.35+C12*0.1*0.5+C13*0.1*0.5</f>
        <v>15.175</v>
      </c>
      <c r="D14" s="125" t="s">
        <v>175</v>
      </c>
      <c r="E14" s="40" t="e">
        <f t="shared" si="0"/>
        <v>#VALUE!</v>
      </c>
    </row>
    <row r="15" spans="1:5" s="8" customFormat="1" ht="13.8" customHeight="1">
      <c r="A15" s="58" t="s">
        <v>55</v>
      </c>
      <c r="B15" s="45" t="s">
        <v>3</v>
      </c>
      <c r="C15" s="59">
        <v>114</v>
      </c>
      <c r="D15" s="125" t="s">
        <v>175</v>
      </c>
      <c r="E15" s="40" t="e">
        <f t="shared" si="0"/>
        <v>#VALUE!</v>
      </c>
    </row>
    <row r="16" spans="1:5" s="8" customFormat="1" ht="13.8" customHeight="1">
      <c r="A16" s="58" t="s">
        <v>56</v>
      </c>
      <c r="B16" s="45" t="s">
        <v>3</v>
      </c>
      <c r="C16" s="59">
        <v>77</v>
      </c>
      <c r="D16" s="125" t="s">
        <v>175</v>
      </c>
      <c r="E16" s="40" t="e">
        <f t="shared" si="0"/>
        <v>#VALUE!</v>
      </c>
    </row>
    <row r="17" spans="1:5" s="8" customFormat="1" ht="13.8" customHeight="1">
      <c r="A17" s="58" t="s">
        <v>57</v>
      </c>
      <c r="B17" s="45" t="s">
        <v>58</v>
      </c>
      <c r="C17" s="59">
        <v>71</v>
      </c>
      <c r="D17" s="125" t="s">
        <v>175</v>
      </c>
      <c r="E17" s="40" t="e">
        <f t="shared" si="0"/>
        <v>#VALUE!</v>
      </c>
    </row>
    <row r="18" spans="1:5" s="8" customFormat="1" ht="13.8" customHeight="1">
      <c r="A18" s="58" t="s">
        <v>59</v>
      </c>
      <c r="B18" s="45" t="s">
        <v>58</v>
      </c>
      <c r="C18" s="59">
        <v>59.1</v>
      </c>
      <c r="D18" s="125" t="s">
        <v>175</v>
      </c>
      <c r="E18" s="40" t="e">
        <f t="shared" si="0"/>
        <v>#VALUE!</v>
      </c>
    </row>
    <row r="19" spans="1:5" s="8" customFormat="1" ht="13.8" customHeight="1">
      <c r="A19" s="58" t="s">
        <v>60</v>
      </c>
      <c r="B19" s="45" t="s">
        <v>3</v>
      </c>
      <c r="C19" s="59">
        <f>SUM(C59)</f>
        <v>1691</v>
      </c>
      <c r="D19" s="125" t="s">
        <v>175</v>
      </c>
      <c r="E19" s="40" t="e">
        <f t="shared" si="0"/>
        <v>#VALUE!</v>
      </c>
    </row>
    <row r="20" spans="1:5" s="8" customFormat="1" ht="13.8" customHeight="1">
      <c r="A20" s="58" t="s">
        <v>61</v>
      </c>
      <c r="B20" s="45" t="s">
        <v>3</v>
      </c>
      <c r="C20" s="59">
        <f>SUM(C63)</f>
        <v>282</v>
      </c>
      <c r="D20" s="125" t="s">
        <v>175</v>
      </c>
      <c r="E20" s="40" t="e">
        <f t="shared" si="0"/>
        <v>#VALUE!</v>
      </c>
    </row>
    <row r="21" spans="1:5" s="8" customFormat="1" ht="13.8" customHeight="1">
      <c r="A21" s="58" t="s">
        <v>62</v>
      </c>
      <c r="B21" s="45" t="s">
        <v>4</v>
      </c>
      <c r="C21" s="59">
        <v>4</v>
      </c>
      <c r="D21" s="125" t="s">
        <v>175</v>
      </c>
      <c r="E21" s="40" t="e">
        <f t="shared" si="0"/>
        <v>#VALUE!</v>
      </c>
    </row>
    <row r="22" spans="1:5" s="8" customFormat="1" ht="13.8" customHeight="1">
      <c r="A22" s="58" t="s">
        <v>63</v>
      </c>
      <c r="B22" s="45" t="s">
        <v>4</v>
      </c>
      <c r="C22" s="59">
        <v>4</v>
      </c>
      <c r="D22" s="125" t="s">
        <v>175</v>
      </c>
      <c r="E22" s="40" t="e">
        <f t="shared" si="0"/>
        <v>#VALUE!</v>
      </c>
    </row>
    <row r="23" spans="1:5" s="8" customFormat="1" ht="13.8" customHeight="1">
      <c r="A23" s="58" t="s">
        <v>64</v>
      </c>
      <c r="B23" s="45" t="s">
        <v>4</v>
      </c>
      <c r="C23" s="59">
        <v>2</v>
      </c>
      <c r="D23" s="125" t="s">
        <v>175</v>
      </c>
      <c r="E23" s="40" t="e">
        <f t="shared" si="0"/>
        <v>#VALUE!</v>
      </c>
    </row>
    <row r="24" spans="1:5" s="8" customFormat="1" ht="13.8" customHeight="1">
      <c r="A24" s="58" t="s">
        <v>65</v>
      </c>
      <c r="B24" s="45" t="s">
        <v>66</v>
      </c>
      <c r="C24" s="59">
        <f>C10*0.5</f>
        <v>15</v>
      </c>
      <c r="D24" s="125" t="s">
        <v>175</v>
      </c>
      <c r="E24" s="40" t="e">
        <f t="shared" si="0"/>
        <v>#VALUE!</v>
      </c>
    </row>
    <row r="25" spans="1:5" s="8" customFormat="1" ht="13.8" customHeight="1">
      <c r="A25" s="58" t="s">
        <v>67</v>
      </c>
      <c r="B25" s="45" t="s">
        <v>66</v>
      </c>
      <c r="C25" s="59">
        <f>C9*0.5</f>
        <v>2</v>
      </c>
      <c r="D25" s="125" t="s">
        <v>175</v>
      </c>
      <c r="E25" s="40" t="e">
        <f t="shared" si="0"/>
        <v>#VALUE!</v>
      </c>
    </row>
    <row r="26" spans="1:5" s="8" customFormat="1" ht="13.8" customHeight="1">
      <c r="A26" s="58" t="s">
        <v>68</v>
      </c>
      <c r="B26" s="45" t="s">
        <v>4</v>
      </c>
      <c r="C26" s="59">
        <f>SUM(C64)</f>
        <v>6</v>
      </c>
      <c r="D26" s="125" t="s">
        <v>175</v>
      </c>
      <c r="E26" s="40" t="e">
        <f t="shared" si="0"/>
        <v>#VALUE!</v>
      </c>
    </row>
    <row r="27" spans="1:5" s="8" customFormat="1" ht="13.8" customHeight="1">
      <c r="A27" s="58" t="s">
        <v>69</v>
      </c>
      <c r="B27" s="45" t="s">
        <v>3</v>
      </c>
      <c r="C27" s="59">
        <f>SUM(C5)</f>
        <v>1882</v>
      </c>
      <c r="D27" s="125" t="s">
        <v>175</v>
      </c>
      <c r="E27" s="40" t="e">
        <f t="shared" si="0"/>
        <v>#VALUE!</v>
      </c>
    </row>
    <row r="28" spans="1:5" s="8" customFormat="1" ht="13.8" customHeight="1">
      <c r="A28" s="58" t="s">
        <v>70</v>
      </c>
      <c r="B28" s="45" t="s">
        <v>58</v>
      </c>
      <c r="C28" s="59">
        <f>SUM(C18)</f>
        <v>59.1</v>
      </c>
      <c r="D28" s="125" t="s">
        <v>175</v>
      </c>
      <c r="E28" s="40" t="e">
        <f t="shared" si="0"/>
        <v>#VALUE!</v>
      </c>
    </row>
    <row r="29" spans="1:5" s="8" customFormat="1" ht="13.8" customHeight="1">
      <c r="A29" s="58" t="s">
        <v>71</v>
      </c>
      <c r="B29" s="45" t="s">
        <v>58</v>
      </c>
      <c r="C29" s="59">
        <v>62</v>
      </c>
      <c r="D29" s="125" t="s">
        <v>175</v>
      </c>
      <c r="E29" s="40" t="e">
        <f t="shared" si="0"/>
        <v>#VALUE!</v>
      </c>
    </row>
    <row r="30" spans="1:5" s="8" customFormat="1" ht="13.8" customHeight="1">
      <c r="A30" s="58" t="s">
        <v>72</v>
      </c>
      <c r="B30" s="45" t="s">
        <v>73</v>
      </c>
      <c r="C30" s="59">
        <v>620</v>
      </c>
      <c r="D30" s="125" t="s">
        <v>175</v>
      </c>
      <c r="E30" s="40" t="e">
        <f t="shared" si="0"/>
        <v>#VALUE!</v>
      </c>
    </row>
    <row r="31" spans="1:5" s="8" customFormat="1" ht="13.8" customHeight="1">
      <c r="A31" s="58" t="s">
        <v>74</v>
      </c>
      <c r="B31" s="45" t="s">
        <v>75</v>
      </c>
      <c r="C31" s="59">
        <v>65.7</v>
      </c>
      <c r="D31" s="125" t="s">
        <v>175</v>
      </c>
      <c r="E31" s="40" t="e">
        <f t="shared" si="0"/>
        <v>#VALUE!</v>
      </c>
    </row>
    <row r="32" spans="1:5" s="8" customFormat="1" ht="13.8" customHeight="1">
      <c r="A32" s="58" t="s">
        <v>76</v>
      </c>
      <c r="B32" s="45" t="s">
        <v>75</v>
      </c>
      <c r="C32" s="59">
        <v>63.5</v>
      </c>
      <c r="D32" s="125" t="s">
        <v>175</v>
      </c>
      <c r="E32" s="40" t="e">
        <f t="shared" si="0"/>
        <v>#VALUE!</v>
      </c>
    </row>
    <row r="33" spans="1:5" s="8" customFormat="1" ht="13.8" customHeight="1">
      <c r="A33" s="38"/>
      <c r="B33" s="45"/>
      <c r="C33" s="106"/>
      <c r="D33" s="59"/>
      <c r="E33" s="40"/>
    </row>
    <row r="34" spans="1:5" s="8" customFormat="1" ht="13.8" customHeight="1">
      <c r="A34" s="60" t="s">
        <v>77</v>
      </c>
      <c r="B34" s="45"/>
      <c r="C34" s="106"/>
      <c r="D34" s="59"/>
      <c r="E34" s="40"/>
    </row>
    <row r="35" spans="1:5" s="8" customFormat="1" ht="13.8" customHeight="1">
      <c r="A35" s="58" t="s">
        <v>78</v>
      </c>
      <c r="B35" s="45" t="s">
        <v>3</v>
      </c>
      <c r="C35" s="59">
        <f>SUM(C61)</f>
        <v>3788</v>
      </c>
      <c r="D35" s="125" t="s">
        <v>175</v>
      </c>
      <c r="E35" s="40" t="e">
        <f>C35*D35</f>
        <v>#VALUE!</v>
      </c>
    </row>
    <row r="36" spans="1:5" s="8" customFormat="1" ht="13.8" customHeight="1">
      <c r="A36" s="58" t="s">
        <v>136</v>
      </c>
      <c r="B36" s="45" t="s">
        <v>4</v>
      </c>
      <c r="C36" s="59">
        <f>SUM(C57)</f>
        <v>30</v>
      </c>
      <c r="D36" s="125" t="s">
        <v>175</v>
      </c>
      <c r="E36" s="40" t="e">
        <f aca="true" t="shared" si="1" ref="E36:E53">C36*D36</f>
        <v>#VALUE!</v>
      </c>
    </row>
    <row r="37" spans="1:5" s="8" customFormat="1" ht="13.8" customHeight="1">
      <c r="A37" s="58" t="s">
        <v>79</v>
      </c>
      <c r="B37" s="45" t="s">
        <v>4</v>
      </c>
      <c r="C37" s="59">
        <f>SUM(C56)</f>
        <v>18</v>
      </c>
      <c r="D37" s="125" t="s">
        <v>175</v>
      </c>
      <c r="E37" s="40" t="e">
        <f t="shared" si="1"/>
        <v>#VALUE!</v>
      </c>
    </row>
    <row r="38" spans="1:5" s="8" customFormat="1" ht="13.8" customHeight="1">
      <c r="A38" s="58" t="s">
        <v>80</v>
      </c>
      <c r="B38" s="45" t="s">
        <v>3</v>
      </c>
      <c r="C38" s="59">
        <f>SUM(C61)</f>
        <v>3788</v>
      </c>
      <c r="D38" s="125" t="s">
        <v>175</v>
      </c>
      <c r="E38" s="40" t="e">
        <f t="shared" si="1"/>
        <v>#VALUE!</v>
      </c>
    </row>
    <row r="39" spans="1:5" s="8" customFormat="1" ht="13.8" customHeight="1">
      <c r="A39" s="58" t="s">
        <v>81</v>
      </c>
      <c r="B39" s="45" t="s">
        <v>3</v>
      </c>
      <c r="C39" s="59">
        <v>65</v>
      </c>
      <c r="D39" s="125" t="s">
        <v>175</v>
      </c>
      <c r="E39" s="40" t="e">
        <f t="shared" si="1"/>
        <v>#VALUE!</v>
      </c>
    </row>
    <row r="40" spans="1:5" s="8" customFormat="1" ht="13.8" customHeight="1">
      <c r="A40" s="58" t="s">
        <v>64</v>
      </c>
      <c r="B40" s="45" t="s">
        <v>4</v>
      </c>
      <c r="C40" s="59">
        <f>SUM(C76)</f>
        <v>2</v>
      </c>
      <c r="D40" s="125" t="s">
        <v>175</v>
      </c>
      <c r="E40" s="40" t="e">
        <f t="shared" si="1"/>
        <v>#VALUE!</v>
      </c>
    </row>
    <row r="41" spans="1:5" s="8" customFormat="1" ht="13.8" customHeight="1">
      <c r="A41" s="58" t="s">
        <v>82</v>
      </c>
      <c r="B41" s="45" t="s">
        <v>3</v>
      </c>
      <c r="C41" s="59">
        <f>SUM(C67:C68)</f>
        <v>2892</v>
      </c>
      <c r="D41" s="125" t="s">
        <v>175</v>
      </c>
      <c r="E41" s="40" t="e">
        <f t="shared" si="1"/>
        <v>#VALUE!</v>
      </c>
    </row>
    <row r="42" spans="1:5" s="8" customFormat="1" ht="13.8" customHeight="1">
      <c r="A42" s="58" t="s">
        <v>83</v>
      </c>
      <c r="B42" s="45" t="s">
        <v>3</v>
      </c>
      <c r="C42" s="59">
        <f>C70-C39</f>
        <v>1020</v>
      </c>
      <c r="D42" s="125" t="s">
        <v>175</v>
      </c>
      <c r="E42" s="40" t="e">
        <f t="shared" si="1"/>
        <v>#VALUE!</v>
      </c>
    </row>
    <row r="43" spans="1:5" s="8" customFormat="1" ht="13.8" customHeight="1">
      <c r="A43" s="58" t="s">
        <v>84</v>
      </c>
      <c r="B43" s="45" t="s">
        <v>3</v>
      </c>
      <c r="C43" s="59">
        <f>SUM(C69)</f>
        <v>1085</v>
      </c>
      <c r="D43" s="125" t="s">
        <v>175</v>
      </c>
      <c r="E43" s="40" t="e">
        <f t="shared" si="1"/>
        <v>#VALUE!</v>
      </c>
    </row>
    <row r="44" spans="1:5" s="8" customFormat="1" ht="13.8" customHeight="1">
      <c r="A44" s="58" t="s">
        <v>85</v>
      </c>
      <c r="B44" s="45" t="s">
        <v>4</v>
      </c>
      <c r="C44" s="59">
        <f>SUM(C65:C66)</f>
        <v>30</v>
      </c>
      <c r="D44" s="125" t="s">
        <v>175</v>
      </c>
      <c r="E44" s="40" t="e">
        <f t="shared" si="1"/>
        <v>#VALUE!</v>
      </c>
    </row>
    <row r="45" spans="1:5" s="8" customFormat="1" ht="13.8" customHeight="1">
      <c r="A45" s="58" t="s">
        <v>86</v>
      </c>
      <c r="B45" s="45" t="s">
        <v>4</v>
      </c>
      <c r="C45" s="59">
        <f>SUM(C71:C72)</f>
        <v>22</v>
      </c>
      <c r="D45" s="125" t="s">
        <v>175</v>
      </c>
      <c r="E45" s="40" t="e">
        <f t="shared" si="1"/>
        <v>#VALUE!</v>
      </c>
    </row>
    <row r="46" spans="1:5" s="8" customFormat="1" ht="13.8" customHeight="1">
      <c r="A46" s="58" t="s">
        <v>87</v>
      </c>
      <c r="B46" s="45" t="s">
        <v>4</v>
      </c>
      <c r="C46" s="59">
        <v>3</v>
      </c>
      <c r="D46" s="125" t="s">
        <v>175</v>
      </c>
      <c r="E46" s="40" t="e">
        <f t="shared" si="1"/>
        <v>#VALUE!</v>
      </c>
    </row>
    <row r="47" spans="1:5" s="8" customFormat="1" ht="13.8" customHeight="1">
      <c r="A47" s="58" t="s">
        <v>88</v>
      </c>
      <c r="B47" s="45" t="s">
        <v>4</v>
      </c>
      <c r="C47" s="59">
        <v>1</v>
      </c>
      <c r="D47" s="125" t="s">
        <v>175</v>
      </c>
      <c r="E47" s="40" t="e">
        <f t="shared" si="1"/>
        <v>#VALUE!</v>
      </c>
    </row>
    <row r="48" spans="1:5" s="8" customFormat="1" ht="13.8" customHeight="1">
      <c r="A48" s="58" t="s">
        <v>89</v>
      </c>
      <c r="B48" s="45" t="s">
        <v>4</v>
      </c>
      <c r="C48" s="59">
        <f>SUM(C74:C75)</f>
        <v>6</v>
      </c>
      <c r="D48" s="125" t="s">
        <v>175</v>
      </c>
      <c r="E48" s="40" t="e">
        <f t="shared" si="1"/>
        <v>#VALUE!</v>
      </c>
    </row>
    <row r="49" spans="1:5" s="8" customFormat="1" ht="13.8" customHeight="1">
      <c r="A49" s="58" t="s">
        <v>90</v>
      </c>
      <c r="B49" s="45" t="s">
        <v>4</v>
      </c>
      <c r="C49" s="59">
        <v>18</v>
      </c>
      <c r="D49" s="125" t="s">
        <v>175</v>
      </c>
      <c r="E49" s="40" t="e">
        <f t="shared" si="1"/>
        <v>#VALUE!</v>
      </c>
    </row>
    <row r="50" spans="1:5" s="8" customFormat="1" ht="13.8" customHeight="1">
      <c r="A50" s="58" t="s">
        <v>91</v>
      </c>
      <c r="B50" s="45" t="s">
        <v>4</v>
      </c>
      <c r="C50" s="59">
        <f>SUM(C78)</f>
        <v>52</v>
      </c>
      <c r="D50" s="125" t="s">
        <v>175</v>
      </c>
      <c r="E50" s="40" t="e">
        <f t="shared" si="1"/>
        <v>#VALUE!</v>
      </c>
    </row>
    <row r="51" spans="1:5" s="8" customFormat="1" ht="13.8" customHeight="1">
      <c r="A51" s="58" t="s">
        <v>92</v>
      </c>
      <c r="B51" s="45" t="s">
        <v>93</v>
      </c>
      <c r="C51" s="59">
        <v>12</v>
      </c>
      <c r="D51" s="125" t="s">
        <v>175</v>
      </c>
      <c r="E51" s="40" t="e">
        <f t="shared" si="1"/>
        <v>#VALUE!</v>
      </c>
    </row>
    <row r="52" spans="1:5" s="8" customFormat="1" ht="13.8" customHeight="1">
      <c r="A52" s="58" t="s">
        <v>94</v>
      </c>
      <c r="B52" s="45" t="s">
        <v>93</v>
      </c>
      <c r="C52" s="59">
        <v>0</v>
      </c>
      <c r="D52" s="125" t="s">
        <v>175</v>
      </c>
      <c r="E52" s="40" t="e">
        <f t="shared" si="1"/>
        <v>#VALUE!</v>
      </c>
    </row>
    <row r="53" spans="1:5" s="8" customFormat="1" ht="13.8" customHeight="1">
      <c r="A53" s="58" t="s">
        <v>95</v>
      </c>
      <c r="B53" s="45" t="s">
        <v>7</v>
      </c>
      <c r="C53" s="59">
        <f>SUM(C81)+1</f>
        <v>7</v>
      </c>
      <c r="D53" s="125" t="s">
        <v>175</v>
      </c>
      <c r="E53" s="40" t="e">
        <f t="shared" si="1"/>
        <v>#VALUE!</v>
      </c>
    </row>
    <row r="54" spans="1:5" s="8" customFormat="1" ht="13.8" customHeight="1">
      <c r="A54" s="38"/>
      <c r="B54" s="45"/>
      <c r="C54" s="106"/>
      <c r="D54" s="59"/>
      <c r="E54" s="40"/>
    </row>
    <row r="55" spans="1:5" s="8" customFormat="1" ht="13.8" customHeight="1">
      <c r="A55" s="60" t="s">
        <v>96</v>
      </c>
      <c r="B55" s="45"/>
      <c r="C55" s="106"/>
      <c r="D55" s="59"/>
      <c r="E55" s="40"/>
    </row>
    <row r="56" spans="1:5" s="8" customFormat="1" ht="13.8" customHeight="1">
      <c r="A56" s="58" t="s">
        <v>97</v>
      </c>
      <c r="B56" s="45" t="s">
        <v>4</v>
      </c>
      <c r="C56" s="59">
        <v>18</v>
      </c>
      <c r="D56" s="125" t="s">
        <v>175</v>
      </c>
      <c r="E56" s="40" t="e">
        <f>C56*D56</f>
        <v>#VALUE!</v>
      </c>
    </row>
    <row r="57" spans="1:5" s="8" customFormat="1" ht="13.8" customHeight="1">
      <c r="A57" s="58" t="s">
        <v>98</v>
      </c>
      <c r="B57" s="45" t="s">
        <v>4</v>
      </c>
      <c r="C57" s="59">
        <v>30</v>
      </c>
      <c r="D57" s="125" t="s">
        <v>175</v>
      </c>
      <c r="E57" s="40" t="e">
        <f aca="true" t="shared" si="2" ref="E57:E81">C57*D57</f>
        <v>#VALUE!</v>
      </c>
    </row>
    <row r="58" spans="1:5" s="8" customFormat="1" ht="13.8" customHeight="1">
      <c r="A58" s="58" t="s">
        <v>99</v>
      </c>
      <c r="B58" s="45" t="s">
        <v>4</v>
      </c>
      <c r="C58" s="59">
        <v>4</v>
      </c>
      <c r="D58" s="125" t="s">
        <v>175</v>
      </c>
      <c r="E58" s="40" t="e">
        <f t="shared" si="2"/>
        <v>#VALUE!</v>
      </c>
    </row>
    <row r="59" spans="1:5" s="8" customFormat="1" ht="13.8" customHeight="1">
      <c r="A59" s="58" t="s">
        <v>100</v>
      </c>
      <c r="B59" s="45" t="s">
        <v>3</v>
      </c>
      <c r="C59" s="59">
        <f>C5-C15-C16</f>
        <v>1691</v>
      </c>
      <c r="D59" s="125" t="s">
        <v>175</v>
      </c>
      <c r="E59" s="40" t="e">
        <f t="shared" si="2"/>
        <v>#VALUE!</v>
      </c>
    </row>
    <row r="60" spans="1:5" s="8" customFormat="1" ht="13.8" customHeight="1">
      <c r="A60" s="58" t="s">
        <v>101</v>
      </c>
      <c r="B60" s="45" t="s">
        <v>75</v>
      </c>
      <c r="C60" s="59">
        <f>C18*1.67</f>
        <v>98.697</v>
      </c>
      <c r="D60" s="125" t="s">
        <v>175</v>
      </c>
      <c r="E60" s="40" t="e">
        <f t="shared" si="2"/>
        <v>#VALUE!</v>
      </c>
    </row>
    <row r="61" spans="1:5" s="8" customFormat="1" ht="13.8" customHeight="1">
      <c r="A61" s="58" t="s">
        <v>102</v>
      </c>
      <c r="B61" s="45" t="s">
        <v>3</v>
      </c>
      <c r="C61" s="59">
        <v>3788</v>
      </c>
      <c r="D61" s="125" t="s">
        <v>175</v>
      </c>
      <c r="E61" s="40" t="e">
        <f t="shared" si="2"/>
        <v>#VALUE!</v>
      </c>
    </row>
    <row r="62" spans="1:5" s="8" customFormat="1" ht="13.8" customHeight="1">
      <c r="A62" s="58" t="s">
        <v>103</v>
      </c>
      <c r="B62" s="45" t="s">
        <v>3</v>
      </c>
      <c r="C62" s="59">
        <v>213</v>
      </c>
      <c r="D62" s="125" t="s">
        <v>175</v>
      </c>
      <c r="E62" s="40" t="e">
        <f t="shared" si="2"/>
        <v>#VALUE!</v>
      </c>
    </row>
    <row r="63" spans="1:5" s="8" customFormat="1" ht="13.8" customHeight="1">
      <c r="A63" s="58" t="s">
        <v>104</v>
      </c>
      <c r="B63" s="45" t="s">
        <v>3</v>
      </c>
      <c r="C63" s="59">
        <v>282</v>
      </c>
      <c r="D63" s="125" t="s">
        <v>175</v>
      </c>
      <c r="E63" s="40" t="e">
        <f t="shared" si="2"/>
        <v>#VALUE!</v>
      </c>
    </row>
    <row r="64" spans="1:5" s="8" customFormat="1" ht="13.8" customHeight="1">
      <c r="A64" s="58" t="s">
        <v>152</v>
      </c>
      <c r="B64" s="45" t="s">
        <v>4</v>
      </c>
      <c r="C64" s="59">
        <v>6</v>
      </c>
      <c r="D64" s="125" t="s">
        <v>175</v>
      </c>
      <c r="E64" s="40" t="e">
        <f t="shared" si="2"/>
        <v>#VALUE!</v>
      </c>
    </row>
    <row r="65" spans="1:5" s="8" customFormat="1" ht="13.8" customHeight="1">
      <c r="A65" s="58" t="s">
        <v>151</v>
      </c>
      <c r="B65" s="45" t="s">
        <v>4</v>
      </c>
      <c r="C65" s="59">
        <v>24</v>
      </c>
      <c r="D65" s="125" t="s">
        <v>175</v>
      </c>
      <c r="E65" s="40" t="e">
        <f t="shared" si="2"/>
        <v>#VALUE!</v>
      </c>
    </row>
    <row r="66" spans="1:5" s="8" customFormat="1" ht="13.8" customHeight="1">
      <c r="A66" s="58" t="s">
        <v>105</v>
      </c>
      <c r="B66" s="45" t="s">
        <v>4</v>
      </c>
      <c r="C66" s="59">
        <v>6</v>
      </c>
      <c r="D66" s="125" t="s">
        <v>175</v>
      </c>
      <c r="E66" s="40" t="e">
        <f t="shared" si="2"/>
        <v>#VALUE!</v>
      </c>
    </row>
    <row r="67" spans="1:5" s="8" customFormat="1" ht="13.8" customHeight="1">
      <c r="A67" s="58" t="s">
        <v>106</v>
      </c>
      <c r="B67" s="45" t="s">
        <v>3</v>
      </c>
      <c r="C67" s="59">
        <v>1422</v>
      </c>
      <c r="D67" s="125" t="s">
        <v>175</v>
      </c>
      <c r="E67" s="40" t="e">
        <f t="shared" si="2"/>
        <v>#VALUE!</v>
      </c>
    </row>
    <row r="68" spans="1:5" s="8" customFormat="1" ht="13.8" customHeight="1">
      <c r="A68" s="58" t="s">
        <v>107</v>
      </c>
      <c r="B68" s="45" t="s">
        <v>3</v>
      </c>
      <c r="C68" s="59">
        <v>1470</v>
      </c>
      <c r="D68" s="125" t="s">
        <v>175</v>
      </c>
      <c r="E68" s="40" t="e">
        <f t="shared" si="2"/>
        <v>#VALUE!</v>
      </c>
    </row>
    <row r="69" spans="1:5" s="8" customFormat="1" ht="13.8" customHeight="1">
      <c r="A69" s="58" t="s">
        <v>108</v>
      </c>
      <c r="B69" s="45" t="s">
        <v>3</v>
      </c>
      <c r="C69" s="59">
        <v>1085</v>
      </c>
      <c r="D69" s="125" t="s">
        <v>175</v>
      </c>
      <c r="E69" s="40" t="e">
        <f t="shared" si="2"/>
        <v>#VALUE!</v>
      </c>
    </row>
    <row r="70" spans="1:5" s="8" customFormat="1" ht="13.8" customHeight="1">
      <c r="A70" s="58" t="s">
        <v>109</v>
      </c>
      <c r="B70" s="45" t="s">
        <v>3</v>
      </c>
      <c r="C70" s="59">
        <v>1085</v>
      </c>
      <c r="D70" s="125" t="s">
        <v>175</v>
      </c>
      <c r="E70" s="40" t="e">
        <f t="shared" si="2"/>
        <v>#VALUE!</v>
      </c>
    </row>
    <row r="71" spans="1:5" s="8" customFormat="1" ht="13.8" customHeight="1">
      <c r="A71" s="58" t="s">
        <v>110</v>
      </c>
      <c r="B71" s="45" t="s">
        <v>4</v>
      </c>
      <c r="C71" s="59">
        <v>10</v>
      </c>
      <c r="D71" s="125" t="s">
        <v>175</v>
      </c>
      <c r="E71" s="40" t="e">
        <f t="shared" si="2"/>
        <v>#VALUE!</v>
      </c>
    </row>
    <row r="72" spans="1:5" s="8" customFormat="1" ht="13.8" customHeight="1">
      <c r="A72" s="58" t="s">
        <v>149</v>
      </c>
      <c r="B72" s="45" t="s">
        <v>4</v>
      </c>
      <c r="C72" s="59">
        <v>12</v>
      </c>
      <c r="D72" s="125" t="s">
        <v>175</v>
      </c>
      <c r="E72" s="40" t="e">
        <f t="shared" si="2"/>
        <v>#VALUE!</v>
      </c>
    </row>
    <row r="73" spans="1:5" s="8" customFormat="1" ht="13.8" customHeight="1">
      <c r="A73" s="58" t="s">
        <v>111</v>
      </c>
      <c r="B73" s="45" t="s">
        <v>4</v>
      </c>
      <c r="C73" s="59">
        <v>3</v>
      </c>
      <c r="D73" s="125" t="s">
        <v>175</v>
      </c>
      <c r="E73" s="40" t="e">
        <f t="shared" si="2"/>
        <v>#VALUE!</v>
      </c>
    </row>
    <row r="74" spans="1:5" s="8" customFormat="1" ht="13.8" customHeight="1">
      <c r="A74" s="58" t="s">
        <v>112</v>
      </c>
      <c r="B74" s="45" t="s">
        <v>4</v>
      </c>
      <c r="C74" s="59">
        <v>2</v>
      </c>
      <c r="D74" s="125" t="s">
        <v>175</v>
      </c>
      <c r="E74" s="40" t="e">
        <f t="shared" si="2"/>
        <v>#VALUE!</v>
      </c>
    </row>
    <row r="75" spans="1:5" s="8" customFormat="1" ht="13.8" customHeight="1">
      <c r="A75" s="58" t="s">
        <v>113</v>
      </c>
      <c r="B75" s="45" t="s">
        <v>4</v>
      </c>
      <c r="C75" s="59">
        <v>4</v>
      </c>
      <c r="D75" s="125" t="s">
        <v>175</v>
      </c>
      <c r="E75" s="40" t="e">
        <f t="shared" si="2"/>
        <v>#VALUE!</v>
      </c>
    </row>
    <row r="76" spans="1:5" s="8" customFormat="1" ht="13.8" customHeight="1">
      <c r="A76" s="58" t="s">
        <v>114</v>
      </c>
      <c r="B76" s="45" t="s">
        <v>4</v>
      </c>
      <c r="C76" s="59">
        <v>2</v>
      </c>
      <c r="D76" s="125" t="s">
        <v>175</v>
      </c>
      <c r="E76" s="40" t="e">
        <f t="shared" si="2"/>
        <v>#VALUE!</v>
      </c>
    </row>
    <row r="77" spans="1:5" s="8" customFormat="1" ht="13.8" customHeight="1">
      <c r="A77" s="58" t="s">
        <v>115</v>
      </c>
      <c r="B77" s="45" t="s">
        <v>4</v>
      </c>
      <c r="C77" s="59">
        <v>2</v>
      </c>
      <c r="D77" s="125" t="s">
        <v>175</v>
      </c>
      <c r="E77" s="40" t="e">
        <f t="shared" si="2"/>
        <v>#VALUE!</v>
      </c>
    </row>
    <row r="78" spans="1:5" s="8" customFormat="1" ht="13.8" customHeight="1">
      <c r="A78" s="58" t="s">
        <v>116</v>
      </c>
      <c r="B78" s="45" t="s">
        <v>4</v>
      </c>
      <c r="C78" s="59">
        <v>52</v>
      </c>
      <c r="D78" s="125" t="s">
        <v>175</v>
      </c>
      <c r="E78" s="40" t="e">
        <f t="shared" si="2"/>
        <v>#VALUE!</v>
      </c>
    </row>
    <row r="79" spans="1:5" s="8" customFormat="1" ht="13.8" customHeight="1">
      <c r="A79" s="58" t="s">
        <v>117</v>
      </c>
      <c r="B79" s="45" t="s">
        <v>4</v>
      </c>
      <c r="C79" s="59">
        <v>12</v>
      </c>
      <c r="D79" s="125" t="s">
        <v>175</v>
      </c>
      <c r="E79" s="40" t="e">
        <f t="shared" si="2"/>
        <v>#VALUE!</v>
      </c>
    </row>
    <row r="80" spans="1:5" s="8" customFormat="1" ht="13.8" customHeight="1">
      <c r="A80" s="58" t="s">
        <v>118</v>
      </c>
      <c r="B80" s="45" t="s">
        <v>4</v>
      </c>
      <c r="C80" s="59">
        <v>12</v>
      </c>
      <c r="D80" s="125" t="s">
        <v>175</v>
      </c>
      <c r="E80" s="40" t="e">
        <f t="shared" si="2"/>
        <v>#VALUE!</v>
      </c>
    </row>
    <row r="81" spans="1:5" s="8" customFormat="1" ht="13.8" customHeight="1">
      <c r="A81" s="58" t="s">
        <v>8</v>
      </c>
      <c r="B81" s="45" t="s">
        <v>4</v>
      </c>
      <c r="C81" s="59">
        <f>SUM(C74:C75)</f>
        <v>6</v>
      </c>
      <c r="D81" s="125" t="s">
        <v>175</v>
      </c>
      <c r="E81" s="40" t="e">
        <f t="shared" si="2"/>
        <v>#VALUE!</v>
      </c>
    </row>
    <row r="82" spans="1:5" s="8" customFormat="1" ht="13.8" customHeight="1" thickBot="1">
      <c r="A82" s="46"/>
      <c r="B82" s="61"/>
      <c r="C82" s="62"/>
      <c r="D82" s="63"/>
      <c r="E82" s="48"/>
    </row>
    <row r="83" spans="1:5" s="8" customFormat="1" ht="13.8" customHeight="1">
      <c r="A83" s="64" t="s">
        <v>119</v>
      </c>
      <c r="B83" s="65"/>
      <c r="C83" s="66"/>
      <c r="D83" s="67"/>
      <c r="E83" s="68"/>
    </row>
    <row r="84" spans="1:5" s="74" customFormat="1" ht="13.8" customHeight="1">
      <c r="A84" s="69" t="s">
        <v>120</v>
      </c>
      <c r="B84" s="70"/>
      <c r="C84" s="71"/>
      <c r="D84" s="72"/>
      <c r="E84" s="73" t="e">
        <f>SUM(E5:E32)</f>
        <v>#VALUE!</v>
      </c>
    </row>
    <row r="85" spans="1:5" s="74" customFormat="1" ht="13.8" customHeight="1">
      <c r="A85" s="75" t="s">
        <v>121</v>
      </c>
      <c r="B85" s="70"/>
      <c r="C85" s="72"/>
      <c r="D85" s="72"/>
      <c r="E85" s="73" t="e">
        <f>SUM(E35:E53)</f>
        <v>#VALUE!</v>
      </c>
    </row>
    <row r="86" spans="1:5" s="76" customFormat="1" ht="13.8" customHeight="1">
      <c r="A86" s="69" t="s">
        <v>122</v>
      </c>
      <c r="B86" s="70"/>
      <c r="C86" s="72"/>
      <c r="D86" s="72"/>
      <c r="E86" s="73" t="e">
        <f>SUM(E56:E81)</f>
        <v>#VALUE!</v>
      </c>
    </row>
    <row r="87" spans="1:5" s="76" customFormat="1" ht="27.6" customHeight="1">
      <c r="A87" s="69" t="s">
        <v>123</v>
      </c>
      <c r="B87" s="77" t="s">
        <v>150</v>
      </c>
      <c r="C87" s="125" t="s">
        <v>175</v>
      </c>
      <c r="D87" s="72" t="e">
        <f>SUM(E84:E86)</f>
        <v>#VALUE!</v>
      </c>
      <c r="E87" s="73" t="e">
        <f>C87*D87/100</f>
        <v>#VALUE!</v>
      </c>
    </row>
    <row r="88" spans="1:5" s="76" customFormat="1" ht="13.8" customHeight="1">
      <c r="A88" s="69" t="s">
        <v>125</v>
      </c>
      <c r="B88" s="77" t="s">
        <v>124</v>
      </c>
      <c r="C88" s="13"/>
      <c r="D88" s="72"/>
      <c r="E88" s="73">
        <v>0</v>
      </c>
    </row>
    <row r="89" spans="1:5" s="76" customFormat="1" ht="13.8" customHeight="1" thickBot="1">
      <c r="A89" s="102"/>
      <c r="B89" s="78"/>
      <c r="C89" s="14"/>
      <c r="D89" s="79"/>
      <c r="E89" s="80"/>
    </row>
    <row r="90" spans="1:5" s="76" customFormat="1" ht="18" thickBot="1">
      <c r="A90" s="81" t="s">
        <v>126</v>
      </c>
      <c r="B90" s="82"/>
      <c r="C90" s="83"/>
      <c r="D90" s="84"/>
      <c r="E90" s="85" t="e">
        <f>ROUND(SUM(E84:E88),0)</f>
        <v>#VALUE!</v>
      </c>
    </row>
    <row r="91" spans="2:5" ht="12.75">
      <c r="B91" s="105"/>
      <c r="C91" s="9"/>
      <c r="D91" s="9"/>
      <c r="E91" s="9"/>
    </row>
    <row r="92" spans="2:5" ht="12.75">
      <c r="B92" s="105"/>
      <c r="C92" s="9"/>
      <c r="D92" s="9"/>
      <c r="E92" s="9"/>
    </row>
    <row r="93" spans="2:5" ht="12.75">
      <c r="B93" s="105"/>
      <c r="C93" s="9"/>
      <c r="D93" s="9"/>
      <c r="E93" s="9"/>
    </row>
    <row r="94" spans="2:5" ht="12.75">
      <c r="B94" s="105"/>
      <c r="C94" s="9"/>
      <c r="D94" s="9"/>
      <c r="E94" s="9"/>
    </row>
  </sheetData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07260-4369-4719-9DA0-39662213E7AD}">
  <sheetPr>
    <pageSetUpPr fitToPage="1"/>
  </sheetPr>
  <dimension ref="A1:E49"/>
  <sheetViews>
    <sheetView zoomScale="98" zoomScaleNormal="98" zoomScaleSheetLayoutView="100" workbookViewId="0" topLeftCell="A1">
      <selection activeCell="A1" sqref="A1:E1"/>
    </sheetView>
  </sheetViews>
  <sheetFormatPr defaultColWidth="8.7109375" defaultRowHeight="12.75"/>
  <cols>
    <col min="1" max="1" width="68.00390625" style="25" customWidth="1"/>
    <col min="2" max="2" width="5.7109375" style="26" customWidth="1"/>
    <col min="3" max="3" width="11.00390625" style="27" customWidth="1"/>
    <col min="4" max="4" width="11.7109375" style="28" customWidth="1"/>
    <col min="5" max="5" width="13.421875" style="27" customWidth="1"/>
    <col min="6" max="6" width="8.7109375" style="10" customWidth="1"/>
    <col min="7" max="7" width="11.140625" style="10" customWidth="1"/>
    <col min="8" max="8" width="90.7109375" style="10" customWidth="1"/>
    <col min="9" max="16384" width="8.7109375" style="10" customWidth="1"/>
  </cols>
  <sheetData>
    <row r="1" spans="1:5" s="11" customFormat="1" ht="30" customHeight="1" thickBot="1">
      <c r="A1" s="119" t="s">
        <v>140</v>
      </c>
      <c r="B1" s="120"/>
      <c r="C1" s="120"/>
      <c r="D1" s="120"/>
      <c r="E1" s="121"/>
    </row>
    <row r="2" spans="1:5" s="12" customFormat="1" ht="15.75" customHeight="1" thickBot="1">
      <c r="A2" s="86" t="s">
        <v>1</v>
      </c>
      <c r="B2" s="87" t="s">
        <v>2</v>
      </c>
      <c r="C2" s="88" t="s">
        <v>0</v>
      </c>
      <c r="D2" s="88" t="s">
        <v>6</v>
      </c>
      <c r="E2" s="89" t="s">
        <v>5</v>
      </c>
    </row>
    <row r="3" spans="1:5" ht="12.75">
      <c r="A3" s="97"/>
      <c r="B3" s="98"/>
      <c r="C3" s="99"/>
      <c r="D3" s="99"/>
      <c r="E3" s="90"/>
    </row>
    <row r="4" spans="1:5" ht="12.75">
      <c r="A4" s="91" t="s">
        <v>9</v>
      </c>
      <c r="B4" s="98"/>
      <c r="C4" s="99"/>
      <c r="D4" s="99"/>
      <c r="E4" s="90"/>
    </row>
    <row r="5" spans="1:5" ht="12.75">
      <c r="A5" s="97"/>
      <c r="B5" s="98"/>
      <c r="C5" s="99"/>
      <c r="D5" s="99"/>
      <c r="E5" s="90"/>
    </row>
    <row r="6" spans="1:5" ht="12.75">
      <c r="A6" s="97" t="s">
        <v>36</v>
      </c>
      <c r="B6" s="98" t="s">
        <v>4</v>
      </c>
      <c r="C6" s="99">
        <v>1</v>
      </c>
      <c r="D6" s="125" t="s">
        <v>175</v>
      </c>
      <c r="E6" s="92" t="e">
        <f aca="true" t="shared" si="0" ref="E6:E16">C6*D6</f>
        <v>#VALUE!</v>
      </c>
    </row>
    <row r="7" spans="1:5" ht="12.75">
      <c r="A7" s="97" t="s">
        <v>11</v>
      </c>
      <c r="B7" s="98" t="s">
        <v>4</v>
      </c>
      <c r="C7" s="99">
        <v>1</v>
      </c>
      <c r="D7" s="125" t="s">
        <v>175</v>
      </c>
      <c r="E7" s="92" t="e">
        <f t="shared" si="0"/>
        <v>#VALUE!</v>
      </c>
    </row>
    <row r="8" spans="1:5" ht="12.75">
      <c r="A8" s="97" t="s">
        <v>12</v>
      </c>
      <c r="B8" s="98" t="s">
        <v>4</v>
      </c>
      <c r="C8" s="99">
        <v>1</v>
      </c>
      <c r="D8" s="125" t="s">
        <v>175</v>
      </c>
      <c r="E8" s="92" t="e">
        <f t="shared" si="0"/>
        <v>#VALUE!</v>
      </c>
    </row>
    <row r="9" spans="1:5" ht="12.75">
      <c r="A9" s="97" t="s">
        <v>13</v>
      </c>
      <c r="B9" s="98" t="s">
        <v>4</v>
      </c>
      <c r="C9" s="99">
        <v>1</v>
      </c>
      <c r="D9" s="125" t="s">
        <v>175</v>
      </c>
      <c r="E9" s="92" t="e">
        <f t="shared" si="0"/>
        <v>#VALUE!</v>
      </c>
    </row>
    <row r="10" spans="1:5" ht="12.75">
      <c r="A10" s="97" t="s">
        <v>14</v>
      </c>
      <c r="B10" s="98" t="s">
        <v>4</v>
      </c>
      <c r="C10" s="99">
        <v>1</v>
      </c>
      <c r="D10" s="125" t="s">
        <v>175</v>
      </c>
      <c r="E10" s="92" t="e">
        <f t="shared" si="0"/>
        <v>#VALUE!</v>
      </c>
    </row>
    <row r="11" spans="1:5" ht="12.75">
      <c r="A11" s="97" t="s">
        <v>16</v>
      </c>
      <c r="B11" s="98" t="s">
        <v>15</v>
      </c>
      <c r="C11" s="99">
        <v>1</v>
      </c>
      <c r="D11" s="125" t="s">
        <v>175</v>
      </c>
      <c r="E11" s="92" t="e">
        <f t="shared" si="0"/>
        <v>#VALUE!</v>
      </c>
    </row>
    <row r="12" spans="1:5" ht="12.75">
      <c r="A12" s="97" t="s">
        <v>28</v>
      </c>
      <c r="B12" s="98" t="s">
        <v>4</v>
      </c>
      <c r="C12" s="99">
        <v>1</v>
      </c>
      <c r="D12" s="125" t="s">
        <v>175</v>
      </c>
      <c r="E12" s="92" t="e">
        <f t="shared" si="0"/>
        <v>#VALUE!</v>
      </c>
    </row>
    <row r="13" spans="1:5" ht="12.75">
      <c r="A13" s="97" t="s">
        <v>17</v>
      </c>
      <c r="B13" s="98" t="s">
        <v>4</v>
      </c>
      <c r="C13" s="99">
        <v>1</v>
      </c>
      <c r="D13" s="125" t="s">
        <v>175</v>
      </c>
      <c r="E13" s="92" t="e">
        <f t="shared" si="0"/>
        <v>#VALUE!</v>
      </c>
    </row>
    <row r="14" spans="1:5" ht="12.75">
      <c r="A14" s="97" t="s">
        <v>27</v>
      </c>
      <c r="B14" s="98" t="s">
        <v>4</v>
      </c>
      <c r="C14" s="99">
        <v>1</v>
      </c>
      <c r="D14" s="125" t="s">
        <v>175</v>
      </c>
      <c r="E14" s="92" t="e">
        <f t="shared" si="0"/>
        <v>#VALUE!</v>
      </c>
    </row>
    <row r="15" spans="1:5" ht="12.75">
      <c r="A15" s="97" t="s">
        <v>18</v>
      </c>
      <c r="B15" s="98" t="s">
        <v>4</v>
      </c>
      <c r="C15" s="99">
        <v>1</v>
      </c>
      <c r="D15" s="125" t="s">
        <v>175</v>
      </c>
      <c r="E15" s="92" t="e">
        <f t="shared" si="0"/>
        <v>#VALUE!</v>
      </c>
    </row>
    <row r="16" spans="1:5" ht="12.75">
      <c r="A16" s="97" t="s">
        <v>8</v>
      </c>
      <c r="B16" s="98" t="s">
        <v>15</v>
      </c>
      <c r="C16" s="99">
        <v>1</v>
      </c>
      <c r="D16" s="125" t="s">
        <v>175</v>
      </c>
      <c r="E16" s="92" t="e">
        <f t="shared" si="0"/>
        <v>#VALUE!</v>
      </c>
    </row>
    <row r="17" spans="1:5" ht="12.75">
      <c r="A17" s="97"/>
      <c r="B17" s="98"/>
      <c r="C17" s="99"/>
      <c r="D17" s="99"/>
      <c r="E17" s="92"/>
    </row>
    <row r="18" spans="1:5" ht="12.75">
      <c r="A18" s="91" t="s">
        <v>10</v>
      </c>
      <c r="B18" s="98"/>
      <c r="C18" s="99"/>
      <c r="D18" s="99"/>
      <c r="E18" s="90"/>
    </row>
    <row r="19" spans="1:5" ht="12.75">
      <c r="A19" s="97"/>
      <c r="B19" s="98"/>
      <c r="C19" s="99"/>
      <c r="D19" s="99"/>
      <c r="E19" s="90"/>
    </row>
    <row r="20" spans="1:5" ht="12.75">
      <c r="A20" s="97" t="s">
        <v>37</v>
      </c>
      <c r="B20" s="98" t="s">
        <v>4</v>
      </c>
      <c r="C20" s="99">
        <v>1</v>
      </c>
      <c r="D20" s="125" t="s">
        <v>175</v>
      </c>
      <c r="E20" s="92" t="e">
        <f>C20*D20</f>
        <v>#VALUE!</v>
      </c>
    </row>
    <row r="21" spans="1:5" ht="12.75">
      <c r="A21" s="97" t="s">
        <v>11</v>
      </c>
      <c r="B21" s="98" t="s">
        <v>4</v>
      </c>
      <c r="C21" s="99">
        <v>1</v>
      </c>
      <c r="D21" s="125" t="s">
        <v>175</v>
      </c>
      <c r="E21" s="92" t="e">
        <f aca="true" t="shared" si="1" ref="E21:E31">C21*D21</f>
        <v>#VALUE!</v>
      </c>
    </row>
    <row r="22" spans="1:5" ht="12.75">
      <c r="A22" s="97" t="s">
        <v>12</v>
      </c>
      <c r="B22" s="98" t="s">
        <v>4</v>
      </c>
      <c r="C22" s="99">
        <v>1</v>
      </c>
      <c r="D22" s="125" t="s">
        <v>175</v>
      </c>
      <c r="E22" s="92" t="e">
        <f t="shared" si="1"/>
        <v>#VALUE!</v>
      </c>
    </row>
    <row r="23" spans="1:5" ht="12.75">
      <c r="A23" s="97" t="s">
        <v>13</v>
      </c>
      <c r="B23" s="98" t="s">
        <v>4</v>
      </c>
      <c r="C23" s="99">
        <v>1</v>
      </c>
      <c r="D23" s="125" t="s">
        <v>175</v>
      </c>
      <c r="E23" s="92" t="e">
        <f t="shared" si="1"/>
        <v>#VALUE!</v>
      </c>
    </row>
    <row r="24" spans="1:5" ht="12.75">
      <c r="A24" s="97" t="s">
        <v>14</v>
      </c>
      <c r="B24" s="98" t="s">
        <v>4</v>
      </c>
      <c r="C24" s="99">
        <v>1</v>
      </c>
      <c r="D24" s="125" t="s">
        <v>175</v>
      </c>
      <c r="E24" s="92" t="e">
        <f t="shared" si="1"/>
        <v>#VALUE!</v>
      </c>
    </row>
    <row r="25" spans="1:5" ht="12.75">
      <c r="A25" s="97" t="s">
        <v>16</v>
      </c>
      <c r="B25" s="98" t="s">
        <v>15</v>
      </c>
      <c r="C25" s="99">
        <v>1</v>
      </c>
      <c r="D25" s="125" t="s">
        <v>175</v>
      </c>
      <c r="E25" s="92" t="e">
        <f t="shared" si="1"/>
        <v>#VALUE!</v>
      </c>
    </row>
    <row r="26" spans="1:5" ht="12.75">
      <c r="A26" s="97" t="s">
        <v>30</v>
      </c>
      <c r="B26" s="98" t="s">
        <v>4</v>
      </c>
      <c r="C26" s="99">
        <v>1</v>
      </c>
      <c r="D26" s="125" t="s">
        <v>175</v>
      </c>
      <c r="E26" s="92" t="e">
        <f t="shared" si="1"/>
        <v>#VALUE!</v>
      </c>
    </row>
    <row r="27" spans="1:5" ht="13.5" customHeight="1">
      <c r="A27" s="97" t="s">
        <v>17</v>
      </c>
      <c r="B27" s="98" t="s">
        <v>4</v>
      </c>
      <c r="C27" s="99">
        <v>1</v>
      </c>
      <c r="D27" s="125" t="s">
        <v>175</v>
      </c>
      <c r="E27" s="92" t="e">
        <f t="shared" si="1"/>
        <v>#VALUE!</v>
      </c>
    </row>
    <row r="28" spans="1:5" ht="12.75">
      <c r="A28" s="97" t="s">
        <v>31</v>
      </c>
      <c r="B28" s="98" t="s">
        <v>4</v>
      </c>
      <c r="C28" s="99">
        <v>1</v>
      </c>
      <c r="D28" s="125" t="s">
        <v>175</v>
      </c>
      <c r="E28" s="92" t="e">
        <f t="shared" si="1"/>
        <v>#VALUE!</v>
      </c>
    </row>
    <row r="29" spans="1:5" ht="12.75">
      <c r="A29" s="97" t="s">
        <v>18</v>
      </c>
      <c r="B29" s="98" t="s">
        <v>4</v>
      </c>
      <c r="C29" s="99">
        <v>1</v>
      </c>
      <c r="D29" s="125" t="s">
        <v>175</v>
      </c>
      <c r="E29" s="92" t="e">
        <f t="shared" si="1"/>
        <v>#VALUE!</v>
      </c>
    </row>
    <row r="30" spans="1:5" ht="12.75">
      <c r="A30" s="97" t="s">
        <v>25</v>
      </c>
      <c r="B30" s="98" t="s">
        <v>7</v>
      </c>
      <c r="C30" s="99">
        <v>16</v>
      </c>
      <c r="D30" s="125" t="s">
        <v>175</v>
      </c>
      <c r="E30" s="92" t="e">
        <f t="shared" si="1"/>
        <v>#VALUE!</v>
      </c>
    </row>
    <row r="31" spans="1:5" ht="12.75">
      <c r="A31" s="97" t="s">
        <v>26</v>
      </c>
      <c r="B31" s="98" t="s">
        <v>15</v>
      </c>
      <c r="C31" s="99">
        <v>1</v>
      </c>
      <c r="D31" s="125" t="s">
        <v>175</v>
      </c>
      <c r="E31" s="92" t="e">
        <f t="shared" si="1"/>
        <v>#VALUE!</v>
      </c>
    </row>
    <row r="32" spans="1:5" ht="12.75">
      <c r="A32" s="97"/>
      <c r="B32" s="98"/>
      <c r="C32" s="99"/>
      <c r="D32" s="99"/>
      <c r="E32" s="90"/>
    </row>
    <row r="33" spans="1:5" ht="12.75">
      <c r="A33" s="91" t="s">
        <v>38</v>
      </c>
      <c r="B33" s="98"/>
      <c r="C33" s="99"/>
      <c r="D33" s="99"/>
      <c r="E33" s="90"/>
    </row>
    <row r="34" spans="1:5" ht="12.75">
      <c r="A34" s="97"/>
      <c r="B34" s="98"/>
      <c r="C34" s="99"/>
      <c r="D34" s="99"/>
      <c r="E34" s="92"/>
    </row>
    <row r="35" spans="1:5" ht="12.75">
      <c r="A35" s="97" t="s">
        <v>19</v>
      </c>
      <c r="B35" s="98" t="s">
        <v>3</v>
      </c>
      <c r="C35" s="99">
        <v>15</v>
      </c>
      <c r="D35" s="125" t="s">
        <v>175</v>
      </c>
      <c r="E35" s="92" t="e">
        <f aca="true" t="shared" si="2" ref="E35:E41">C35*D35</f>
        <v>#VALUE!</v>
      </c>
    </row>
    <row r="36" spans="1:5" ht="12.75">
      <c r="A36" s="97" t="s">
        <v>33</v>
      </c>
      <c r="B36" s="98" t="s">
        <v>3</v>
      </c>
      <c r="C36" s="99">
        <v>90</v>
      </c>
      <c r="D36" s="125" t="s">
        <v>175</v>
      </c>
      <c r="E36" s="92" t="e">
        <f t="shared" si="2"/>
        <v>#VALUE!</v>
      </c>
    </row>
    <row r="37" spans="1:5" ht="12.75">
      <c r="A37" s="97" t="s">
        <v>21</v>
      </c>
      <c r="B37" s="98" t="s">
        <v>3</v>
      </c>
      <c r="C37" s="99">
        <v>100</v>
      </c>
      <c r="D37" s="125" t="s">
        <v>175</v>
      </c>
      <c r="E37" s="92" t="e">
        <f t="shared" si="2"/>
        <v>#VALUE!</v>
      </c>
    </row>
    <row r="38" spans="1:5" ht="12.75">
      <c r="A38" s="97" t="s">
        <v>22</v>
      </c>
      <c r="B38" s="98" t="s">
        <v>4</v>
      </c>
      <c r="C38" s="99">
        <v>1</v>
      </c>
      <c r="D38" s="125" t="s">
        <v>175</v>
      </c>
      <c r="E38" s="92" t="e">
        <f t="shared" si="2"/>
        <v>#VALUE!</v>
      </c>
    </row>
    <row r="39" spans="1:5" ht="12.75">
      <c r="A39" s="97" t="s">
        <v>23</v>
      </c>
      <c r="B39" s="98" t="s">
        <v>4</v>
      </c>
      <c r="C39" s="99">
        <v>1</v>
      </c>
      <c r="D39" s="125" t="s">
        <v>175</v>
      </c>
      <c r="E39" s="92" t="e">
        <f t="shared" si="2"/>
        <v>#VALUE!</v>
      </c>
    </row>
    <row r="40" spans="1:5" ht="12.75">
      <c r="A40" s="97" t="s">
        <v>24</v>
      </c>
      <c r="B40" s="98" t="s">
        <v>15</v>
      </c>
      <c r="C40" s="99">
        <v>1</v>
      </c>
      <c r="D40" s="125" t="s">
        <v>175</v>
      </c>
      <c r="E40" s="92" t="e">
        <f t="shared" si="2"/>
        <v>#VALUE!</v>
      </c>
    </row>
    <row r="41" spans="1:5" ht="12.75">
      <c r="A41" s="97" t="s">
        <v>8</v>
      </c>
      <c r="B41" s="98" t="s">
        <v>15</v>
      </c>
      <c r="C41" s="99">
        <v>1</v>
      </c>
      <c r="D41" s="125" t="s">
        <v>175</v>
      </c>
      <c r="E41" s="92" t="e">
        <f t="shared" si="2"/>
        <v>#VALUE!</v>
      </c>
    </row>
    <row r="42" spans="1:5" ht="12.75">
      <c r="A42" s="97"/>
      <c r="B42" s="98"/>
      <c r="C42" s="99"/>
      <c r="D42" s="99"/>
      <c r="E42" s="90"/>
    </row>
    <row r="43" spans="1:5" ht="12.75">
      <c r="A43" s="91" t="s">
        <v>173</v>
      </c>
      <c r="B43" s="98"/>
      <c r="C43" s="99"/>
      <c r="D43" s="99"/>
      <c r="E43" s="90"/>
    </row>
    <row r="44" spans="1:5" ht="12.75">
      <c r="A44" s="97"/>
      <c r="B44" s="98"/>
      <c r="C44" s="99"/>
      <c r="D44" s="99"/>
      <c r="E44" s="92"/>
    </row>
    <row r="45" spans="1:5" ht="12.75">
      <c r="A45" s="97" t="s">
        <v>174</v>
      </c>
      <c r="B45" s="98" t="s">
        <v>15</v>
      </c>
      <c r="C45" s="99">
        <v>1</v>
      </c>
      <c r="D45" s="125" t="s">
        <v>175</v>
      </c>
      <c r="E45" s="92" t="e">
        <f aca="true" t="shared" si="3" ref="E45">C45*D45</f>
        <v>#VALUE!</v>
      </c>
    </row>
    <row r="46" spans="1:5" ht="13.8" thickBot="1">
      <c r="A46" s="97"/>
      <c r="B46" s="98"/>
      <c r="C46" s="99"/>
      <c r="D46" s="99"/>
      <c r="E46" s="90"/>
    </row>
    <row r="47" spans="1:5" ht="18" thickBot="1">
      <c r="A47" s="94" t="s">
        <v>32</v>
      </c>
      <c r="B47" s="95"/>
      <c r="C47" s="96"/>
      <c r="D47" s="122" t="e">
        <f>SUM(E3:E46)</f>
        <v>#VALUE!</v>
      </c>
      <c r="E47" s="123"/>
    </row>
    <row r="48" ht="12.75">
      <c r="A48" s="5"/>
    </row>
    <row r="49" ht="12.75">
      <c r="A49" s="5"/>
    </row>
  </sheetData>
  <mergeCells count="2">
    <mergeCell ref="A1:E1"/>
    <mergeCell ref="D47:E47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7E8D-CD14-4C63-926D-C97BCE11DA8D}">
  <sheetPr>
    <pageSetUpPr fitToPage="1"/>
  </sheetPr>
  <dimension ref="A1:E46"/>
  <sheetViews>
    <sheetView zoomScale="98" zoomScaleNormal="98" zoomScaleSheetLayoutView="100" workbookViewId="0" topLeftCell="A2">
      <selection activeCell="A1" sqref="A1:E1"/>
    </sheetView>
  </sheetViews>
  <sheetFormatPr defaultColWidth="8.7109375" defaultRowHeight="12.75"/>
  <cols>
    <col min="1" max="1" width="64.7109375" style="25" customWidth="1"/>
    <col min="2" max="2" width="5.7109375" style="26" customWidth="1"/>
    <col min="3" max="3" width="11.00390625" style="27" customWidth="1"/>
    <col min="4" max="4" width="11.7109375" style="28" customWidth="1"/>
    <col min="5" max="5" width="13.421875" style="27" customWidth="1"/>
    <col min="6" max="6" width="8.7109375" style="10" customWidth="1"/>
    <col min="7" max="7" width="11.140625" style="10" customWidth="1"/>
    <col min="8" max="8" width="90.7109375" style="10" customWidth="1"/>
    <col min="9" max="16384" width="8.7109375" style="10" customWidth="1"/>
  </cols>
  <sheetData>
    <row r="1" spans="1:5" s="11" customFormat="1" ht="30" customHeight="1" thickBot="1">
      <c r="A1" s="119" t="s">
        <v>144</v>
      </c>
      <c r="B1" s="120"/>
      <c r="C1" s="120"/>
      <c r="D1" s="120"/>
      <c r="E1" s="121"/>
    </row>
    <row r="2" spans="1:5" s="12" customFormat="1" ht="15.75" customHeight="1" thickBot="1">
      <c r="A2" s="86" t="s">
        <v>1</v>
      </c>
      <c r="B2" s="87" t="s">
        <v>2</v>
      </c>
      <c r="C2" s="88" t="s">
        <v>0</v>
      </c>
      <c r="D2" s="88" t="s">
        <v>6</v>
      </c>
      <c r="E2" s="89" t="s">
        <v>5</v>
      </c>
    </row>
    <row r="3" spans="1:5" ht="12.75">
      <c r="A3" s="97"/>
      <c r="B3" s="98"/>
      <c r="C3" s="99"/>
      <c r="D3" s="99"/>
      <c r="E3" s="90"/>
    </row>
    <row r="4" spans="1:5" ht="12.75">
      <c r="A4" s="91" t="s">
        <v>9</v>
      </c>
      <c r="B4" s="98"/>
      <c r="C4" s="99"/>
      <c r="D4" s="99"/>
      <c r="E4" s="90"/>
    </row>
    <row r="5" spans="1:5" ht="12.75">
      <c r="A5" s="97"/>
      <c r="B5" s="98"/>
      <c r="C5" s="99"/>
      <c r="D5" s="99"/>
      <c r="E5" s="90"/>
    </row>
    <row r="6" spans="1:5" ht="12.75">
      <c r="A6" s="97" t="s">
        <v>36</v>
      </c>
      <c r="B6" s="98" t="s">
        <v>4</v>
      </c>
      <c r="C6" s="99">
        <v>1</v>
      </c>
      <c r="D6" s="125" t="s">
        <v>175</v>
      </c>
      <c r="E6" s="92" t="e">
        <f aca="true" t="shared" si="0" ref="E6:E16">C6*D6</f>
        <v>#VALUE!</v>
      </c>
    </row>
    <row r="7" spans="1:5" ht="12.75">
      <c r="A7" s="97" t="s">
        <v>11</v>
      </c>
      <c r="B7" s="98" t="s">
        <v>4</v>
      </c>
      <c r="C7" s="99">
        <v>1</v>
      </c>
      <c r="D7" s="125" t="s">
        <v>175</v>
      </c>
      <c r="E7" s="92" t="e">
        <f t="shared" si="0"/>
        <v>#VALUE!</v>
      </c>
    </row>
    <row r="8" spans="1:5" ht="12.75">
      <c r="A8" s="97" t="s">
        <v>39</v>
      </c>
      <c r="B8" s="98" t="s">
        <v>4</v>
      </c>
      <c r="C8" s="99">
        <v>1</v>
      </c>
      <c r="D8" s="125" t="s">
        <v>175</v>
      </c>
      <c r="E8" s="92" t="e">
        <f t="shared" si="0"/>
        <v>#VALUE!</v>
      </c>
    </row>
    <row r="9" spans="1:5" ht="12.75">
      <c r="A9" s="97" t="s">
        <v>13</v>
      </c>
      <c r="B9" s="98" t="s">
        <v>4</v>
      </c>
      <c r="C9" s="99">
        <v>1</v>
      </c>
      <c r="D9" s="125" t="s">
        <v>175</v>
      </c>
      <c r="E9" s="92" t="e">
        <f t="shared" si="0"/>
        <v>#VALUE!</v>
      </c>
    </row>
    <row r="10" spans="1:5" ht="12.75">
      <c r="A10" s="97" t="s">
        <v>14</v>
      </c>
      <c r="B10" s="98" t="s">
        <v>4</v>
      </c>
      <c r="C10" s="99">
        <v>1</v>
      </c>
      <c r="D10" s="125" t="s">
        <v>175</v>
      </c>
      <c r="E10" s="92" t="e">
        <f t="shared" si="0"/>
        <v>#VALUE!</v>
      </c>
    </row>
    <row r="11" spans="1:5" ht="12.75">
      <c r="A11" s="97" t="s">
        <v>16</v>
      </c>
      <c r="B11" s="98" t="s">
        <v>15</v>
      </c>
      <c r="C11" s="99">
        <v>1</v>
      </c>
      <c r="D11" s="125" t="s">
        <v>175</v>
      </c>
      <c r="E11" s="92" t="e">
        <f t="shared" si="0"/>
        <v>#VALUE!</v>
      </c>
    </row>
    <row r="12" spans="1:5" ht="12.75">
      <c r="A12" s="97" t="s">
        <v>28</v>
      </c>
      <c r="B12" s="98" t="s">
        <v>4</v>
      </c>
      <c r="C12" s="99">
        <v>1</v>
      </c>
      <c r="D12" s="125" t="s">
        <v>175</v>
      </c>
      <c r="E12" s="92" t="e">
        <f t="shared" si="0"/>
        <v>#VALUE!</v>
      </c>
    </row>
    <row r="13" spans="1:5" ht="12.75">
      <c r="A13" s="97" t="s">
        <v>17</v>
      </c>
      <c r="B13" s="98" t="s">
        <v>4</v>
      </c>
      <c r="C13" s="99">
        <v>1</v>
      </c>
      <c r="D13" s="125" t="s">
        <v>175</v>
      </c>
      <c r="E13" s="92" t="e">
        <f t="shared" si="0"/>
        <v>#VALUE!</v>
      </c>
    </row>
    <row r="14" spans="1:5" ht="12.75">
      <c r="A14" s="97" t="s">
        <v>27</v>
      </c>
      <c r="B14" s="98" t="s">
        <v>4</v>
      </c>
      <c r="C14" s="99">
        <v>1</v>
      </c>
      <c r="D14" s="125" t="s">
        <v>175</v>
      </c>
      <c r="E14" s="92" t="e">
        <f t="shared" si="0"/>
        <v>#VALUE!</v>
      </c>
    </row>
    <row r="15" spans="1:5" ht="12.75">
      <c r="A15" s="97" t="s">
        <v>18</v>
      </c>
      <c r="B15" s="98" t="s">
        <v>4</v>
      </c>
      <c r="C15" s="99">
        <v>1</v>
      </c>
      <c r="D15" s="125" t="s">
        <v>175</v>
      </c>
      <c r="E15" s="92" t="e">
        <f t="shared" si="0"/>
        <v>#VALUE!</v>
      </c>
    </row>
    <row r="16" spans="1:5" ht="12.75">
      <c r="A16" s="97" t="s">
        <v>8</v>
      </c>
      <c r="B16" s="98" t="s">
        <v>15</v>
      </c>
      <c r="C16" s="99">
        <v>1</v>
      </c>
      <c r="D16" s="125" t="s">
        <v>175</v>
      </c>
      <c r="E16" s="92" t="e">
        <f t="shared" si="0"/>
        <v>#VALUE!</v>
      </c>
    </row>
    <row r="17" spans="1:5" ht="12.75">
      <c r="A17" s="97"/>
      <c r="B17" s="98"/>
      <c r="C17" s="99"/>
      <c r="D17" s="99"/>
      <c r="E17" s="92"/>
    </row>
    <row r="18" spans="1:5" ht="12.75">
      <c r="A18" s="91" t="s">
        <v>10</v>
      </c>
      <c r="B18" s="98"/>
      <c r="C18" s="99"/>
      <c r="D18" s="99"/>
      <c r="E18" s="90"/>
    </row>
    <row r="19" spans="1:5" ht="12.75">
      <c r="A19" s="97"/>
      <c r="B19" s="98"/>
      <c r="C19" s="99"/>
      <c r="D19" s="99"/>
      <c r="E19" s="90"/>
    </row>
    <row r="20" spans="1:5" ht="12.75">
      <c r="A20" s="97" t="s">
        <v>29</v>
      </c>
      <c r="B20" s="98" t="s">
        <v>4</v>
      </c>
      <c r="C20" s="99">
        <v>1</v>
      </c>
      <c r="D20" s="125" t="s">
        <v>175</v>
      </c>
      <c r="E20" s="92" t="e">
        <f>C20*D20</f>
        <v>#VALUE!</v>
      </c>
    </row>
    <row r="21" spans="1:5" ht="12.75">
      <c r="A21" s="97" t="s">
        <v>11</v>
      </c>
      <c r="B21" s="98" t="s">
        <v>4</v>
      </c>
      <c r="C21" s="99">
        <v>1</v>
      </c>
      <c r="D21" s="125" t="s">
        <v>175</v>
      </c>
      <c r="E21" s="92" t="e">
        <f aca="true" t="shared" si="1" ref="E21:E31">C21*D21</f>
        <v>#VALUE!</v>
      </c>
    </row>
    <row r="22" spans="1:5" ht="12.75">
      <c r="A22" s="97" t="s">
        <v>39</v>
      </c>
      <c r="B22" s="98" t="s">
        <v>4</v>
      </c>
      <c r="C22" s="99">
        <v>1</v>
      </c>
      <c r="D22" s="125" t="s">
        <v>175</v>
      </c>
      <c r="E22" s="92" t="e">
        <f t="shared" si="1"/>
        <v>#VALUE!</v>
      </c>
    </row>
    <row r="23" spans="1:5" ht="12.75">
      <c r="A23" s="97" t="s">
        <v>13</v>
      </c>
      <c r="B23" s="98" t="s">
        <v>4</v>
      </c>
      <c r="C23" s="99">
        <v>1</v>
      </c>
      <c r="D23" s="125" t="s">
        <v>175</v>
      </c>
      <c r="E23" s="92" t="e">
        <f t="shared" si="1"/>
        <v>#VALUE!</v>
      </c>
    </row>
    <row r="24" spans="1:5" ht="12.75">
      <c r="A24" s="97" t="s">
        <v>14</v>
      </c>
      <c r="B24" s="98" t="s">
        <v>4</v>
      </c>
      <c r="C24" s="99">
        <v>1</v>
      </c>
      <c r="D24" s="125" t="s">
        <v>175</v>
      </c>
      <c r="E24" s="92" t="e">
        <f t="shared" si="1"/>
        <v>#VALUE!</v>
      </c>
    </row>
    <row r="25" spans="1:5" ht="12.75">
      <c r="A25" s="97" t="s">
        <v>16</v>
      </c>
      <c r="B25" s="98" t="s">
        <v>15</v>
      </c>
      <c r="C25" s="99">
        <v>1</v>
      </c>
      <c r="D25" s="125" t="s">
        <v>175</v>
      </c>
      <c r="E25" s="92" t="e">
        <f t="shared" si="1"/>
        <v>#VALUE!</v>
      </c>
    </row>
    <row r="26" spans="1:5" ht="12.75">
      <c r="A26" s="97" t="s">
        <v>30</v>
      </c>
      <c r="B26" s="98" t="s">
        <v>4</v>
      </c>
      <c r="C26" s="99">
        <v>1</v>
      </c>
      <c r="D26" s="125" t="s">
        <v>175</v>
      </c>
      <c r="E26" s="92" t="e">
        <f t="shared" si="1"/>
        <v>#VALUE!</v>
      </c>
    </row>
    <row r="27" spans="1:5" ht="13.5" customHeight="1">
      <c r="A27" s="97" t="s">
        <v>17</v>
      </c>
      <c r="B27" s="98" t="s">
        <v>4</v>
      </c>
      <c r="C27" s="99">
        <v>1</v>
      </c>
      <c r="D27" s="125" t="s">
        <v>175</v>
      </c>
      <c r="E27" s="92" t="e">
        <f t="shared" si="1"/>
        <v>#VALUE!</v>
      </c>
    </row>
    <row r="28" spans="1:5" ht="12.75">
      <c r="A28" s="97" t="s">
        <v>31</v>
      </c>
      <c r="B28" s="98" t="s">
        <v>4</v>
      </c>
      <c r="C28" s="99">
        <v>1</v>
      </c>
      <c r="D28" s="125" t="s">
        <v>175</v>
      </c>
      <c r="E28" s="92" t="e">
        <f t="shared" si="1"/>
        <v>#VALUE!</v>
      </c>
    </row>
    <row r="29" spans="1:5" ht="12.75">
      <c r="A29" s="97" t="s">
        <v>18</v>
      </c>
      <c r="B29" s="98" t="s">
        <v>4</v>
      </c>
      <c r="C29" s="99">
        <v>1</v>
      </c>
      <c r="D29" s="125" t="s">
        <v>175</v>
      </c>
      <c r="E29" s="92" t="e">
        <f t="shared" si="1"/>
        <v>#VALUE!</v>
      </c>
    </row>
    <row r="30" spans="1:5" ht="12.75">
      <c r="A30" s="97" t="s">
        <v>25</v>
      </c>
      <c r="B30" s="98" t="s">
        <v>7</v>
      </c>
      <c r="C30" s="99">
        <v>16</v>
      </c>
      <c r="D30" s="125" t="s">
        <v>175</v>
      </c>
      <c r="E30" s="92" t="e">
        <f t="shared" si="1"/>
        <v>#VALUE!</v>
      </c>
    </row>
    <row r="31" spans="1:5" ht="12.75">
      <c r="A31" s="97" t="s">
        <v>26</v>
      </c>
      <c r="B31" s="98" t="s">
        <v>15</v>
      </c>
      <c r="C31" s="99">
        <v>1</v>
      </c>
      <c r="D31" s="125" t="s">
        <v>175</v>
      </c>
      <c r="E31" s="92" t="e">
        <f t="shared" si="1"/>
        <v>#VALUE!</v>
      </c>
    </row>
    <row r="32" spans="1:5" ht="12.75">
      <c r="A32" s="97"/>
      <c r="B32" s="98"/>
      <c r="C32" s="99"/>
      <c r="D32" s="99"/>
      <c r="E32" s="90"/>
    </row>
    <row r="33" spans="1:5" ht="12.75">
      <c r="A33" s="91" t="s">
        <v>38</v>
      </c>
      <c r="B33" s="98"/>
      <c r="C33" s="99"/>
      <c r="D33" s="99"/>
      <c r="E33" s="90"/>
    </row>
    <row r="34" spans="1:5" ht="12.75">
      <c r="A34" s="97"/>
      <c r="B34" s="98"/>
      <c r="C34" s="99"/>
      <c r="D34" s="99"/>
      <c r="E34" s="92"/>
    </row>
    <row r="35" spans="1:5" ht="12.75">
      <c r="A35" s="97" t="s">
        <v>20</v>
      </c>
      <c r="B35" s="98" t="s">
        <v>3</v>
      </c>
      <c r="C35" s="99">
        <v>60</v>
      </c>
      <c r="D35" s="125" t="s">
        <v>175</v>
      </c>
      <c r="E35" s="92" t="e">
        <f aca="true" t="shared" si="2" ref="E35:E38">C35*D35</f>
        <v>#VALUE!</v>
      </c>
    </row>
    <row r="36" spans="1:5" ht="12.75">
      <c r="A36" s="97" t="s">
        <v>40</v>
      </c>
      <c r="B36" s="98" t="s">
        <v>3</v>
      </c>
      <c r="C36" s="99">
        <v>30</v>
      </c>
      <c r="D36" s="125" t="s">
        <v>175</v>
      </c>
      <c r="E36" s="92" t="e">
        <f t="shared" si="2"/>
        <v>#VALUE!</v>
      </c>
    </row>
    <row r="37" spans="1:5" ht="12.75">
      <c r="A37" s="97" t="s">
        <v>23</v>
      </c>
      <c r="B37" s="98" t="s">
        <v>4</v>
      </c>
      <c r="C37" s="99">
        <v>1</v>
      </c>
      <c r="D37" s="125" t="s">
        <v>175</v>
      </c>
      <c r="E37" s="92" t="e">
        <f t="shared" si="2"/>
        <v>#VALUE!</v>
      </c>
    </row>
    <row r="38" spans="1:5" ht="12.75">
      <c r="A38" s="97" t="s">
        <v>8</v>
      </c>
      <c r="B38" s="98" t="s">
        <v>15</v>
      </c>
      <c r="C38" s="99">
        <v>1</v>
      </c>
      <c r="D38" s="125" t="s">
        <v>175</v>
      </c>
      <c r="E38" s="92" t="e">
        <f t="shared" si="2"/>
        <v>#VALUE!</v>
      </c>
    </row>
    <row r="39" spans="1:5" ht="12.75">
      <c r="A39" s="97"/>
      <c r="B39" s="98"/>
      <c r="C39" s="99"/>
      <c r="D39" s="99"/>
      <c r="E39" s="90"/>
    </row>
    <row r="40" spans="1:5" ht="12.75">
      <c r="A40" s="91" t="s">
        <v>173</v>
      </c>
      <c r="B40" s="98"/>
      <c r="C40" s="99"/>
      <c r="D40" s="99"/>
      <c r="E40" s="90"/>
    </row>
    <row r="41" spans="1:5" ht="12.75">
      <c r="A41" s="97"/>
      <c r="B41" s="98"/>
      <c r="C41" s="99"/>
      <c r="D41" s="99"/>
      <c r="E41" s="92"/>
    </row>
    <row r="42" spans="1:5" ht="12.75">
      <c r="A42" s="97" t="s">
        <v>174</v>
      </c>
      <c r="B42" s="98" t="s">
        <v>15</v>
      </c>
      <c r="C42" s="99">
        <v>1</v>
      </c>
      <c r="D42" s="125" t="s">
        <v>175</v>
      </c>
      <c r="E42" s="92" t="e">
        <f aca="true" t="shared" si="3" ref="E42">C42*D42</f>
        <v>#VALUE!</v>
      </c>
    </row>
    <row r="43" spans="1:5" ht="13.8" thickBot="1">
      <c r="A43" s="93"/>
      <c r="B43" s="98"/>
      <c r="C43" s="99"/>
      <c r="D43" s="99"/>
      <c r="E43" s="90"/>
    </row>
    <row r="44" spans="1:5" ht="18" thickBot="1">
      <c r="A44" s="94" t="s">
        <v>32</v>
      </c>
      <c r="B44" s="95"/>
      <c r="C44" s="96"/>
      <c r="D44" s="122" t="e">
        <f>SUM(E3:E43)</f>
        <v>#VALUE!</v>
      </c>
      <c r="E44" s="123"/>
    </row>
    <row r="45" ht="12.75">
      <c r="A45" s="5"/>
    </row>
    <row r="46" ht="12.75">
      <c r="A46" s="5"/>
    </row>
  </sheetData>
  <mergeCells count="2">
    <mergeCell ref="A1:E1"/>
    <mergeCell ref="D44:E44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727E-A630-43DB-A285-31399B36D613}">
  <sheetPr>
    <pageSetUpPr fitToPage="1"/>
  </sheetPr>
  <dimension ref="A1:E50"/>
  <sheetViews>
    <sheetView zoomScale="98" zoomScaleNormal="98" zoomScaleSheetLayoutView="100" workbookViewId="0" topLeftCell="A1">
      <selection activeCell="A1" sqref="A1:E1"/>
    </sheetView>
  </sheetViews>
  <sheetFormatPr defaultColWidth="8.7109375" defaultRowHeight="12.75"/>
  <cols>
    <col min="1" max="1" width="64.8515625" style="25" customWidth="1"/>
    <col min="2" max="2" width="5.7109375" style="26" customWidth="1"/>
    <col min="3" max="3" width="11.00390625" style="27" customWidth="1"/>
    <col min="4" max="4" width="11.7109375" style="28" customWidth="1"/>
    <col min="5" max="5" width="13.421875" style="27" customWidth="1"/>
    <col min="6" max="6" width="8.7109375" style="10" customWidth="1"/>
    <col min="7" max="7" width="11.140625" style="10" customWidth="1"/>
    <col min="8" max="8" width="90.7109375" style="10" customWidth="1"/>
    <col min="9" max="16384" width="8.7109375" style="10" customWidth="1"/>
  </cols>
  <sheetData>
    <row r="1" spans="1:5" s="11" customFormat="1" ht="30" customHeight="1" thickBot="1">
      <c r="A1" s="119" t="s">
        <v>141</v>
      </c>
      <c r="B1" s="120"/>
      <c r="C1" s="120"/>
      <c r="D1" s="120"/>
      <c r="E1" s="121"/>
    </row>
    <row r="2" spans="1:5" s="12" customFormat="1" ht="15.75" customHeight="1" thickBot="1">
      <c r="A2" s="86" t="s">
        <v>1</v>
      </c>
      <c r="B2" s="87" t="s">
        <v>2</v>
      </c>
      <c r="C2" s="88" t="s">
        <v>0</v>
      </c>
      <c r="D2" s="88" t="s">
        <v>6</v>
      </c>
      <c r="E2" s="89" t="s">
        <v>5</v>
      </c>
    </row>
    <row r="3" spans="1:5" ht="12.75">
      <c r="A3" s="97"/>
      <c r="B3" s="98"/>
      <c r="C3" s="99"/>
      <c r="D3" s="99"/>
      <c r="E3" s="90"/>
    </row>
    <row r="4" spans="1:5" ht="12.75">
      <c r="A4" s="91" t="s">
        <v>9</v>
      </c>
      <c r="B4" s="98"/>
      <c r="C4" s="99"/>
      <c r="D4" s="99"/>
      <c r="E4" s="90"/>
    </row>
    <row r="5" spans="1:5" ht="12.75">
      <c r="A5" s="97"/>
      <c r="B5" s="98"/>
      <c r="C5" s="99"/>
      <c r="D5" s="99"/>
      <c r="E5" s="90"/>
    </row>
    <row r="6" spans="1:5" ht="12.75">
      <c r="A6" s="97" t="s">
        <v>36</v>
      </c>
      <c r="B6" s="98" t="s">
        <v>4</v>
      </c>
      <c r="C6" s="99">
        <v>1</v>
      </c>
      <c r="D6" s="125" t="s">
        <v>175</v>
      </c>
      <c r="E6" s="92" t="e">
        <f aca="true" t="shared" si="0" ref="E6:E16">C6*D6</f>
        <v>#VALUE!</v>
      </c>
    </row>
    <row r="7" spans="1:5" ht="12.75">
      <c r="A7" s="97" t="s">
        <v>11</v>
      </c>
      <c r="B7" s="98" t="s">
        <v>4</v>
      </c>
      <c r="C7" s="99">
        <v>1</v>
      </c>
      <c r="D7" s="125" t="s">
        <v>175</v>
      </c>
      <c r="E7" s="92" t="e">
        <f t="shared" si="0"/>
        <v>#VALUE!</v>
      </c>
    </row>
    <row r="8" spans="1:5" ht="12.75">
      <c r="A8" s="97" t="s">
        <v>12</v>
      </c>
      <c r="B8" s="98" t="s">
        <v>4</v>
      </c>
      <c r="C8" s="99">
        <v>1</v>
      </c>
      <c r="D8" s="125" t="s">
        <v>175</v>
      </c>
      <c r="E8" s="92" t="e">
        <f t="shared" si="0"/>
        <v>#VALUE!</v>
      </c>
    </row>
    <row r="9" spans="1:5" ht="12.75">
      <c r="A9" s="97" t="s">
        <v>13</v>
      </c>
      <c r="B9" s="98" t="s">
        <v>4</v>
      </c>
      <c r="C9" s="99">
        <v>1</v>
      </c>
      <c r="D9" s="125" t="s">
        <v>175</v>
      </c>
      <c r="E9" s="92" t="e">
        <f t="shared" si="0"/>
        <v>#VALUE!</v>
      </c>
    </row>
    <row r="10" spans="1:5" ht="12.75">
      <c r="A10" s="97" t="s">
        <v>14</v>
      </c>
      <c r="B10" s="98" t="s">
        <v>4</v>
      </c>
      <c r="C10" s="99">
        <v>1</v>
      </c>
      <c r="D10" s="125" t="s">
        <v>175</v>
      </c>
      <c r="E10" s="92" t="e">
        <f t="shared" si="0"/>
        <v>#VALUE!</v>
      </c>
    </row>
    <row r="11" spans="1:5" ht="12.75">
      <c r="A11" s="97" t="s">
        <v>16</v>
      </c>
      <c r="B11" s="98" t="s">
        <v>15</v>
      </c>
      <c r="C11" s="99">
        <v>1</v>
      </c>
      <c r="D11" s="125" t="s">
        <v>175</v>
      </c>
      <c r="E11" s="92" t="e">
        <f t="shared" si="0"/>
        <v>#VALUE!</v>
      </c>
    </row>
    <row r="12" spans="1:5" ht="12.75">
      <c r="A12" s="97" t="s">
        <v>28</v>
      </c>
      <c r="B12" s="98" t="s">
        <v>4</v>
      </c>
      <c r="C12" s="99">
        <v>1</v>
      </c>
      <c r="D12" s="125" t="s">
        <v>175</v>
      </c>
      <c r="E12" s="92" t="e">
        <f t="shared" si="0"/>
        <v>#VALUE!</v>
      </c>
    </row>
    <row r="13" spans="1:5" ht="12.75">
      <c r="A13" s="97" t="s">
        <v>17</v>
      </c>
      <c r="B13" s="98" t="s">
        <v>4</v>
      </c>
      <c r="C13" s="99">
        <v>1</v>
      </c>
      <c r="D13" s="125" t="s">
        <v>175</v>
      </c>
      <c r="E13" s="92" t="e">
        <f t="shared" si="0"/>
        <v>#VALUE!</v>
      </c>
    </row>
    <row r="14" spans="1:5" ht="12.75">
      <c r="A14" s="97" t="s">
        <v>27</v>
      </c>
      <c r="B14" s="98" t="s">
        <v>4</v>
      </c>
      <c r="C14" s="99">
        <v>1</v>
      </c>
      <c r="D14" s="125" t="s">
        <v>175</v>
      </c>
      <c r="E14" s="92" t="e">
        <f t="shared" si="0"/>
        <v>#VALUE!</v>
      </c>
    </row>
    <row r="15" spans="1:5" ht="12.75">
      <c r="A15" s="97" t="s">
        <v>18</v>
      </c>
      <c r="B15" s="98" t="s">
        <v>4</v>
      </c>
      <c r="C15" s="99">
        <v>1</v>
      </c>
      <c r="D15" s="125" t="s">
        <v>175</v>
      </c>
      <c r="E15" s="92" t="e">
        <f t="shared" si="0"/>
        <v>#VALUE!</v>
      </c>
    </row>
    <row r="16" spans="1:5" ht="12.75">
      <c r="A16" s="97" t="s">
        <v>8</v>
      </c>
      <c r="B16" s="98" t="s">
        <v>15</v>
      </c>
      <c r="C16" s="99">
        <v>1</v>
      </c>
      <c r="D16" s="125" t="s">
        <v>175</v>
      </c>
      <c r="E16" s="92" t="e">
        <f t="shared" si="0"/>
        <v>#VALUE!</v>
      </c>
    </row>
    <row r="17" spans="1:5" ht="12.75">
      <c r="A17" s="97"/>
      <c r="B17" s="98"/>
      <c r="C17" s="99"/>
      <c r="D17" s="99"/>
      <c r="E17" s="92"/>
    </row>
    <row r="18" spans="1:5" ht="12.75">
      <c r="A18" s="91" t="s">
        <v>10</v>
      </c>
      <c r="B18" s="98"/>
      <c r="C18" s="99"/>
      <c r="D18" s="99"/>
      <c r="E18" s="90"/>
    </row>
    <row r="19" spans="1:5" ht="12.75">
      <c r="A19" s="97"/>
      <c r="B19" s="98"/>
      <c r="C19" s="99"/>
      <c r="D19" s="99"/>
      <c r="E19" s="90"/>
    </row>
    <row r="20" spans="1:5" ht="12.75">
      <c r="A20" s="97" t="s">
        <v>29</v>
      </c>
      <c r="B20" s="98" t="s">
        <v>4</v>
      </c>
      <c r="C20" s="99">
        <v>1</v>
      </c>
      <c r="D20" s="125" t="s">
        <v>175</v>
      </c>
      <c r="E20" s="92" t="e">
        <f>C20*D20</f>
        <v>#VALUE!</v>
      </c>
    </row>
    <row r="21" spans="1:5" ht="12.75">
      <c r="A21" s="97" t="s">
        <v>11</v>
      </c>
      <c r="B21" s="98" t="s">
        <v>4</v>
      </c>
      <c r="C21" s="99">
        <v>1</v>
      </c>
      <c r="D21" s="125" t="s">
        <v>175</v>
      </c>
      <c r="E21" s="92" t="e">
        <f aca="true" t="shared" si="1" ref="E21:E31">C21*D21</f>
        <v>#VALUE!</v>
      </c>
    </row>
    <row r="22" spans="1:5" ht="12.75">
      <c r="A22" s="97" t="s">
        <v>12</v>
      </c>
      <c r="B22" s="98" t="s">
        <v>4</v>
      </c>
      <c r="C22" s="99">
        <v>1</v>
      </c>
      <c r="D22" s="125" t="s">
        <v>175</v>
      </c>
      <c r="E22" s="92" t="e">
        <f t="shared" si="1"/>
        <v>#VALUE!</v>
      </c>
    </row>
    <row r="23" spans="1:5" ht="12.75">
      <c r="A23" s="97" t="s">
        <v>13</v>
      </c>
      <c r="B23" s="98" t="s">
        <v>4</v>
      </c>
      <c r="C23" s="99">
        <v>1</v>
      </c>
      <c r="D23" s="125" t="s">
        <v>175</v>
      </c>
      <c r="E23" s="92" t="e">
        <f t="shared" si="1"/>
        <v>#VALUE!</v>
      </c>
    </row>
    <row r="24" spans="1:5" ht="12.75">
      <c r="A24" s="97" t="s">
        <v>14</v>
      </c>
      <c r="B24" s="98" t="s">
        <v>4</v>
      </c>
      <c r="C24" s="99">
        <v>1</v>
      </c>
      <c r="D24" s="125" t="s">
        <v>175</v>
      </c>
      <c r="E24" s="92" t="e">
        <f t="shared" si="1"/>
        <v>#VALUE!</v>
      </c>
    </row>
    <row r="25" spans="1:5" ht="12.75">
      <c r="A25" s="97" t="s">
        <v>16</v>
      </c>
      <c r="B25" s="98" t="s">
        <v>15</v>
      </c>
      <c r="C25" s="99">
        <v>1</v>
      </c>
      <c r="D25" s="125" t="s">
        <v>175</v>
      </c>
      <c r="E25" s="92" t="e">
        <f t="shared" si="1"/>
        <v>#VALUE!</v>
      </c>
    </row>
    <row r="26" spans="1:5" ht="12.75">
      <c r="A26" s="97" t="s">
        <v>30</v>
      </c>
      <c r="B26" s="98" t="s">
        <v>4</v>
      </c>
      <c r="C26" s="99">
        <v>1</v>
      </c>
      <c r="D26" s="125" t="s">
        <v>175</v>
      </c>
      <c r="E26" s="92" t="e">
        <f t="shared" si="1"/>
        <v>#VALUE!</v>
      </c>
    </row>
    <row r="27" spans="1:5" ht="13.5" customHeight="1">
      <c r="A27" s="97" t="s">
        <v>17</v>
      </c>
      <c r="B27" s="98" t="s">
        <v>4</v>
      </c>
      <c r="C27" s="99">
        <v>1</v>
      </c>
      <c r="D27" s="125" t="s">
        <v>175</v>
      </c>
      <c r="E27" s="92" t="e">
        <f t="shared" si="1"/>
        <v>#VALUE!</v>
      </c>
    </row>
    <row r="28" spans="1:5" ht="12.75">
      <c r="A28" s="97" t="s">
        <v>31</v>
      </c>
      <c r="B28" s="98" t="s">
        <v>4</v>
      </c>
      <c r="C28" s="99">
        <v>1</v>
      </c>
      <c r="D28" s="125" t="s">
        <v>175</v>
      </c>
      <c r="E28" s="92" t="e">
        <f t="shared" si="1"/>
        <v>#VALUE!</v>
      </c>
    </row>
    <row r="29" spans="1:5" ht="12.75">
      <c r="A29" s="97" t="s">
        <v>18</v>
      </c>
      <c r="B29" s="98" t="s">
        <v>4</v>
      </c>
      <c r="C29" s="99">
        <v>1</v>
      </c>
      <c r="D29" s="125" t="s">
        <v>175</v>
      </c>
      <c r="E29" s="92" t="e">
        <f t="shared" si="1"/>
        <v>#VALUE!</v>
      </c>
    </row>
    <row r="30" spans="1:5" ht="12.75">
      <c r="A30" s="97" t="s">
        <v>25</v>
      </c>
      <c r="B30" s="98" t="s">
        <v>7</v>
      </c>
      <c r="C30" s="99">
        <v>16</v>
      </c>
      <c r="D30" s="125" t="s">
        <v>175</v>
      </c>
      <c r="E30" s="92" t="e">
        <f t="shared" si="1"/>
        <v>#VALUE!</v>
      </c>
    </row>
    <row r="31" spans="1:5" ht="12.75">
      <c r="A31" s="97" t="s">
        <v>26</v>
      </c>
      <c r="B31" s="98" t="s">
        <v>15</v>
      </c>
      <c r="C31" s="99">
        <v>1</v>
      </c>
      <c r="D31" s="125" t="s">
        <v>175</v>
      </c>
      <c r="E31" s="92" t="e">
        <f t="shared" si="1"/>
        <v>#VALUE!</v>
      </c>
    </row>
    <row r="32" spans="1:5" ht="12.75">
      <c r="A32" s="97"/>
      <c r="B32" s="98"/>
      <c r="C32" s="99"/>
      <c r="D32" s="99"/>
      <c r="E32" s="90"/>
    </row>
    <row r="33" spans="1:5" ht="12.75">
      <c r="A33" s="91" t="s">
        <v>38</v>
      </c>
      <c r="B33" s="98"/>
      <c r="C33" s="99"/>
      <c r="D33" s="99"/>
      <c r="E33" s="90"/>
    </row>
    <row r="34" spans="1:5" ht="12.75">
      <c r="A34" s="97"/>
      <c r="B34" s="98"/>
      <c r="C34" s="99"/>
      <c r="D34" s="99"/>
      <c r="E34" s="92"/>
    </row>
    <row r="35" spans="1:5" ht="12.75">
      <c r="A35" s="97" t="s">
        <v>19</v>
      </c>
      <c r="B35" s="98" t="s">
        <v>3</v>
      </c>
      <c r="C35" s="99">
        <v>15</v>
      </c>
      <c r="D35" s="125" t="s">
        <v>175</v>
      </c>
      <c r="E35" s="92" t="e">
        <f aca="true" t="shared" si="2" ref="E35:E42">C35*D35</f>
        <v>#VALUE!</v>
      </c>
    </row>
    <row r="36" spans="1:5" ht="12.75">
      <c r="A36" s="97" t="s">
        <v>33</v>
      </c>
      <c r="B36" s="98" t="s">
        <v>3</v>
      </c>
      <c r="C36" s="99">
        <v>50</v>
      </c>
      <c r="D36" s="125" t="s">
        <v>175</v>
      </c>
      <c r="E36" s="92" t="e">
        <f t="shared" si="2"/>
        <v>#VALUE!</v>
      </c>
    </row>
    <row r="37" spans="1:5" ht="12.75">
      <c r="A37" s="97" t="s">
        <v>21</v>
      </c>
      <c r="B37" s="98" t="s">
        <v>3</v>
      </c>
      <c r="C37" s="99">
        <v>60</v>
      </c>
      <c r="D37" s="125" t="s">
        <v>175</v>
      </c>
      <c r="E37" s="92" t="e">
        <f t="shared" si="2"/>
        <v>#VALUE!</v>
      </c>
    </row>
    <row r="38" spans="1:5" ht="12.75">
      <c r="A38" s="97" t="s">
        <v>22</v>
      </c>
      <c r="B38" s="98" t="s">
        <v>4</v>
      </c>
      <c r="C38" s="99">
        <v>1</v>
      </c>
      <c r="D38" s="125" t="s">
        <v>175</v>
      </c>
      <c r="E38" s="92" t="e">
        <f t="shared" si="2"/>
        <v>#VALUE!</v>
      </c>
    </row>
    <row r="39" spans="1:5" ht="12.75">
      <c r="A39" s="97" t="s">
        <v>23</v>
      </c>
      <c r="B39" s="98" t="s">
        <v>4</v>
      </c>
      <c r="C39" s="99">
        <v>1</v>
      </c>
      <c r="D39" s="125" t="s">
        <v>175</v>
      </c>
      <c r="E39" s="92" t="e">
        <f t="shared" si="2"/>
        <v>#VALUE!</v>
      </c>
    </row>
    <row r="40" spans="1:5" ht="12.75">
      <c r="A40" s="97" t="s">
        <v>8</v>
      </c>
      <c r="B40" s="98" t="s">
        <v>15</v>
      </c>
      <c r="C40" s="99">
        <v>1</v>
      </c>
      <c r="D40" s="125" t="s">
        <v>175</v>
      </c>
      <c r="E40" s="92" t="e">
        <f t="shared" si="2"/>
        <v>#VALUE!</v>
      </c>
    </row>
    <row r="41" spans="1:5" ht="12.75">
      <c r="A41" s="97" t="s">
        <v>34</v>
      </c>
      <c r="B41" s="98" t="s">
        <v>15</v>
      </c>
      <c r="C41" s="99">
        <v>1</v>
      </c>
      <c r="D41" s="125" t="s">
        <v>175</v>
      </c>
      <c r="E41" s="90" t="e">
        <f t="shared" si="2"/>
        <v>#VALUE!</v>
      </c>
    </row>
    <row r="42" spans="1:5" ht="12.75">
      <c r="A42" s="97" t="s">
        <v>35</v>
      </c>
      <c r="B42" s="98" t="s">
        <v>15</v>
      </c>
      <c r="C42" s="99">
        <v>1</v>
      </c>
      <c r="D42" s="125" t="s">
        <v>175</v>
      </c>
      <c r="E42" s="90" t="e">
        <f t="shared" si="2"/>
        <v>#VALUE!</v>
      </c>
    </row>
    <row r="43" spans="1:5" ht="12.75">
      <c r="A43" s="97"/>
      <c r="B43" s="98"/>
      <c r="C43" s="99"/>
      <c r="D43" s="99"/>
      <c r="E43" s="90"/>
    </row>
    <row r="44" spans="1:5" ht="12.75">
      <c r="A44" s="91" t="s">
        <v>173</v>
      </c>
      <c r="B44" s="98"/>
      <c r="C44" s="99"/>
      <c r="D44" s="99"/>
      <c r="E44" s="90"/>
    </row>
    <row r="45" spans="1:5" ht="12.75">
      <c r="A45" s="97"/>
      <c r="B45" s="98"/>
      <c r="C45" s="99"/>
      <c r="D45" s="99"/>
      <c r="E45" s="92"/>
    </row>
    <row r="46" spans="1:5" ht="12.75">
      <c r="A46" s="97" t="s">
        <v>174</v>
      </c>
      <c r="B46" s="98" t="s">
        <v>15</v>
      </c>
      <c r="C46" s="99">
        <v>1</v>
      </c>
      <c r="D46" s="125" t="s">
        <v>175</v>
      </c>
      <c r="E46" s="92" t="e">
        <f aca="true" t="shared" si="3" ref="E46">C46*D46</f>
        <v>#VALUE!</v>
      </c>
    </row>
    <row r="47" spans="1:5" ht="13.8" thickBot="1">
      <c r="A47" s="93"/>
      <c r="B47" s="98"/>
      <c r="C47" s="99"/>
      <c r="D47" s="99"/>
      <c r="E47" s="90"/>
    </row>
    <row r="48" spans="1:5" ht="18" thickBot="1">
      <c r="A48" s="94" t="s">
        <v>32</v>
      </c>
      <c r="B48" s="95"/>
      <c r="C48" s="96"/>
      <c r="D48" s="122" t="e">
        <f>SUM(E3:E47)</f>
        <v>#VALUE!</v>
      </c>
      <c r="E48" s="123"/>
    </row>
    <row r="49" ht="12.75">
      <c r="A49" s="5"/>
    </row>
    <row r="50" ht="12.75">
      <c r="A50" s="5"/>
    </row>
  </sheetData>
  <mergeCells count="2">
    <mergeCell ref="A1:E1"/>
    <mergeCell ref="D48:E48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365C-9BDB-40F5-B1FD-07AFFD12DE7A}">
  <sheetPr>
    <pageSetUpPr fitToPage="1"/>
  </sheetPr>
  <dimension ref="A1:E46"/>
  <sheetViews>
    <sheetView zoomScale="98" zoomScaleNormal="98" zoomScaleSheetLayoutView="100" workbookViewId="0" topLeftCell="A1">
      <selection activeCell="A1" sqref="A1:E1"/>
    </sheetView>
  </sheetViews>
  <sheetFormatPr defaultColWidth="8.7109375" defaultRowHeight="12.75"/>
  <cols>
    <col min="1" max="1" width="61.140625" style="25" customWidth="1"/>
    <col min="2" max="2" width="5.7109375" style="26" customWidth="1"/>
    <col min="3" max="3" width="11.00390625" style="27" customWidth="1"/>
    <col min="4" max="4" width="11.7109375" style="28" customWidth="1"/>
    <col min="5" max="5" width="13.421875" style="27" customWidth="1"/>
    <col min="6" max="6" width="8.7109375" style="10" customWidth="1"/>
    <col min="7" max="7" width="11.140625" style="10" customWidth="1"/>
    <col min="8" max="8" width="90.7109375" style="10" customWidth="1"/>
    <col min="9" max="16384" width="8.7109375" style="10" customWidth="1"/>
  </cols>
  <sheetData>
    <row r="1" spans="1:5" s="11" customFormat="1" ht="30" customHeight="1" thickBot="1">
      <c r="A1" s="119" t="s">
        <v>142</v>
      </c>
      <c r="B1" s="120"/>
      <c r="C1" s="120"/>
      <c r="D1" s="120"/>
      <c r="E1" s="121"/>
    </row>
    <row r="2" spans="1:5" s="12" customFormat="1" ht="15.75" customHeight="1" thickBot="1">
      <c r="A2" s="86" t="s">
        <v>1</v>
      </c>
      <c r="B2" s="87" t="s">
        <v>2</v>
      </c>
      <c r="C2" s="88" t="s">
        <v>0</v>
      </c>
      <c r="D2" s="88" t="s">
        <v>6</v>
      </c>
      <c r="E2" s="89" t="s">
        <v>5</v>
      </c>
    </row>
    <row r="3" spans="1:5" ht="12.75">
      <c r="A3" s="97"/>
      <c r="B3" s="98"/>
      <c r="C3" s="99"/>
      <c r="D3" s="99"/>
      <c r="E3" s="90"/>
    </row>
    <row r="4" spans="1:5" ht="12.75">
      <c r="A4" s="91" t="s">
        <v>9</v>
      </c>
      <c r="B4" s="98"/>
      <c r="C4" s="99"/>
      <c r="D4" s="99"/>
      <c r="E4" s="90"/>
    </row>
    <row r="5" spans="1:5" ht="12.75">
      <c r="A5" s="97"/>
      <c r="B5" s="98"/>
      <c r="C5" s="99"/>
      <c r="D5" s="99"/>
      <c r="E5" s="90"/>
    </row>
    <row r="6" spans="1:5" ht="12.75">
      <c r="A6" s="97" t="s">
        <v>36</v>
      </c>
      <c r="B6" s="98" t="s">
        <v>4</v>
      </c>
      <c r="C6" s="99">
        <v>1</v>
      </c>
      <c r="D6" s="125" t="s">
        <v>175</v>
      </c>
      <c r="E6" s="92" t="e">
        <f aca="true" t="shared" si="0" ref="E6:E16">C6*D6</f>
        <v>#VALUE!</v>
      </c>
    </row>
    <row r="7" spans="1:5" ht="12.75">
      <c r="A7" s="97" t="s">
        <v>11</v>
      </c>
      <c r="B7" s="98" t="s">
        <v>4</v>
      </c>
      <c r="C7" s="99">
        <v>1</v>
      </c>
      <c r="D7" s="125" t="s">
        <v>175</v>
      </c>
      <c r="E7" s="92" t="e">
        <f t="shared" si="0"/>
        <v>#VALUE!</v>
      </c>
    </row>
    <row r="8" spans="1:5" ht="12.75">
      <c r="A8" s="97" t="s">
        <v>39</v>
      </c>
      <c r="B8" s="98" t="s">
        <v>4</v>
      </c>
      <c r="C8" s="99">
        <v>1</v>
      </c>
      <c r="D8" s="125" t="s">
        <v>175</v>
      </c>
      <c r="E8" s="92" t="e">
        <f t="shared" si="0"/>
        <v>#VALUE!</v>
      </c>
    </row>
    <row r="9" spans="1:5" ht="12.75">
      <c r="A9" s="97" t="s">
        <v>13</v>
      </c>
      <c r="B9" s="98" t="s">
        <v>4</v>
      </c>
      <c r="C9" s="99">
        <v>1</v>
      </c>
      <c r="D9" s="125" t="s">
        <v>175</v>
      </c>
      <c r="E9" s="92" t="e">
        <f t="shared" si="0"/>
        <v>#VALUE!</v>
      </c>
    </row>
    <row r="10" spans="1:5" ht="12.75">
      <c r="A10" s="97" t="s">
        <v>14</v>
      </c>
      <c r="B10" s="98" t="s">
        <v>4</v>
      </c>
      <c r="C10" s="99">
        <v>1</v>
      </c>
      <c r="D10" s="125" t="s">
        <v>175</v>
      </c>
      <c r="E10" s="92" t="e">
        <f t="shared" si="0"/>
        <v>#VALUE!</v>
      </c>
    </row>
    <row r="11" spans="1:5" ht="12.75">
      <c r="A11" s="97" t="s">
        <v>16</v>
      </c>
      <c r="B11" s="98" t="s">
        <v>15</v>
      </c>
      <c r="C11" s="99">
        <v>1</v>
      </c>
      <c r="D11" s="125" t="s">
        <v>175</v>
      </c>
      <c r="E11" s="92" t="e">
        <f t="shared" si="0"/>
        <v>#VALUE!</v>
      </c>
    </row>
    <row r="12" spans="1:5" ht="12.75">
      <c r="A12" s="97" t="s">
        <v>28</v>
      </c>
      <c r="B12" s="98" t="s">
        <v>4</v>
      </c>
      <c r="C12" s="99">
        <v>1</v>
      </c>
      <c r="D12" s="125" t="s">
        <v>175</v>
      </c>
      <c r="E12" s="92" t="e">
        <f t="shared" si="0"/>
        <v>#VALUE!</v>
      </c>
    </row>
    <row r="13" spans="1:5" ht="12.75">
      <c r="A13" s="97" t="s">
        <v>17</v>
      </c>
      <c r="B13" s="98" t="s">
        <v>4</v>
      </c>
      <c r="C13" s="99">
        <v>1</v>
      </c>
      <c r="D13" s="125" t="s">
        <v>175</v>
      </c>
      <c r="E13" s="92" t="e">
        <f t="shared" si="0"/>
        <v>#VALUE!</v>
      </c>
    </row>
    <row r="14" spans="1:5" ht="12.75">
      <c r="A14" s="97" t="s">
        <v>27</v>
      </c>
      <c r="B14" s="98" t="s">
        <v>4</v>
      </c>
      <c r="C14" s="99">
        <v>1</v>
      </c>
      <c r="D14" s="125" t="s">
        <v>175</v>
      </c>
      <c r="E14" s="92" t="e">
        <f t="shared" si="0"/>
        <v>#VALUE!</v>
      </c>
    </row>
    <row r="15" spans="1:5" ht="12.75">
      <c r="A15" s="97" t="s">
        <v>18</v>
      </c>
      <c r="B15" s="98" t="s">
        <v>4</v>
      </c>
      <c r="C15" s="99">
        <v>1</v>
      </c>
      <c r="D15" s="125" t="s">
        <v>175</v>
      </c>
      <c r="E15" s="92" t="e">
        <f t="shared" si="0"/>
        <v>#VALUE!</v>
      </c>
    </row>
    <row r="16" spans="1:5" ht="12.75">
      <c r="A16" s="97" t="s">
        <v>8</v>
      </c>
      <c r="B16" s="98" t="s">
        <v>15</v>
      </c>
      <c r="C16" s="99">
        <v>1</v>
      </c>
      <c r="D16" s="125" t="s">
        <v>175</v>
      </c>
      <c r="E16" s="92" t="e">
        <f t="shared" si="0"/>
        <v>#VALUE!</v>
      </c>
    </row>
    <row r="17" spans="1:5" ht="12.75">
      <c r="A17" s="97"/>
      <c r="B17" s="98"/>
      <c r="C17" s="99"/>
      <c r="D17" s="99"/>
      <c r="E17" s="92"/>
    </row>
    <row r="18" spans="1:5" ht="12.75">
      <c r="A18" s="91" t="s">
        <v>10</v>
      </c>
      <c r="B18" s="98"/>
      <c r="C18" s="99"/>
      <c r="D18" s="99"/>
      <c r="E18" s="90"/>
    </row>
    <row r="19" spans="1:5" ht="12.75">
      <c r="A19" s="97"/>
      <c r="B19" s="98"/>
      <c r="C19" s="99"/>
      <c r="D19" s="99"/>
      <c r="E19" s="90"/>
    </row>
    <row r="20" spans="1:5" ht="12.75">
      <c r="A20" s="97" t="s">
        <v>29</v>
      </c>
      <c r="B20" s="98" t="s">
        <v>4</v>
      </c>
      <c r="C20" s="99">
        <v>1</v>
      </c>
      <c r="D20" s="125" t="s">
        <v>175</v>
      </c>
      <c r="E20" s="92" t="e">
        <f>C20*D20</f>
        <v>#VALUE!</v>
      </c>
    </row>
    <row r="21" spans="1:5" ht="12.75">
      <c r="A21" s="97" t="s">
        <v>11</v>
      </c>
      <c r="B21" s="98" t="s">
        <v>4</v>
      </c>
      <c r="C21" s="99">
        <v>1</v>
      </c>
      <c r="D21" s="125" t="s">
        <v>175</v>
      </c>
      <c r="E21" s="92" t="e">
        <f aca="true" t="shared" si="1" ref="E21:E31">C21*D21</f>
        <v>#VALUE!</v>
      </c>
    </row>
    <row r="22" spans="1:5" ht="12.75">
      <c r="A22" s="97" t="s">
        <v>39</v>
      </c>
      <c r="B22" s="98" t="s">
        <v>4</v>
      </c>
      <c r="C22" s="99">
        <v>1</v>
      </c>
      <c r="D22" s="125" t="s">
        <v>175</v>
      </c>
      <c r="E22" s="92" t="e">
        <f t="shared" si="1"/>
        <v>#VALUE!</v>
      </c>
    </row>
    <row r="23" spans="1:5" ht="12.75">
      <c r="A23" s="97" t="s">
        <v>13</v>
      </c>
      <c r="B23" s="98" t="s">
        <v>4</v>
      </c>
      <c r="C23" s="99">
        <v>1</v>
      </c>
      <c r="D23" s="125" t="s">
        <v>175</v>
      </c>
      <c r="E23" s="92" t="e">
        <f t="shared" si="1"/>
        <v>#VALUE!</v>
      </c>
    </row>
    <row r="24" spans="1:5" ht="12.75">
      <c r="A24" s="97" t="s">
        <v>14</v>
      </c>
      <c r="B24" s="98" t="s">
        <v>4</v>
      </c>
      <c r="C24" s="99">
        <v>1</v>
      </c>
      <c r="D24" s="125" t="s">
        <v>175</v>
      </c>
      <c r="E24" s="92" t="e">
        <f t="shared" si="1"/>
        <v>#VALUE!</v>
      </c>
    </row>
    <row r="25" spans="1:5" ht="12.75">
      <c r="A25" s="97" t="s">
        <v>16</v>
      </c>
      <c r="B25" s="98" t="s">
        <v>15</v>
      </c>
      <c r="C25" s="99">
        <v>1</v>
      </c>
      <c r="D25" s="125" t="s">
        <v>175</v>
      </c>
      <c r="E25" s="92" t="e">
        <f t="shared" si="1"/>
        <v>#VALUE!</v>
      </c>
    </row>
    <row r="26" spans="1:5" ht="12.75">
      <c r="A26" s="97" t="s">
        <v>30</v>
      </c>
      <c r="B26" s="98" t="s">
        <v>4</v>
      </c>
      <c r="C26" s="99">
        <v>1</v>
      </c>
      <c r="D26" s="125" t="s">
        <v>175</v>
      </c>
      <c r="E26" s="92" t="e">
        <f t="shared" si="1"/>
        <v>#VALUE!</v>
      </c>
    </row>
    <row r="27" spans="1:5" ht="13.5" customHeight="1">
      <c r="A27" s="97" t="s">
        <v>17</v>
      </c>
      <c r="B27" s="98" t="s">
        <v>4</v>
      </c>
      <c r="C27" s="99">
        <v>1</v>
      </c>
      <c r="D27" s="125" t="s">
        <v>175</v>
      </c>
      <c r="E27" s="92" t="e">
        <f t="shared" si="1"/>
        <v>#VALUE!</v>
      </c>
    </row>
    <row r="28" spans="1:5" ht="12.75">
      <c r="A28" s="97" t="s">
        <v>31</v>
      </c>
      <c r="B28" s="98" t="s">
        <v>4</v>
      </c>
      <c r="C28" s="99">
        <v>1</v>
      </c>
      <c r="D28" s="125" t="s">
        <v>175</v>
      </c>
      <c r="E28" s="92" t="e">
        <f t="shared" si="1"/>
        <v>#VALUE!</v>
      </c>
    </row>
    <row r="29" spans="1:5" ht="12.75">
      <c r="A29" s="97" t="s">
        <v>18</v>
      </c>
      <c r="B29" s="98" t="s">
        <v>4</v>
      </c>
      <c r="C29" s="99">
        <v>1</v>
      </c>
      <c r="D29" s="125" t="s">
        <v>175</v>
      </c>
      <c r="E29" s="92" t="e">
        <f t="shared" si="1"/>
        <v>#VALUE!</v>
      </c>
    </row>
    <row r="30" spans="1:5" ht="12.75">
      <c r="A30" s="97" t="s">
        <v>25</v>
      </c>
      <c r="B30" s="98" t="s">
        <v>7</v>
      </c>
      <c r="C30" s="99">
        <v>16</v>
      </c>
      <c r="D30" s="125" t="s">
        <v>175</v>
      </c>
      <c r="E30" s="92" t="e">
        <f t="shared" si="1"/>
        <v>#VALUE!</v>
      </c>
    </row>
    <row r="31" spans="1:5" ht="12.75">
      <c r="A31" s="97" t="s">
        <v>26</v>
      </c>
      <c r="B31" s="98" t="s">
        <v>15</v>
      </c>
      <c r="C31" s="99">
        <v>1</v>
      </c>
      <c r="D31" s="125" t="s">
        <v>175</v>
      </c>
      <c r="E31" s="92" t="e">
        <f t="shared" si="1"/>
        <v>#VALUE!</v>
      </c>
    </row>
    <row r="32" spans="1:5" ht="12.75">
      <c r="A32" s="97"/>
      <c r="B32" s="98"/>
      <c r="C32" s="99"/>
      <c r="D32" s="99"/>
      <c r="E32" s="90"/>
    </row>
    <row r="33" spans="1:5" ht="12.75">
      <c r="A33" s="91" t="s">
        <v>38</v>
      </c>
      <c r="B33" s="98"/>
      <c r="C33" s="99"/>
      <c r="D33" s="99"/>
      <c r="E33" s="90"/>
    </row>
    <row r="34" spans="1:5" ht="12.75">
      <c r="A34" s="97"/>
      <c r="B34" s="98"/>
      <c r="C34" s="99"/>
      <c r="D34" s="99"/>
      <c r="E34" s="92"/>
    </row>
    <row r="35" spans="1:5" ht="12.75">
      <c r="A35" s="97" t="s">
        <v>20</v>
      </c>
      <c r="B35" s="98" t="s">
        <v>3</v>
      </c>
      <c r="C35" s="99">
        <v>60</v>
      </c>
      <c r="D35" s="125" t="s">
        <v>175</v>
      </c>
      <c r="E35" s="92" t="e">
        <f aca="true" t="shared" si="2" ref="E35:E38">C35*D35</f>
        <v>#VALUE!</v>
      </c>
    </row>
    <row r="36" spans="1:5" ht="12.75">
      <c r="A36" s="97" t="s">
        <v>40</v>
      </c>
      <c r="B36" s="98" t="s">
        <v>3</v>
      </c>
      <c r="C36" s="99">
        <v>50</v>
      </c>
      <c r="D36" s="125" t="s">
        <v>175</v>
      </c>
      <c r="E36" s="92" t="e">
        <f t="shared" si="2"/>
        <v>#VALUE!</v>
      </c>
    </row>
    <row r="37" spans="1:5" ht="12.75">
      <c r="A37" s="97" t="s">
        <v>23</v>
      </c>
      <c r="B37" s="98" t="s">
        <v>4</v>
      </c>
      <c r="C37" s="99">
        <v>1</v>
      </c>
      <c r="D37" s="125" t="s">
        <v>175</v>
      </c>
      <c r="E37" s="92" t="e">
        <f t="shared" si="2"/>
        <v>#VALUE!</v>
      </c>
    </row>
    <row r="38" spans="1:5" ht="12.75">
      <c r="A38" s="97" t="s">
        <v>8</v>
      </c>
      <c r="B38" s="98" t="s">
        <v>15</v>
      </c>
      <c r="C38" s="99">
        <v>1</v>
      </c>
      <c r="D38" s="125" t="s">
        <v>175</v>
      </c>
      <c r="E38" s="92" t="e">
        <f t="shared" si="2"/>
        <v>#VALUE!</v>
      </c>
    </row>
    <row r="39" spans="1:5" ht="12.75">
      <c r="A39" s="97"/>
      <c r="B39" s="98"/>
      <c r="C39" s="99"/>
      <c r="D39" s="99"/>
      <c r="E39" s="90"/>
    </row>
    <row r="40" spans="1:5" ht="12.75">
      <c r="A40" s="91" t="s">
        <v>173</v>
      </c>
      <c r="B40" s="98"/>
      <c r="C40" s="99"/>
      <c r="D40" s="99"/>
      <c r="E40" s="90"/>
    </row>
    <row r="41" spans="1:5" ht="12.75">
      <c r="A41" s="97"/>
      <c r="B41" s="98"/>
      <c r="C41" s="99"/>
      <c r="D41" s="99"/>
      <c r="E41" s="92"/>
    </row>
    <row r="42" spans="1:5" ht="12.75">
      <c r="A42" s="97" t="s">
        <v>174</v>
      </c>
      <c r="B42" s="98" t="s">
        <v>15</v>
      </c>
      <c r="C42" s="99">
        <v>1</v>
      </c>
      <c r="D42" s="125" t="s">
        <v>175</v>
      </c>
      <c r="E42" s="92" t="e">
        <f aca="true" t="shared" si="3" ref="E42">C42*D42</f>
        <v>#VALUE!</v>
      </c>
    </row>
    <row r="43" spans="1:5" ht="13.8" thickBot="1">
      <c r="A43" s="93"/>
      <c r="B43" s="98"/>
      <c r="C43" s="99"/>
      <c r="D43" s="99"/>
      <c r="E43" s="90"/>
    </row>
    <row r="44" spans="1:5" ht="18" thickBot="1">
      <c r="A44" s="94" t="s">
        <v>32</v>
      </c>
      <c r="B44" s="95"/>
      <c r="C44" s="96"/>
      <c r="D44" s="122" t="e">
        <f>SUM(E3:E43)</f>
        <v>#VALUE!</v>
      </c>
      <c r="E44" s="123"/>
    </row>
    <row r="45" ht="12.75">
      <c r="A45" s="5"/>
    </row>
    <row r="46" ht="12.75">
      <c r="A46" s="5"/>
    </row>
  </sheetData>
  <mergeCells count="2">
    <mergeCell ref="A1:E1"/>
    <mergeCell ref="D44:E4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46CA-6B96-4817-8694-8CDEEB0200F0}">
  <sheetPr>
    <pageSetUpPr fitToPage="1"/>
  </sheetPr>
  <dimension ref="A1:E32"/>
  <sheetViews>
    <sheetView zoomScaleSheetLayoutView="100" workbookViewId="0" topLeftCell="A1">
      <selection activeCell="A1" sqref="A1:E1"/>
    </sheetView>
  </sheetViews>
  <sheetFormatPr defaultColWidth="8.7109375" defaultRowHeight="12.75"/>
  <cols>
    <col min="1" max="1" width="72.7109375" style="25" customWidth="1"/>
    <col min="2" max="2" width="5.7109375" style="26" customWidth="1"/>
    <col min="3" max="3" width="11.00390625" style="27" customWidth="1"/>
    <col min="4" max="4" width="11.7109375" style="28" customWidth="1"/>
    <col min="5" max="5" width="13.421875" style="27" customWidth="1"/>
    <col min="6" max="6" width="8.7109375" style="10" customWidth="1"/>
    <col min="7" max="7" width="11.140625" style="10" customWidth="1"/>
    <col min="8" max="8" width="90.7109375" style="10" customWidth="1"/>
    <col min="9" max="16384" width="8.7109375" style="10" customWidth="1"/>
  </cols>
  <sheetData>
    <row r="1" spans="1:5" s="11" customFormat="1" ht="30" customHeight="1" thickBot="1">
      <c r="A1" s="119" t="s">
        <v>154</v>
      </c>
      <c r="B1" s="120"/>
      <c r="C1" s="120"/>
      <c r="D1" s="120"/>
      <c r="E1" s="121"/>
    </row>
    <row r="2" spans="1:5" s="12" customFormat="1" ht="15.75" customHeight="1" thickBot="1">
      <c r="A2" s="86" t="s">
        <v>1</v>
      </c>
      <c r="B2" s="87" t="s">
        <v>2</v>
      </c>
      <c r="C2" s="88" t="s">
        <v>0</v>
      </c>
      <c r="D2" s="88" t="s">
        <v>6</v>
      </c>
      <c r="E2" s="89" t="s">
        <v>5</v>
      </c>
    </row>
    <row r="3" spans="1:5" ht="12.75">
      <c r="A3" s="97"/>
      <c r="B3" s="98"/>
      <c r="C3" s="99"/>
      <c r="D3" s="99"/>
      <c r="E3" s="90"/>
    </row>
    <row r="4" spans="1:5" ht="12.75">
      <c r="A4" s="91" t="s">
        <v>163</v>
      </c>
      <c r="B4" s="98"/>
      <c r="C4" s="99"/>
      <c r="D4" s="99"/>
      <c r="E4" s="90"/>
    </row>
    <row r="5" spans="1:5" ht="12.75">
      <c r="A5" s="97"/>
      <c r="B5" s="98"/>
      <c r="C5" s="99"/>
      <c r="D5" s="99"/>
      <c r="E5" s="90"/>
    </row>
    <row r="6" spans="1:5" ht="12.75">
      <c r="A6" s="97" t="s">
        <v>156</v>
      </c>
      <c r="B6" s="98" t="s">
        <v>4</v>
      </c>
      <c r="C6" s="99">
        <v>1</v>
      </c>
      <c r="D6" s="125" t="s">
        <v>175</v>
      </c>
      <c r="E6" s="92" t="e">
        <f aca="true" t="shared" si="0" ref="E6:E13">C6*D6</f>
        <v>#VALUE!</v>
      </c>
    </row>
    <row r="7" spans="1:5" ht="12.75">
      <c r="A7" s="97" t="s">
        <v>155</v>
      </c>
      <c r="B7" s="98" t="s">
        <v>4</v>
      </c>
      <c r="C7" s="99">
        <v>1</v>
      </c>
      <c r="D7" s="125" t="s">
        <v>175</v>
      </c>
      <c r="E7" s="92" t="e">
        <f t="shared" si="0"/>
        <v>#VALUE!</v>
      </c>
    </row>
    <row r="8" spans="1:5" ht="12.75">
      <c r="A8" s="97" t="s">
        <v>157</v>
      </c>
      <c r="B8" s="98" t="s">
        <v>4</v>
      </c>
      <c r="C8" s="99">
        <v>1</v>
      </c>
      <c r="D8" s="125" t="s">
        <v>175</v>
      </c>
      <c r="E8" s="92" t="e">
        <f t="shared" si="0"/>
        <v>#VALUE!</v>
      </c>
    </row>
    <row r="9" spans="1:5" ht="12.75">
      <c r="A9" s="97" t="s">
        <v>158</v>
      </c>
      <c r="B9" s="98" t="s">
        <v>4</v>
      </c>
      <c r="C9" s="99">
        <v>1</v>
      </c>
      <c r="D9" s="125" t="s">
        <v>175</v>
      </c>
      <c r="E9" s="92" t="e">
        <f t="shared" si="0"/>
        <v>#VALUE!</v>
      </c>
    </row>
    <row r="10" spans="1:5" ht="12.75">
      <c r="A10" s="97" t="s">
        <v>159</v>
      </c>
      <c r="B10" s="98" t="s">
        <v>4</v>
      </c>
      <c r="C10" s="99">
        <v>4</v>
      </c>
      <c r="D10" s="125" t="s">
        <v>175</v>
      </c>
      <c r="E10" s="92" t="e">
        <f t="shared" si="0"/>
        <v>#VALUE!</v>
      </c>
    </row>
    <row r="11" spans="1:5" ht="12.75">
      <c r="A11" s="97" t="s">
        <v>160</v>
      </c>
      <c r="B11" s="98" t="s">
        <v>4</v>
      </c>
      <c r="C11" s="99">
        <v>1</v>
      </c>
      <c r="D11" s="125" t="s">
        <v>175</v>
      </c>
      <c r="E11" s="92" t="e">
        <f t="shared" si="0"/>
        <v>#VALUE!</v>
      </c>
    </row>
    <row r="12" spans="1:5" ht="12.75">
      <c r="A12" s="97" t="s">
        <v>161</v>
      </c>
      <c r="B12" s="98" t="s">
        <v>4</v>
      </c>
      <c r="C12" s="99">
        <v>1</v>
      </c>
      <c r="D12" s="125" t="s">
        <v>175</v>
      </c>
      <c r="E12" s="92" t="e">
        <f t="shared" si="0"/>
        <v>#VALUE!</v>
      </c>
    </row>
    <row r="13" spans="1:5" ht="12.75">
      <c r="A13" s="97" t="s">
        <v>8</v>
      </c>
      <c r="B13" s="98" t="s">
        <v>15</v>
      </c>
      <c r="C13" s="99">
        <v>1</v>
      </c>
      <c r="D13" s="125" t="s">
        <v>175</v>
      </c>
      <c r="E13" s="92" t="e">
        <f t="shared" si="0"/>
        <v>#VALUE!</v>
      </c>
    </row>
    <row r="14" spans="1:5" ht="12.75">
      <c r="A14" s="97"/>
      <c r="B14" s="98"/>
      <c r="C14" s="99"/>
      <c r="D14" s="99"/>
      <c r="E14" s="92"/>
    </row>
    <row r="15" spans="1:5" ht="12.75">
      <c r="A15" s="91" t="s">
        <v>165</v>
      </c>
      <c r="B15" s="98"/>
      <c r="C15" s="99"/>
      <c r="D15" s="99"/>
      <c r="E15" s="90"/>
    </row>
    <row r="16" spans="1:5" ht="12.75">
      <c r="A16" s="97"/>
      <c r="B16" s="98"/>
      <c r="C16" s="99"/>
      <c r="D16" s="99"/>
      <c r="E16" s="90"/>
    </row>
    <row r="17" spans="1:5" ht="12.75">
      <c r="A17" s="97" t="s">
        <v>166</v>
      </c>
      <c r="B17" s="98" t="s">
        <v>15</v>
      </c>
      <c r="C17" s="99">
        <v>4</v>
      </c>
      <c r="D17" s="125" t="s">
        <v>175</v>
      </c>
      <c r="E17" s="92" t="e">
        <f>C17*D17</f>
        <v>#VALUE!</v>
      </c>
    </row>
    <row r="18" spans="1:5" ht="12.75">
      <c r="A18" s="97"/>
      <c r="B18" s="98"/>
      <c r="C18" s="99"/>
      <c r="D18" s="99"/>
      <c r="E18" s="92"/>
    </row>
    <row r="19" spans="1:5" ht="12.75">
      <c r="A19" s="91" t="s">
        <v>164</v>
      </c>
      <c r="B19" s="98"/>
      <c r="C19" s="99"/>
      <c r="D19" s="99"/>
      <c r="E19" s="90"/>
    </row>
    <row r="20" spans="1:5" ht="12.75">
      <c r="A20" s="97"/>
      <c r="B20" s="98"/>
      <c r="C20" s="99"/>
      <c r="D20" s="99"/>
      <c r="E20" s="90"/>
    </row>
    <row r="21" spans="1:5" ht="12.75">
      <c r="A21" s="97" t="s">
        <v>162</v>
      </c>
      <c r="B21" s="98" t="s">
        <v>4</v>
      </c>
      <c r="C21" s="99">
        <v>1</v>
      </c>
      <c r="D21" s="125" t="s">
        <v>175</v>
      </c>
      <c r="E21" s="92" t="e">
        <f>C21*D21</f>
        <v>#VALUE!</v>
      </c>
    </row>
    <row r="22" spans="1:5" ht="12.75">
      <c r="A22" s="97"/>
      <c r="B22" s="98"/>
      <c r="C22" s="99"/>
      <c r="D22" s="99"/>
      <c r="E22" s="92"/>
    </row>
    <row r="23" spans="1:5" ht="12.75">
      <c r="A23" s="91" t="s">
        <v>167</v>
      </c>
      <c r="B23" s="98"/>
      <c r="C23" s="99"/>
      <c r="D23" s="99"/>
      <c r="E23" s="90"/>
    </row>
    <row r="24" spans="1:5" ht="12.75">
      <c r="A24" s="97"/>
      <c r="B24" s="98"/>
      <c r="C24" s="99"/>
      <c r="D24" s="99"/>
      <c r="E24" s="90"/>
    </row>
    <row r="25" spans="1:5" ht="12.75">
      <c r="A25" s="97" t="s">
        <v>168</v>
      </c>
      <c r="B25" s="98" t="s">
        <v>4</v>
      </c>
      <c r="C25" s="99">
        <v>4</v>
      </c>
      <c r="D25" s="125" t="s">
        <v>175</v>
      </c>
      <c r="E25" s="92" t="e">
        <f>C25*D25</f>
        <v>#VALUE!</v>
      </c>
    </row>
    <row r="26" spans="1:5" ht="12.75">
      <c r="A26" s="97" t="s">
        <v>169</v>
      </c>
      <c r="B26" s="98" t="s">
        <v>15</v>
      </c>
      <c r="C26" s="99">
        <v>1</v>
      </c>
      <c r="D26" s="125" t="s">
        <v>175</v>
      </c>
      <c r="E26" s="92" t="e">
        <f>C26*D26</f>
        <v>#VALUE!</v>
      </c>
    </row>
    <row r="27" spans="1:5" ht="12.75">
      <c r="A27" s="97" t="s">
        <v>170</v>
      </c>
      <c r="B27" s="98" t="s">
        <v>15</v>
      </c>
      <c r="C27" s="99">
        <v>1</v>
      </c>
      <c r="D27" s="125" t="s">
        <v>175</v>
      </c>
      <c r="E27" s="92" t="e">
        <f>C27*D27</f>
        <v>#VALUE!</v>
      </c>
    </row>
    <row r="28" spans="1:5" ht="12.75">
      <c r="A28" s="97" t="s">
        <v>171</v>
      </c>
      <c r="B28" s="98" t="s">
        <v>15</v>
      </c>
      <c r="C28" s="99">
        <v>1</v>
      </c>
      <c r="D28" s="125" t="s">
        <v>175</v>
      </c>
      <c r="E28" s="92" t="e">
        <f>C28*D28</f>
        <v>#VALUE!</v>
      </c>
    </row>
    <row r="29" spans="1:5" ht="13.8" thickBot="1">
      <c r="A29" s="93"/>
      <c r="B29" s="98"/>
      <c r="C29" s="99"/>
      <c r="D29" s="99"/>
      <c r="E29" s="90"/>
    </row>
    <row r="30" spans="1:5" ht="18" thickBot="1">
      <c r="A30" s="94" t="s">
        <v>32</v>
      </c>
      <c r="B30" s="95"/>
      <c r="C30" s="96"/>
      <c r="D30" s="122" t="e">
        <f>SUM(E3:E29)</f>
        <v>#VALUE!</v>
      </c>
      <c r="E30" s="123"/>
    </row>
    <row r="31" ht="12.75">
      <c r="A31" s="5"/>
    </row>
    <row r="32" ht="12.75">
      <c r="A32" s="5"/>
    </row>
  </sheetData>
  <mergeCells count="2">
    <mergeCell ref="A1:E1"/>
    <mergeCell ref="D30:E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Petr</dc:creator>
  <cp:keywords/>
  <dc:description/>
  <cp:lastModifiedBy>Kos Miloslav | Mtel</cp:lastModifiedBy>
  <cp:lastPrinted>2024-02-05T12:50:06Z</cp:lastPrinted>
  <dcterms:created xsi:type="dcterms:W3CDTF">2005-01-13T12:39:41Z</dcterms:created>
  <dcterms:modified xsi:type="dcterms:W3CDTF">2024-02-06T05:17:52Z</dcterms:modified>
  <cp:category/>
  <cp:version/>
  <cp:contentType/>
  <cp:contentStatus/>
</cp:coreProperties>
</file>