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00 - 000 - Ostatní a ved..." sheetId="2" r:id="rId2"/>
    <sheet name="001.1 - 001.1 - Odstraněn..." sheetId="3" r:id="rId3"/>
    <sheet name="001.2 - 001.2 - Zemní prá..." sheetId="4" r:id="rId4"/>
    <sheet name="201 - 201 - Most ev.č. M2" sheetId="5" r:id="rId5"/>
    <sheet name="301 - 301 - Úprava koryta" sheetId="6" r:id="rId6"/>
    <sheet name="302 - 302 - Úprava vodovodu" sheetId="7" r:id="rId7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'000 - 000 - Ostatní a ved...'!$C$121:$K$196</definedName>
    <definedName name="_xlnm.Print_Area" localSheetId="1">'000 - 000 - Ostatní a ved...'!$C$4:$J$76,'000 - 000 - Ostatní a ved...'!$C$109:$K$196</definedName>
    <definedName name="_xlnm.Print_Titles" localSheetId="1">'000 - 000 - Ostatní a ved...'!$121:$121</definedName>
    <definedName name="_xlnm._FilterDatabase" localSheetId="2" hidden="1">'001.1 - 001.1 - Odstraněn...'!$C$124:$K$219</definedName>
    <definedName name="_xlnm.Print_Area" localSheetId="2">'001.1 - 001.1 - Odstraněn...'!$C$4:$J$76,'001.1 - 001.1 - Odstraněn...'!$C$110:$K$219</definedName>
    <definedName name="_xlnm.Print_Titles" localSheetId="2">'001.1 - 001.1 - Odstraněn...'!$124:$124</definedName>
    <definedName name="_xlnm._FilterDatabase" localSheetId="3" hidden="1">'001.2 - 001.2 - Zemní prá...'!$C$124:$K$215</definedName>
    <definedName name="_xlnm.Print_Area" localSheetId="3">'001.2 - 001.2 - Zemní prá...'!$C$4:$J$76,'001.2 - 001.2 - Zemní prá...'!$C$110:$K$215</definedName>
    <definedName name="_xlnm.Print_Titles" localSheetId="3">'001.2 - 001.2 - Zemní prá...'!$124:$124</definedName>
    <definedName name="_xlnm._FilterDatabase" localSheetId="4" hidden="1">'201 - 201 - Most ev.č. M2'!$C$127:$K$431</definedName>
    <definedName name="_xlnm.Print_Area" localSheetId="4">'201 - 201 - Most ev.č. M2'!$C$4:$J$76,'201 - 201 - Most ev.č. M2'!$C$115:$K$431</definedName>
    <definedName name="_xlnm.Print_Titles" localSheetId="4">'201 - 201 - Most ev.č. M2'!$127:$127</definedName>
    <definedName name="_xlnm._FilterDatabase" localSheetId="5" hidden="1">'301 - 301 - Úprava koryta'!$C$122:$K$199</definedName>
    <definedName name="_xlnm.Print_Area" localSheetId="5">'301 - 301 - Úprava koryta'!$C$4:$J$76,'301 - 301 - Úprava koryta'!$C$110:$K$199</definedName>
    <definedName name="_xlnm.Print_Titles" localSheetId="5">'301 - 301 - Úprava koryta'!$122:$122</definedName>
    <definedName name="_xlnm._FilterDatabase" localSheetId="6" hidden="1">'302 - 302 - Úprava vodovodu'!$C$117:$K$125</definedName>
    <definedName name="_xlnm.Print_Area" localSheetId="6">'302 - 302 - Úprava vodovodu'!$C$4:$J$76,'302 - 302 - Úprava vodovodu'!$C$105:$K$125</definedName>
    <definedName name="_xlnm.Print_Titles" localSheetId="6">'302 - 302 - Úprava vodovodu'!$117:$117</definedName>
  </definedNames>
  <calcPr/>
</workbook>
</file>

<file path=xl/calcChain.xml><?xml version="1.0" encoding="utf-8"?>
<calcChain xmlns="http://schemas.openxmlformats.org/spreadsheetml/2006/main">
  <c i="7" l="1" r="J37"/>
  <c r="J36"/>
  <c i="1" r="AY101"/>
  <c i="7" r="J35"/>
  <c i="1" r="AX101"/>
  <c i="7" r="BI121"/>
  <c r="BH121"/>
  <c r="BG121"/>
  <c r="BF121"/>
  <c r="T121"/>
  <c r="T120"/>
  <c r="T119"/>
  <c r="T118"/>
  <c r="R121"/>
  <c r="R120"/>
  <c r="R119"/>
  <c r="R118"/>
  <c r="P121"/>
  <c r="P120"/>
  <c r="P119"/>
  <c r="P118"/>
  <c i="1" r="AU101"/>
  <c i="7" r="J115"/>
  <c r="J114"/>
  <c r="F114"/>
  <c r="F112"/>
  <c r="E110"/>
  <c r="J92"/>
  <c r="J91"/>
  <c r="F91"/>
  <c r="F89"/>
  <c r="E87"/>
  <c r="J18"/>
  <c r="E18"/>
  <c r="F92"/>
  <c r="J17"/>
  <c r="J12"/>
  <c r="J89"/>
  <c r="E7"/>
  <c r="E108"/>
  <c i="6" r="J37"/>
  <c r="J36"/>
  <c i="1" r="AY100"/>
  <c i="6" r="J35"/>
  <c i="1" r="AX100"/>
  <c i="6" r="BI193"/>
  <c r="BH193"/>
  <c r="BG193"/>
  <c r="BF193"/>
  <c r="T193"/>
  <c r="T192"/>
  <c r="T191"/>
  <c r="R193"/>
  <c r="R192"/>
  <c r="R191"/>
  <c r="P193"/>
  <c r="P192"/>
  <c r="P191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5" r="J37"/>
  <c r="J36"/>
  <c i="1" r="AY99"/>
  <c i="5" r="J35"/>
  <c i="1" r="AX99"/>
  <c i="5"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01"/>
  <c r="BH401"/>
  <c r="BG401"/>
  <c r="BF401"/>
  <c r="T401"/>
  <c r="R401"/>
  <c r="P401"/>
  <c r="BI398"/>
  <c r="BH398"/>
  <c r="BG398"/>
  <c r="BF398"/>
  <c r="T398"/>
  <c r="T397"/>
  <c r="R398"/>
  <c r="R397"/>
  <c r="P398"/>
  <c r="P397"/>
  <c r="BI394"/>
  <c r="BH394"/>
  <c r="BG394"/>
  <c r="BF394"/>
  <c r="T394"/>
  <c r="R394"/>
  <c r="P394"/>
  <c r="BI393"/>
  <c r="BH393"/>
  <c r="BG393"/>
  <c r="BF393"/>
  <c r="T393"/>
  <c r="R393"/>
  <c r="P393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5"/>
  <c r="BH345"/>
  <c r="BG345"/>
  <c r="BF345"/>
  <c r="T345"/>
  <c r="R345"/>
  <c r="P345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5"/>
  <c r="BH305"/>
  <c r="BG305"/>
  <c r="BF305"/>
  <c r="T305"/>
  <c r="T304"/>
  <c r="R305"/>
  <c r="R304"/>
  <c r="P305"/>
  <c r="P304"/>
  <c r="BI301"/>
  <c r="BH301"/>
  <c r="BG301"/>
  <c r="BF301"/>
  <c r="T301"/>
  <c r="R301"/>
  <c r="P301"/>
  <c r="BI292"/>
  <c r="BH292"/>
  <c r="BG292"/>
  <c r="BF292"/>
  <c r="T292"/>
  <c r="R292"/>
  <c r="P292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4" r="J39"/>
  <c r="J38"/>
  <c i="1" r="AY98"/>
  <c i="4" r="J37"/>
  <c i="1" r="AX98"/>
  <c i="4"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3" r="J39"/>
  <c r="J38"/>
  <c i="1" r="AY97"/>
  <c i="3" r="J37"/>
  <c i="1" r="AX97"/>
  <c i="3" r="BI219"/>
  <c r="BH219"/>
  <c r="BG219"/>
  <c r="BF219"/>
  <c r="T219"/>
  <c r="T218"/>
  <c r="R219"/>
  <c r="R218"/>
  <c r="P219"/>
  <c r="P218"/>
  <c r="BI215"/>
  <c r="BH215"/>
  <c r="BG215"/>
  <c r="BF215"/>
  <c r="T215"/>
  <c r="R215"/>
  <c r="P215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5"/>
  <c r="BH195"/>
  <c r="BG195"/>
  <c r="BF195"/>
  <c r="T195"/>
  <c r="R195"/>
  <c r="P195"/>
  <c r="BI191"/>
  <c r="BH191"/>
  <c r="BG191"/>
  <c r="BF191"/>
  <c r="T191"/>
  <c r="R191"/>
  <c r="P191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2" r="J37"/>
  <c r="J36"/>
  <c i="1" r="AY95"/>
  <c i="2" r="J35"/>
  <c i="1" r="AX95"/>
  <c i="2"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1" r="L90"/>
  <c r="AM90"/>
  <c r="AM89"/>
  <c r="L89"/>
  <c r="AM87"/>
  <c r="L87"/>
  <c r="L85"/>
  <c r="L84"/>
  <c i="2" r="BK190"/>
  <c r="J156"/>
  <c r="J194"/>
  <c r="BK169"/>
  <c r="J153"/>
  <c r="J138"/>
  <c r="J190"/>
  <c r="J182"/>
  <c r="J148"/>
  <c r="BK125"/>
  <c r="J179"/>
  <c r="BK163"/>
  <c r="BK153"/>
  <c r="J128"/>
  <c i="3" r="BK195"/>
  <c r="J173"/>
  <c r="BK163"/>
  <c r="BK151"/>
  <c r="BK143"/>
  <c r="J205"/>
  <c r="BK219"/>
  <c r="BK203"/>
  <c r="J195"/>
  <c r="J169"/>
  <c r="BK146"/>
  <c r="J137"/>
  <c i="4" r="BK203"/>
  <c r="J152"/>
  <c r="BK141"/>
  <c r="BK211"/>
  <c r="BK200"/>
  <c r="BK190"/>
  <c r="BK169"/>
  <c r="BK160"/>
  <c r="BK198"/>
  <c r="J160"/>
  <c r="BK132"/>
  <c r="BK183"/>
  <c r="J132"/>
  <c i="5" r="J394"/>
  <c r="BK385"/>
  <c r="BK370"/>
  <c r="BK339"/>
  <c r="BK331"/>
  <c r="J325"/>
  <c r="J246"/>
  <c r="BK231"/>
  <c r="J205"/>
  <c r="J193"/>
  <c r="J183"/>
  <c r="BK174"/>
  <c r="BK164"/>
  <c r="BK429"/>
  <c r="BK420"/>
  <c r="J401"/>
  <c r="BK351"/>
  <c r="J322"/>
  <c r="BK305"/>
  <c r="J283"/>
  <c r="BK228"/>
  <c r="BK212"/>
  <c r="BK203"/>
  <c r="BK193"/>
  <c r="J173"/>
  <c r="BK153"/>
  <c r="BK415"/>
  <c r="BK401"/>
  <c r="J364"/>
  <c r="BK325"/>
  <c r="J313"/>
  <c r="J286"/>
  <c r="J236"/>
  <c r="J217"/>
  <c r="J199"/>
  <c r="J180"/>
  <c r="BK143"/>
  <c r="J418"/>
  <c r="BK388"/>
  <c r="BK345"/>
  <c r="BK327"/>
  <c r="J292"/>
  <c r="J273"/>
  <c r="J249"/>
  <c r="BK236"/>
  <c r="J212"/>
  <c r="BK192"/>
  <c r="J162"/>
  <c r="BK138"/>
  <c i="6" r="BK190"/>
  <c r="BK180"/>
  <c r="BK130"/>
  <c r="BK183"/>
  <c r="BK168"/>
  <c r="J126"/>
  <c r="BK165"/>
  <c r="J143"/>
  <c r="J135"/>
  <c r="J183"/>
  <c r="J165"/>
  <c r="BK145"/>
  <c i="7" r="J121"/>
  <c r="F34"/>
  <c i="1" r="BA101"/>
  <c i="2" r="BK179"/>
  <c r="BK159"/>
  <c r="J132"/>
  <c r="BK175"/>
  <c r="J167"/>
  <c r="BK148"/>
  <c r="BK132"/>
  <c r="J184"/>
  <c r="BK172"/>
  <c r="J163"/>
  <c r="BK145"/>
  <c r="BK194"/>
  <c r="BK182"/>
  <c r="BK167"/>
  <c r="BK135"/>
  <c i="3" r="J219"/>
  <c r="J207"/>
  <c r="BK191"/>
  <c r="BK169"/>
  <c r="J160"/>
  <c r="J133"/>
  <c r="BK207"/>
  <c r="J146"/>
  <c r="BK137"/>
  <c r="BK215"/>
  <c r="BK154"/>
  <c r="J191"/>
  <c r="BK133"/>
  <c i="4" r="BK187"/>
  <c r="J180"/>
  <c r="J149"/>
  <c r="J128"/>
  <c r="BK194"/>
  <c r="J146"/>
  <c r="J211"/>
  <c r="BK180"/>
  <c r="J156"/>
  <c r="J138"/>
  <c r="BK144"/>
  <c r="BK128"/>
  <c i="5" r="J398"/>
  <c r="J393"/>
  <c r="J376"/>
  <c r="BK354"/>
  <c r="BK273"/>
  <c r="J252"/>
  <c r="J243"/>
  <c r="BK225"/>
  <c r="BK202"/>
  <c r="J192"/>
  <c r="BK170"/>
  <c r="BK151"/>
  <c r="J426"/>
  <c r="BK418"/>
  <c r="J385"/>
  <c r="BK357"/>
  <c r="J333"/>
  <c r="BK269"/>
  <c r="BK243"/>
  <c r="J224"/>
  <c r="J209"/>
  <c r="J202"/>
  <c r="J187"/>
  <c r="J159"/>
  <c r="J149"/>
  <c r="J423"/>
  <c r="BK413"/>
  <c r="BK376"/>
  <c r="J345"/>
  <c r="J319"/>
  <c r="BK256"/>
  <c r="J239"/>
  <c r="J231"/>
  <c r="J206"/>
  <c r="BK187"/>
  <c r="BK173"/>
  <c r="J415"/>
  <c r="J373"/>
  <c r="BK364"/>
  <c r="BK336"/>
  <c r="BK310"/>
  <c r="BK283"/>
  <c r="BK259"/>
  <c r="J225"/>
  <c r="BK214"/>
  <c r="J203"/>
  <c r="J174"/>
  <c r="BK157"/>
  <c r="J131"/>
  <c i="6" r="BK178"/>
  <c r="J140"/>
  <c r="BK126"/>
  <c r="BK156"/>
  <c r="J137"/>
  <c r="J190"/>
  <c r="BK154"/>
  <c r="BK137"/>
  <c r="J187"/>
  <c r="J168"/>
  <c r="BK143"/>
  <c r="J130"/>
  <c i="7" r="F37"/>
  <c i="1" r="BD101"/>
  <c i="3" r="J163"/>
  <c r="J151"/>
  <c r="J143"/>
  <c i="4" r="J207"/>
  <c r="J172"/>
  <c r="BK146"/>
  <c r="J215"/>
  <c r="J203"/>
  <c r="J187"/>
  <c r="J166"/>
  <c r="BK215"/>
  <c r="BK182"/>
  <c r="BK162"/>
  <c r="J144"/>
  <c r="J190"/>
  <c r="BK166"/>
  <c i="5" r="BK426"/>
  <c r="J381"/>
  <c r="J367"/>
  <c r="J336"/>
  <c r="J327"/>
  <c r="J271"/>
  <c r="BK232"/>
  <c r="BK209"/>
  <c r="J195"/>
  <c r="J184"/>
  <c r="J171"/>
  <c r="BK162"/>
  <c r="BK423"/>
  <c r="J413"/>
  <c r="BK381"/>
  <c r="BK319"/>
  <c r="J301"/>
  <c r="BK265"/>
  <c r="J242"/>
  <c r="J196"/>
  <c r="BK180"/>
  <c r="J167"/>
  <c r="J151"/>
  <c r="J138"/>
  <c r="J388"/>
  <c r="J351"/>
  <c r="BK322"/>
  <c r="J310"/>
  <c r="BK271"/>
  <c r="BK249"/>
  <c r="BK221"/>
  <c r="BK205"/>
  <c r="BK183"/>
  <c r="J140"/>
  <c r="BK131"/>
  <c r="BK393"/>
  <c r="J370"/>
  <c r="J329"/>
  <c r="J305"/>
  <c r="BK279"/>
  <c r="BK252"/>
  <c r="BK239"/>
  <c r="J228"/>
  <c r="BK206"/>
  <c r="BK184"/>
  <c r="J164"/>
  <c r="BK140"/>
  <c i="6" r="BK187"/>
  <c r="BK175"/>
  <c r="BK193"/>
  <c r="J178"/>
  <c r="J158"/>
  <c r="J145"/>
  <c r="J133"/>
  <c r="J162"/>
  <c r="BK140"/>
  <c r="BK172"/>
  <c r="BK158"/>
  <c r="J151"/>
  <c r="BK133"/>
  <c i="7" r="BK121"/>
  <c r="F36"/>
  <c i="1" r="BC101"/>
  <c i="2" r="J175"/>
  <c r="J145"/>
  <c r="J141"/>
  <c r="J135"/>
  <c r="J172"/>
  <c r="BK156"/>
  <c r="BK141"/>
  <c i="1" r="AS96"/>
  <c i="2" r="BK128"/>
  <c r="BK184"/>
  <c r="J169"/>
  <c r="J159"/>
  <c r="BK138"/>
  <c r="J125"/>
  <c i="3" r="J203"/>
  <c r="J154"/>
  <c r="J148"/>
  <c r="J215"/>
  <c r="BK160"/>
  <c r="J128"/>
  <c r="BK205"/>
  <c r="BK173"/>
  <c r="BK148"/>
  <c r="BK128"/>
  <c i="4" r="J200"/>
  <c r="J182"/>
  <c r="BK156"/>
  <c r="BK207"/>
  <c r="J198"/>
  <c r="J183"/>
  <c r="J162"/>
  <c r="BK149"/>
  <c r="BK138"/>
  <c r="BK172"/>
  <c r="BK152"/>
  <c r="J194"/>
  <c r="J169"/>
  <c r="J141"/>
  <c i="5" r="J429"/>
  <c r="BK379"/>
  <c r="J357"/>
  <c r="BK333"/>
  <c r="BK329"/>
  <c r="BK292"/>
  <c r="J269"/>
  <c r="BK217"/>
  <c r="BK199"/>
  <c r="J189"/>
  <c r="BK177"/>
  <c r="BK167"/>
  <c r="BK159"/>
  <c r="BK135"/>
  <c r="BK394"/>
  <c r="J379"/>
  <c r="J339"/>
  <c r="BK316"/>
  <c r="J279"/>
  <c r="J259"/>
  <c r="J221"/>
  <c r="BK195"/>
  <c r="J177"/>
  <c r="J170"/>
  <c r="J157"/>
  <c r="J143"/>
  <c r="J420"/>
  <c r="J354"/>
  <c r="J331"/>
  <c r="J316"/>
  <c r="BK301"/>
  <c r="J265"/>
  <c r="BK242"/>
  <c r="J214"/>
  <c r="BK196"/>
  <c r="BK149"/>
  <c r="J135"/>
  <c r="BK398"/>
  <c r="BK373"/>
  <c r="BK367"/>
  <c r="BK313"/>
  <c r="BK286"/>
  <c r="J256"/>
  <c r="BK246"/>
  <c r="J232"/>
  <c r="BK224"/>
  <c r="BK189"/>
  <c r="BK171"/>
  <c r="J153"/>
  <c i="6" r="J154"/>
  <c r="BK138"/>
  <c r="J175"/>
  <c r="BK151"/>
  <c r="BK135"/>
  <c r="J172"/>
  <c r="J193"/>
  <c r="J180"/>
  <c r="BK162"/>
  <c r="J156"/>
  <c r="J138"/>
  <c i="7" r="F35"/>
  <c i="1" r="BB101"/>
  <c i="2" l="1" r="T124"/>
  <c r="R144"/>
  <c r="T152"/>
  <c r="R162"/>
  <c r="P189"/>
  <c i="3" r="BK127"/>
  <c r="J127"/>
  <c r="J100"/>
  <c r="P147"/>
  <c r="R172"/>
  <c i="4" r="P127"/>
  <c r="T193"/>
  <c i="5" r="R130"/>
  <c r="P156"/>
  <c r="BK188"/>
  <c r="J188"/>
  <c r="J100"/>
  <c r="T188"/>
  <c r="R220"/>
  <c r="T255"/>
  <c r="BK309"/>
  <c r="J309"/>
  <c r="J105"/>
  <c r="P309"/>
  <c r="BK400"/>
  <c r="J400"/>
  <c r="J108"/>
  <c r="R400"/>
  <c r="R399"/>
  <c i="6" r="T125"/>
  <c r="R161"/>
  <c r="P182"/>
  <c i="2" r="P124"/>
  <c r="BK144"/>
  <c r="J144"/>
  <c r="J99"/>
  <c r="P152"/>
  <c r="BK162"/>
  <c r="J162"/>
  <c r="J101"/>
  <c r="BK189"/>
  <c r="J189"/>
  <c r="J102"/>
  <c i="3" r="R127"/>
  <c r="R147"/>
  <c r="T172"/>
  <c i="2" r="BK124"/>
  <c r="J124"/>
  <c r="J98"/>
  <c r="P144"/>
  <c r="R152"/>
  <c r="T162"/>
  <c r="T189"/>
  <c i="3" r="T127"/>
  <c r="T147"/>
  <c r="P172"/>
  <c i="4" r="T127"/>
  <c r="T126"/>
  <c r="T125"/>
  <c r="BK193"/>
  <c r="J193"/>
  <c r="J102"/>
  <c r="R193"/>
  <c i="5" r="P130"/>
  <c r="BK156"/>
  <c r="J156"/>
  <c r="J99"/>
  <c r="T156"/>
  <c r="R188"/>
  <c r="P220"/>
  <c r="BK255"/>
  <c r="J255"/>
  <c r="J102"/>
  <c r="R255"/>
  <c r="P282"/>
  <c r="R282"/>
  <c r="T309"/>
  <c r="T400"/>
  <c r="T399"/>
  <c i="6" r="P125"/>
  <c r="BK161"/>
  <c r="J161"/>
  <c r="J99"/>
  <c r="T161"/>
  <c r="T182"/>
  <c i="2" r="R124"/>
  <c r="T144"/>
  <c r="BK152"/>
  <c r="J152"/>
  <c r="J100"/>
  <c r="P162"/>
  <c r="R189"/>
  <c i="3" r="P127"/>
  <c r="P126"/>
  <c r="P125"/>
  <c i="1" r="AU97"/>
  <c i="3" r="BK147"/>
  <c r="J147"/>
  <c r="J101"/>
  <c r="BK172"/>
  <c r="J172"/>
  <c r="J102"/>
  <c i="4" r="BK127"/>
  <c r="J127"/>
  <c r="J100"/>
  <c r="R127"/>
  <c r="R126"/>
  <c r="R125"/>
  <c r="P193"/>
  <c i="5" r="BK130"/>
  <c r="J130"/>
  <c r="J98"/>
  <c r="T130"/>
  <c r="R156"/>
  <c r="P188"/>
  <c r="BK220"/>
  <c r="J220"/>
  <c r="J101"/>
  <c r="T220"/>
  <c r="P255"/>
  <c r="BK282"/>
  <c r="J282"/>
  <c r="J103"/>
  <c r="T282"/>
  <c r="R309"/>
  <c r="P400"/>
  <c r="P399"/>
  <c i="6" r="BK125"/>
  <c r="J125"/>
  <c r="J98"/>
  <c r="R125"/>
  <c r="P161"/>
  <c r="BK182"/>
  <c r="J182"/>
  <c r="J100"/>
  <c r="R182"/>
  <c r="BK189"/>
  <c r="J189"/>
  <c r="J101"/>
  <c i="5" r="BK304"/>
  <c r="J304"/>
  <c r="J104"/>
  <c i="7" r="BK120"/>
  <c r="J120"/>
  <c r="J98"/>
  <c i="3" r="BK218"/>
  <c r="J218"/>
  <c r="J103"/>
  <c i="4" r="BK189"/>
  <c r="J189"/>
  <c r="J101"/>
  <c r="BK214"/>
  <c r="J214"/>
  <c r="J103"/>
  <c i="5" r="BK397"/>
  <c r="J397"/>
  <c r="J106"/>
  <c i="6" r="BK192"/>
  <c r="BK191"/>
  <c r="J191"/>
  <c r="J102"/>
  <c i="7" r="E85"/>
  <c r="F115"/>
  <c r="BE121"/>
  <c i="6" r="J192"/>
  <c r="J103"/>
  <c i="7" r="J112"/>
  <c i="6" r="J89"/>
  <c r="BE138"/>
  <c r="BE151"/>
  <c r="BE175"/>
  <c r="BE187"/>
  <c r="E113"/>
  <c r="BE130"/>
  <c r="BE145"/>
  <c r="BE156"/>
  <c r="BE172"/>
  <c r="BE178"/>
  <c r="BE180"/>
  <c r="F92"/>
  <c r="BE126"/>
  <c r="BE137"/>
  <c r="BE140"/>
  <c r="BE162"/>
  <c r="BE133"/>
  <c r="BE135"/>
  <c r="BE143"/>
  <c r="BE154"/>
  <c r="BE158"/>
  <c r="BE165"/>
  <c r="BE168"/>
  <c r="BE183"/>
  <c r="BE190"/>
  <c r="BE193"/>
  <c i="5" r="J89"/>
  <c r="E118"/>
  <c r="F125"/>
  <c r="BE143"/>
  <c r="BE149"/>
  <c r="BE159"/>
  <c r="BE167"/>
  <c r="BE180"/>
  <c r="BE195"/>
  <c r="BE199"/>
  <c r="BE217"/>
  <c r="BE225"/>
  <c r="BE242"/>
  <c r="BE265"/>
  <c r="BE269"/>
  <c r="BE292"/>
  <c r="BE319"/>
  <c r="BE322"/>
  <c r="BE336"/>
  <c r="BE354"/>
  <c r="BE376"/>
  <c r="BE385"/>
  <c r="BE401"/>
  <c r="BE423"/>
  <c r="BE151"/>
  <c r="BE157"/>
  <c r="BE162"/>
  <c r="BE164"/>
  <c r="BE170"/>
  <c r="BE174"/>
  <c r="BE177"/>
  <c r="BE192"/>
  <c r="BE193"/>
  <c r="BE202"/>
  <c r="BE224"/>
  <c r="BE243"/>
  <c r="BE273"/>
  <c r="BE329"/>
  <c r="BE331"/>
  <c r="BE333"/>
  <c r="BE339"/>
  <c r="BE357"/>
  <c r="BE370"/>
  <c r="BE379"/>
  <c r="BE381"/>
  <c r="BE393"/>
  <c r="BE394"/>
  <c r="BE420"/>
  <c r="BE426"/>
  <c r="BE131"/>
  <c r="BE135"/>
  <c r="BE140"/>
  <c r="BE183"/>
  <c r="BE184"/>
  <c r="BE187"/>
  <c r="BE189"/>
  <c r="BE203"/>
  <c r="BE205"/>
  <c r="BE209"/>
  <c r="BE214"/>
  <c r="BE228"/>
  <c r="BE231"/>
  <c r="BE236"/>
  <c r="BE246"/>
  <c r="BE271"/>
  <c r="BE286"/>
  <c r="BE313"/>
  <c r="BE325"/>
  <c r="BE327"/>
  <c r="BE364"/>
  <c r="BE367"/>
  <c r="BE373"/>
  <c r="BE388"/>
  <c r="BE398"/>
  <c r="BE429"/>
  <c r="BE138"/>
  <c r="BE153"/>
  <c r="BE171"/>
  <c r="BE173"/>
  <c r="BE196"/>
  <c r="BE206"/>
  <c r="BE212"/>
  <c r="BE221"/>
  <c r="BE232"/>
  <c r="BE239"/>
  <c r="BE249"/>
  <c r="BE252"/>
  <c r="BE256"/>
  <c r="BE259"/>
  <c r="BE279"/>
  <c r="BE283"/>
  <c r="BE301"/>
  <c r="BE305"/>
  <c r="BE310"/>
  <c r="BE316"/>
  <c r="BE345"/>
  <c r="BE351"/>
  <c r="BE413"/>
  <c r="BE415"/>
  <c r="BE418"/>
  <c i="3" r="BK126"/>
  <c r="BK125"/>
  <c r="J125"/>
  <c i="4" r="J91"/>
  <c r="E113"/>
  <c r="BE132"/>
  <c r="BE138"/>
  <c r="BE146"/>
  <c r="BE149"/>
  <c r="BE156"/>
  <c r="BE172"/>
  <c r="BE194"/>
  <c r="F122"/>
  <c r="BE128"/>
  <c r="BE141"/>
  <c r="BE207"/>
  <c r="BE211"/>
  <c r="BE215"/>
  <c r="BE152"/>
  <c r="BE166"/>
  <c r="BE180"/>
  <c r="BE187"/>
  <c r="BE190"/>
  <c r="BE200"/>
  <c r="BE203"/>
  <c r="BE144"/>
  <c r="BE160"/>
  <c r="BE162"/>
  <c r="BE169"/>
  <c r="BE182"/>
  <c r="BE183"/>
  <c r="BE198"/>
  <c i="3" r="E85"/>
  <c r="F122"/>
  <c r="BE191"/>
  <c r="BE203"/>
  <c r="BE215"/>
  <c r="BE128"/>
  <c r="BE133"/>
  <c r="BE137"/>
  <c r="BE143"/>
  <c r="BE146"/>
  <c r="BE160"/>
  <c r="BE163"/>
  <c r="BE173"/>
  <c r="BE148"/>
  <c r="BE151"/>
  <c r="BE169"/>
  <c r="BE195"/>
  <c r="BE219"/>
  <c r="J91"/>
  <c r="BE154"/>
  <c r="BE205"/>
  <c r="BE207"/>
  <c i="2" r="BE128"/>
  <c r="BE141"/>
  <c r="BE145"/>
  <c r="BE169"/>
  <c r="J89"/>
  <c r="F92"/>
  <c r="BE132"/>
  <c r="BE135"/>
  <c r="BE138"/>
  <c r="BE153"/>
  <c r="BE167"/>
  <c r="BE172"/>
  <c r="BE175"/>
  <c r="BE190"/>
  <c r="BE194"/>
  <c r="E85"/>
  <c r="BE125"/>
  <c r="BE159"/>
  <c r="BE179"/>
  <c r="BE184"/>
  <c r="BE148"/>
  <c r="BE156"/>
  <c r="BE163"/>
  <c r="BE182"/>
  <c r="F36"/>
  <c i="1" r="BC95"/>
  <c i="3" r="F36"/>
  <c i="1" r="BA97"/>
  <c i="4" r="J36"/>
  <c i="1" r="AW98"/>
  <c i="5" r="F35"/>
  <c i="1" r="BB99"/>
  <c i="6" r="F34"/>
  <c i="1" r="BA100"/>
  <c i="7" r="J33"/>
  <c i="1" r="AV101"/>
  <c i="7" r="J34"/>
  <c i="1" r="AW101"/>
  <c r="AS94"/>
  <c i="2" r="F34"/>
  <c i="1" r="BA95"/>
  <c i="2" r="F35"/>
  <c i="1" r="BB95"/>
  <c i="3" r="F38"/>
  <c i="1" r="BC97"/>
  <c i="4" r="F38"/>
  <c i="1" r="BC98"/>
  <c i="4" r="F39"/>
  <c i="1" r="BD98"/>
  <c i="5" r="F34"/>
  <c i="1" r="BA99"/>
  <c i="6" r="J34"/>
  <c i="1" r="AW100"/>
  <c i="6" r="F36"/>
  <c i="1" r="BC100"/>
  <c i="2" r="J34"/>
  <c i="1" r="AW95"/>
  <c i="3" r="J36"/>
  <c i="1" r="AW97"/>
  <c i="3" r="F39"/>
  <c i="1" r="BD97"/>
  <c i="4" r="F36"/>
  <c i="1" r="BA98"/>
  <c i="3" r="J32"/>
  <c i="5" r="F36"/>
  <c i="1" r="BC99"/>
  <c i="5" r="F37"/>
  <c i="1" r="BD99"/>
  <c i="2" r="F37"/>
  <c i="1" r="BD95"/>
  <c i="3" r="F37"/>
  <c i="1" r="BB97"/>
  <c i="4" r="F37"/>
  <c i="1" r="BB98"/>
  <c i="5" r="J34"/>
  <c i="1" r="AW99"/>
  <c i="6" r="F37"/>
  <c i="1" r="BD100"/>
  <c i="6" r="F35"/>
  <c i="1" r="BB100"/>
  <c i="6" l="1" r="R124"/>
  <c r="R123"/>
  <c i="5" r="T129"/>
  <c r="T128"/>
  <c r="P129"/>
  <c r="P128"/>
  <c i="1" r="AU99"/>
  <c i="3" r="R126"/>
  <c r="R125"/>
  <c i="2" r="P123"/>
  <c r="P122"/>
  <c i="1" r="AU95"/>
  <c i="5" r="R129"/>
  <c r="R128"/>
  <c i="6" r="P124"/>
  <c r="P123"/>
  <c i="1" r="AU100"/>
  <c i="6" r="T124"/>
  <c r="T123"/>
  <c i="4" r="P126"/>
  <c r="P125"/>
  <c i="1" r="AU98"/>
  <c i="2" r="R123"/>
  <c r="R122"/>
  <c i="3" r="T126"/>
  <c r="T125"/>
  <c i="2" r="T123"/>
  <c r="T122"/>
  <c i="5" r="BK129"/>
  <c r="J129"/>
  <c r="J97"/>
  <c i="2" r="BK123"/>
  <c r="BK122"/>
  <c r="J122"/>
  <c r="J96"/>
  <c i="4" r="BK126"/>
  <c r="J126"/>
  <c r="J99"/>
  <c i="5" r="BK399"/>
  <c r="J399"/>
  <c r="J107"/>
  <c i="6" r="BK124"/>
  <c r="J124"/>
  <c r="J97"/>
  <c i="7" r="BK119"/>
  <c r="J119"/>
  <c r="J97"/>
  <c i="1" r="AG97"/>
  <c i="3" r="J98"/>
  <c r="J126"/>
  <c r="J99"/>
  <c i="2" r="J33"/>
  <c i="1" r="AV95"/>
  <c r="AT95"/>
  <c r="BB96"/>
  <c r="AX96"/>
  <c i="4" r="J35"/>
  <c i="1" r="AV98"/>
  <c r="AT98"/>
  <c i="6" r="F33"/>
  <c i="1" r="AZ100"/>
  <c r="AT101"/>
  <c r="AU96"/>
  <c i="3" r="F35"/>
  <c i="1" r="AZ97"/>
  <c r="BC96"/>
  <c r="AY96"/>
  <c i="5" r="F33"/>
  <c i="1" r="AZ99"/>
  <c i="2" r="F33"/>
  <c i="1" r="AZ95"/>
  <c r="BD96"/>
  <c i="4" r="F35"/>
  <c i="1" r="AZ98"/>
  <c i="6" r="J33"/>
  <c i="1" r="AV100"/>
  <c r="AT100"/>
  <c i="7" r="F33"/>
  <c i="1" r="AZ101"/>
  <c i="3" r="J35"/>
  <c i="1" r="AV97"/>
  <c r="AT97"/>
  <c r="AN97"/>
  <c r="BA96"/>
  <c r="AW96"/>
  <c i="5" r="J33"/>
  <c i="1" r="AV99"/>
  <c r="AT99"/>
  <c i="4" l="1" r="BK125"/>
  <c r="J125"/>
  <c i="2" r="J123"/>
  <c r="J97"/>
  <c i="6" r="BK123"/>
  <c r="J123"/>
  <c r="J96"/>
  <c i="7" r="BK118"/>
  <c r="J118"/>
  <c r="J96"/>
  <c i="5" r="BK128"/>
  <c r="J128"/>
  <c i="3" r="J41"/>
  <c i="1" r="AU94"/>
  <c i="5" r="J30"/>
  <c i="1" r="AG99"/>
  <c r="BD94"/>
  <c r="W33"/>
  <c r="BB94"/>
  <c r="AX94"/>
  <c i="2" r="J30"/>
  <c i="1" r="AG95"/>
  <c i="4" r="J32"/>
  <c i="1" r="AG98"/>
  <c r="AG96"/>
  <c r="BC94"/>
  <c r="AY94"/>
  <c r="BA94"/>
  <c r="W30"/>
  <c r="AZ96"/>
  <c r="AV96"/>
  <c r="AT96"/>
  <c r="AN96"/>
  <c i="2" l="1" r="J39"/>
  <c i="5" r="J39"/>
  <c i="4" r="J41"/>
  <c i="5" r="J96"/>
  <c i="4" r="J98"/>
  <c i="1" r="AN95"/>
  <c r="AN98"/>
  <c r="AN99"/>
  <c r="AZ94"/>
  <c r="W29"/>
  <c i="7" r="J30"/>
  <c i="1" r="AG101"/>
  <c i="6" r="J30"/>
  <c i="1" r="AG100"/>
  <c r="AN100"/>
  <c r="W32"/>
  <c r="W31"/>
  <c r="AW94"/>
  <c r="AK30"/>
  <c i="7" l="1" r="J39"/>
  <c i="6" r="J39"/>
  <c i="1" r="AN101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<sst xmlns="http://schemas.openxmlformats.org/spreadsheetml/2006/main">
  <si>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</si>
  <si>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</si>
  <si>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</si>
  <si>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</si>
  <si>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{7c05a4e6-f7dd-4943-91e4-778b93f7d85b}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</si>
  <si>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</si>
  <si>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</si>
  <si>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</si>
  <si>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</si>
  <si>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</si>
  <si>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</si>
  <si>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</si>
  <si>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</si>
  <si>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</si>
  <si>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PET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</si>
  <si>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</si>
  <si>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</si>
  <si>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ev.č. M2 přes Holotovecký potok na ul. V Zimném dole v Petřvaldu</t>
  </si>
  <si>
    <t>KSO:</t>
  </si>
  <si>
    <t>CC-CZ:</t>
  </si>
  <si>
    <t>Místo:</t>
  </si>
  <si>
    <t xml:space="preserve"> </t>
  </si>
  <si>
    <t>Datum:</t>
  </si>
  <si>
    <t>5. 5. 2022</t>
  </si>
  <si>
    <t>Zadavatel:</t>
  </si>
  <si>
    <t>IČ:</t>
  </si>
  <si>
    <t>00297593</t>
  </si>
  <si>
    <t>Město Petřvald</t>
  </si>
  <si>
    <t>DIČ:</t>
  </si>
  <si>
    <t>CZ00297593</t>
  </si>
  <si>
    <t>Uchazeč:</t>
  </si>
  <si>
    <t>Vyplň údaj</t>
  </si>
  <si>
    <t>Projektant:</t>
  </si>
  <si>
    <t>27764613</t>
  </si>
  <si>
    <t>Ing. Pavel Kurečka MOSTY s.r.o.</t>
  </si>
  <si>
    <t>CZ27764613</t>
  </si>
  <si>
    <t>True</t>
  </si>
  <si>
    <t>Zpracovatel:</t>
  </si>
  <si>
    <t>Kurečková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</si>
  <si>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</si>
  <si>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</si>
  <si>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</si>
  <si>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</si>
  <si>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</si>
  <si>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</si>
  <si>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</si>
  <si>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</si>
  <si>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</si>
  <si>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</si>
  <si>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</si>
  <si>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</si>
  <si>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</si>
  <si>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</si>
  <si>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</si>
  <si>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</si>
  <si>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</si>
  <si>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</si>
  <si>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</si>
  <si>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</si>
  <si>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</si>
  <si>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</si>
  <si>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</si>
  <si>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</si>
  <si>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</si>
  <si>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</si>
  <si>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</si>
  <si>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</si>
  <si>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</si>
  <si>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</si>
  <si>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</si>
  <si>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</si>
  <si>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</si>
  <si>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</si>
  <si>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</si>
  <si>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</si>
  <si>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</si>
  <si>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</si>
  <si>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</si>
  <si>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</si>
  <si>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</si>
  <si>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</si>
  <si>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</si>
  <si>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</si>
  <si>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</si>
  <si>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</si>
  <si>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</si>
  <si>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000 - Ostatní a vedlejší náklady</t>
  </si>
  <si>
    <t>VON</t>
  </si>
  <si>
    <t>1</t>
  </si>
  <si>
    <t>{703e75fd-3163-474c-b6f9-f7e262957a8d}</t>
  </si>
  <si>
    <t>2</t>
  </si>
  <si>
    <t>001</t>
  </si>
  <si>
    <t>001 - Demolice</t>
  </si>
  <si>
    <t>STA</t>
  </si>
  <si>
    <t>{b2eba488-6c34-4fb2-8006-c451f0a781a7}</t>
  </si>
  <si>
    <t>001.1</t>
  </si>
  <si>
    <t>001.1 - Odstranění konstrukcí</t>
  </si>
  <si>
    <t>Soupis</t>
  </si>
  <si>
    <t>{cac5377b-0e26-4401-b1d6-d20d5a8c36c9}</t>
  </si>
  <si>
    <t>001.2</t>
  </si>
  <si>
    <t>001.2 - Zemní práce, výkopy</t>
  </si>
  <si>
    <t>{70a7d66f-e3de-4b64-893e-0e2444a21c0a}</t>
  </si>
  <si>
    <t>201</t>
  </si>
  <si>
    <t>201 - Most ev.č. M2</t>
  </si>
  <si>
    <t>{2fd052b3-cb51-48b8-adb1-5ab12fd613c1}</t>
  </si>
  <si>
    <t>301</t>
  </si>
  <si>
    <t>301 - Úprava koryta</t>
  </si>
  <si>
    <t>{92ecdf8b-b282-466c-a4f5-4681543798f5}</t>
  </si>
  <si>
    <t>302</t>
  </si>
  <si>
    <t>302 - Úprava vodovodu</t>
  </si>
  <si>
    <t>{ce87a17a-44fa-476d-800f-67327cbfc294}</t>
  </si>
  <si>
    <t>KRYCÍ LIST SOUPISU PRACÍ</t>
  </si>
  <si>
    <t>Objekt:</t>
  </si>
  <si>
    <t>000 - 000 -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</si>
  <si>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</si>
  <si>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</si>
  <si>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</si>
  <si>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</si>
  <si>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</si>
  <si>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</si>
  <si>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</si>
  <si>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</si>
  <si>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</si>
  <si>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</si>
  <si>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</si>
  <si>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</si>
  <si>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</si>
  <si>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</si>
  <si>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</si>
  <si>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</si>
  <si>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</si>
  <si>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</si>
  <si>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</si>
  <si>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</si>
  <si>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</si>
  <si>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</si>
  <si>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</si>
  <si>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</si>
  <si>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</si>
  <si>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</si>
  <si>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</si>
  <si>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</si>
  <si>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</si>
  <si>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</si>
  <si>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</si>
  <si>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011114000</t>
  </si>
  <si>
    <t>Inženýrsko-geologický průzkum</t>
  </si>
  <si>
    <t>Kč</t>
  </si>
  <si>
    <t>CS ÚRS 2022 01</t>
  </si>
  <si>
    <t>1024</t>
  </si>
  <si>
    <t>-1930926046</t>
  </si>
  <si>
    <t>VV</t>
  </si>
  <si>
    <t>prohlídka základové spáry geologem</t>
  </si>
  <si>
    <t>012103000</t>
  </si>
  <si>
    <t>Geodetické práce před výstavbou</t>
  </si>
  <si>
    <t>-105126887</t>
  </si>
  <si>
    <t>vytyčení inženýrských sítí</t>
  </si>
  <si>
    <t>vodovod, kanalizace</t>
  </si>
  <si>
    <t>3</t>
  </si>
  <si>
    <t>012203000</t>
  </si>
  <si>
    <t>Geodetické práce při provádění stavby</t>
  </si>
  <si>
    <t>-1325893439</t>
  </si>
  <si>
    <t>vytyčení a zaměření konstrukcí</t>
  </si>
  <si>
    <t>4</t>
  </si>
  <si>
    <t>012303000</t>
  </si>
  <si>
    <t>Geodetické práce po výstavbě</t>
  </si>
  <si>
    <t>-1219967205</t>
  </si>
  <si>
    <t>geometrický plán</t>
  </si>
  <si>
    <t>013244000</t>
  </si>
  <si>
    <t>Dokumentace pro provádění stavby</t>
  </si>
  <si>
    <t>260582916</t>
  </si>
  <si>
    <t>realizační a dílenská dokumentace</t>
  </si>
  <si>
    <t>6</t>
  </si>
  <si>
    <t>013254000</t>
  </si>
  <si>
    <t>Dokumentace skutečného provedení stavby</t>
  </si>
  <si>
    <t>554626875</t>
  </si>
  <si>
    <t>tištěná a digitální</t>
  </si>
  <si>
    <t>VRN2</t>
  </si>
  <si>
    <t>Příprava staveniště</t>
  </si>
  <si>
    <t>7</t>
  </si>
  <si>
    <t>021002000</t>
  </si>
  <si>
    <t>Záchranné práce - norná stěna</t>
  </si>
  <si>
    <t>-1637514751</t>
  </si>
  <si>
    <t>norná stěna pro případ havárie</t>
  </si>
  <si>
    <t>8</t>
  </si>
  <si>
    <t>024002000</t>
  </si>
  <si>
    <t>Přestěhování lidí, zvířat</t>
  </si>
  <si>
    <t>1226360939</t>
  </si>
  <si>
    <t>Záchranný odlov a transfer ryb dle požadavku ČRS</t>
  </si>
  <si>
    <t>opakovaně de potřeb stavby</t>
  </si>
  <si>
    <t>VRN3</t>
  </si>
  <si>
    <t>Zařízení staveniště</t>
  </si>
  <si>
    <t>9</t>
  </si>
  <si>
    <t>030001000</t>
  </si>
  <si>
    <t>1542778529</t>
  </si>
  <si>
    <t>zřízení, provoz a odstranění zařízení staveniště včetně připojení na media</t>
  </si>
  <si>
    <t>10</t>
  </si>
  <si>
    <t>034103000</t>
  </si>
  <si>
    <t>Oplocení staveniště</t>
  </si>
  <si>
    <t>m</t>
  </si>
  <si>
    <t>-1290542547</t>
  </si>
  <si>
    <t>provizorní oplocení staveniště - zřízení, pronájem, údržba, odstranění</t>
  </si>
  <si>
    <t>20</t>
  </si>
  <si>
    <t>11</t>
  </si>
  <si>
    <t>034503000</t>
  </si>
  <si>
    <t>Informační tabule na staveništi</t>
  </si>
  <si>
    <t>kus</t>
  </si>
  <si>
    <t>-762597645</t>
  </si>
  <si>
    <t>označení stavby cedulí (název stavby, délka realizace, jméno stavbyvedoucího, tel.kontakt)</t>
  </si>
  <si>
    <t>VRN4</t>
  </si>
  <si>
    <t>Inženýrská činnost</t>
  </si>
  <si>
    <t>12</t>
  </si>
  <si>
    <t>041103000</t>
  </si>
  <si>
    <t>Autorský dozor projektanta</t>
  </si>
  <si>
    <t>hod</t>
  </si>
  <si>
    <t>-984680024</t>
  </si>
  <si>
    <t>včetně cestovného</t>
  </si>
  <si>
    <t>cema dle smlouvy o dílo z r. 2020</t>
  </si>
  <si>
    <t>6*4</t>
  </si>
  <si>
    <t>13</t>
  </si>
  <si>
    <t>042503000</t>
  </si>
  <si>
    <t>Plán BOZP na staveništi</t>
  </si>
  <si>
    <t>-2005210969</t>
  </si>
  <si>
    <t>14</t>
  </si>
  <si>
    <t>04290304R</t>
  </si>
  <si>
    <t>Havarijní a povodňový plán</t>
  </si>
  <si>
    <t>ks</t>
  </si>
  <si>
    <t>vlastní</t>
  </si>
  <si>
    <t>667836479</t>
  </si>
  <si>
    <t>dle požadavku Povodí Odry - včetně projednání</t>
  </si>
  <si>
    <t>0429031R</t>
  </si>
  <si>
    <t xml:space="preserve">Mostní list   </t>
  </si>
  <si>
    <t>-880268745</t>
  </si>
  <si>
    <t>Zpracování mostního listu dle ČSN 73 6220</t>
  </si>
  <si>
    <t>16</t>
  </si>
  <si>
    <t>0429032R</t>
  </si>
  <si>
    <t>První hlavní prohlídka</t>
  </si>
  <si>
    <t>-983904770</t>
  </si>
  <si>
    <t>Provedení 1. hlavní mostní prohlídky za přítomnosti správce</t>
  </si>
  <si>
    <t>Zpracování protokolu</t>
  </si>
  <si>
    <t>17</t>
  </si>
  <si>
    <t>043103000</t>
  </si>
  <si>
    <t>Zkoušky bez rozlišení</t>
  </si>
  <si>
    <t>-381098564</t>
  </si>
  <si>
    <t>Zkoušky betonu, hutnění, izolace, nátěrů aj.</t>
  </si>
  <si>
    <t>18</t>
  </si>
  <si>
    <t>043203003</t>
  </si>
  <si>
    <t>Rozbory - krácený rozbor vody</t>
  </si>
  <si>
    <t>-1288938751</t>
  </si>
  <si>
    <t>19</t>
  </si>
  <si>
    <t>049002000</t>
  </si>
  <si>
    <t>Ostatní inženýrská činnost</t>
  </si>
  <si>
    <t>186838075</t>
  </si>
  <si>
    <t>Výkresy provizorního dopravního značení</t>
  </si>
  <si>
    <t>projednání s Policií ČR</t>
  </si>
  <si>
    <t>zajištění přechodné úpravy provozu</t>
  </si>
  <si>
    <t>VRN7</t>
  </si>
  <si>
    <t>Provozní vlivy</t>
  </si>
  <si>
    <t>072002000</t>
  </si>
  <si>
    <t>Silniční provoz - provizorní dopravní značení</t>
  </si>
  <si>
    <t>137879778</t>
  </si>
  <si>
    <t>provizorní dopravní značení během stavby</t>
  </si>
  <si>
    <t>montáž, údržba, pronájem, demontáž</t>
  </si>
  <si>
    <t>075002000</t>
  </si>
  <si>
    <t>Ochranná pásma - vypnutí elektrického vedení</t>
  </si>
  <si>
    <t>1429827671</t>
  </si>
  <si>
    <t>vypnutí elektrického vedení po dobu provádění výkopových prací, osazení a vytažení zápor</t>
  </si>
  <si>
    <t>001 - 001 - Demolice</t>
  </si>
  <si>
    <t>Soupis:</t>
  </si>
  <si>
    <t>001.1 - 001.1 - Odstranění konstrukcí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</si>
  <si>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</si>
  <si>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</si>
  <si>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</si>
  <si>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</si>
  <si>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</si>
  <si>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</si>
  <si>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</si>
  <si>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</si>
  <si>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113107313</t>
  </si>
  <si>
    <t>Odstranění podkladu z kameniva těženého tl přes 200 do 300 mm strojně pl do 50 m2</t>
  </si>
  <si>
    <t>m2</t>
  </si>
  <si>
    <t>-1260315258</t>
  </si>
  <si>
    <t xml:space="preserve">Odstranění podkladních vrstev vozovky v dosahu výkopů </t>
  </si>
  <si>
    <t>po odfrézování krytu vozovky</t>
  </si>
  <si>
    <t>vrstvy z kameniva v předpokl. tl. 250 mm</t>
  </si>
  <si>
    <t xml:space="preserve">22,53+12,43 </t>
  </si>
  <si>
    <t>113107341</t>
  </si>
  <si>
    <t>Odstranění podkladu živičného tl 50 mm strojně pl do 50 m2</t>
  </si>
  <si>
    <t>2102894020</t>
  </si>
  <si>
    <t>22,53+12,43</t>
  </si>
  <si>
    <t>113154123</t>
  </si>
  <si>
    <t>Frézování živičného krytu tl 50 mm pruh š přes 0,5 do 1 m pl do 500 m2 bez překážek v trase</t>
  </si>
  <si>
    <t>-344702118</t>
  </si>
  <si>
    <t xml:space="preserve">Frézování vozovky v tl. 50 mm – mimo dosah výkopů </t>
  </si>
  <si>
    <t>36+25,5+19,8</t>
  </si>
  <si>
    <t>cca. 6,5 m za dosah výkopů u OP1 a 3,6 m u OP2 pro úpravu nivelety</t>
  </si>
  <si>
    <t xml:space="preserve">6,5*3,6+3*3,25 </t>
  </si>
  <si>
    <t>Součet</t>
  </si>
  <si>
    <t>113154124</t>
  </si>
  <si>
    <t>Frézování živičného krytu tl 100 mm pruh š přes 0,5 do 1 m pl do 500 m2 bez překážek v trase</t>
  </si>
  <si>
    <t>76957341</t>
  </si>
  <si>
    <t>v dosahu výkopů a na nosné konstrukci</t>
  </si>
  <si>
    <t xml:space="preserve">22,53+12,43+10,52 </t>
  </si>
  <si>
    <t>184818231</t>
  </si>
  <si>
    <t>Ochrana kmene průměru do 300 mm bedněním výšky do 2 m</t>
  </si>
  <si>
    <t>-870193596</t>
  </si>
  <si>
    <t>Ostatní konstrukce a práce, bourání</t>
  </si>
  <si>
    <t>919735111</t>
  </si>
  <si>
    <t>Řezání stávajícího živičného krytu hl do 50 mm</t>
  </si>
  <si>
    <t>-533343295</t>
  </si>
  <si>
    <t>na rozhraní frézování</t>
  </si>
  <si>
    <t>3,6+3,45</t>
  </si>
  <si>
    <t>938909331</t>
  </si>
  <si>
    <t>Čištění vozovek metením ručně podkladu nebo krytu betonového nebo živičného</t>
  </si>
  <si>
    <t>905773669</t>
  </si>
  <si>
    <t>čištění vozovky během bouracích a výkopových prací</t>
  </si>
  <si>
    <t>7*50*3,5</t>
  </si>
  <si>
    <t>962041211</t>
  </si>
  <si>
    <t>Bourání mostních zdí a pilířů z betonu prostého</t>
  </si>
  <si>
    <t>m3</t>
  </si>
  <si>
    <t>1182248978</t>
  </si>
  <si>
    <t>Vybourání opěr a křídel – odhad</t>
  </si>
  <si>
    <t xml:space="preserve">4,2*0,5*2*1,4 </t>
  </si>
  <si>
    <t>Vybourání základů – odhad</t>
  </si>
  <si>
    <t xml:space="preserve">2*0,9*0,6*4,2 </t>
  </si>
  <si>
    <t>963041211</t>
  </si>
  <si>
    <t>Bourání mostní nosné konstrukce z betonu prostého</t>
  </si>
  <si>
    <t>876589599</t>
  </si>
  <si>
    <t>Odstranění spádového betonu na NK, v průměrné tl. 100 mm</t>
  </si>
  <si>
    <t>4,6*3,8*0,10</t>
  </si>
  <si>
    <t>963051111</t>
  </si>
  <si>
    <t>Bourání mostní nosné konstrukce z ŽB</t>
  </si>
  <si>
    <t>1424697707</t>
  </si>
  <si>
    <t>Demolice ŽB říms - odhad</t>
  </si>
  <si>
    <t>0,2*0,2*(4,6+5,02)</t>
  </si>
  <si>
    <t>Demolice ŽB nosné konstrukce mostu (se zabetonovanými ocelovými nosníky) - odhad</t>
  </si>
  <si>
    <t>0,35*4,6*4,15</t>
  </si>
  <si>
    <t>966075141</t>
  </si>
  <si>
    <t>Odstranění kovového zábradlí vcelku</t>
  </si>
  <si>
    <t>-1214925416</t>
  </si>
  <si>
    <t xml:space="preserve">Odstranění stávajícího ocelového dvoumadlového zábradlí </t>
  </si>
  <si>
    <t xml:space="preserve">5,02+4,6 </t>
  </si>
  <si>
    <t>997</t>
  </si>
  <si>
    <t>Přesun sutě</t>
  </si>
  <si>
    <t>997013501</t>
  </si>
  <si>
    <t>Odvoz suti a vybouraných hmot na skládku nebo meziskládku do 1 km se složením</t>
  </si>
  <si>
    <t>t</t>
  </si>
  <si>
    <t>2016788651</t>
  </si>
  <si>
    <t>Podkladní vrstvy vozovky z kameniva</t>
  </si>
  <si>
    <t>34,96*0,25*2,0</t>
  </si>
  <si>
    <t>Podkladní vrstvy vozovky živičné</t>
  </si>
  <si>
    <t>34,96*0,05*2,35</t>
  </si>
  <si>
    <t>Zfrézované živičné vrstvy vozovky</t>
  </si>
  <si>
    <t>(114,45*0,05+45,48*0,10)*2,35</t>
  </si>
  <si>
    <t>z toho se na posyp krajnic využije</t>
  </si>
  <si>
    <t>-(7,4+6,6+4,4+4,1)*0,15*2,35</t>
  </si>
  <si>
    <t>Vybouraný prostý beton</t>
  </si>
  <si>
    <t>(10,416+1,748)*2,3</t>
  </si>
  <si>
    <t>Vybouraný železobeton</t>
  </si>
  <si>
    <t>7,067*2,5</t>
  </si>
  <si>
    <t>Ocelové nosníky z nosné konstrukce - do sběrny - bez poplatku za skládku</t>
  </si>
  <si>
    <t>4,6*(3*54,2+5*26,3)/1000</t>
  </si>
  <si>
    <t>Ocelové zábradlí - do sběrny - bez poplatku za skládku</t>
  </si>
  <si>
    <t>(8*1+2*(5,02+4,6))*1,8/1000</t>
  </si>
  <si>
    <t>997013509</t>
  </si>
  <si>
    <t>Příplatek k odvozu suti a vybouraných hmot na skládku ZKD 1 km přes 1 km</t>
  </si>
  <si>
    <t>1487079400</t>
  </si>
  <si>
    <t>odvoz do 15 km</t>
  </si>
  <si>
    <t>84,84</t>
  </si>
  <si>
    <t>84,84*14 'Přepočtené koeficientem množství</t>
  </si>
  <si>
    <t>997211612</t>
  </si>
  <si>
    <t>Nakládání vybouraných hmot na dopravní prostředky pro vodorovnou dopravu</t>
  </si>
  <si>
    <t>2138103263</t>
  </si>
  <si>
    <t>Ocelové nosníky z nosné konstrukce - do šrotu</t>
  </si>
  <si>
    <t>997221615</t>
  </si>
  <si>
    <t>Poplatek za uložení na skládce (skládkovné) stavebního odpadu betonového kód odpadu 17 01 01</t>
  </si>
  <si>
    <t>-992018123</t>
  </si>
  <si>
    <t>997221625</t>
  </si>
  <si>
    <t>Poplatek za uložení na skládce (skládkovné) stavebního odpadu železobetonového kód odpadu 17 01 01</t>
  </si>
  <si>
    <t>-408349104</t>
  </si>
  <si>
    <t>997221645</t>
  </si>
  <si>
    <t>Poplatek za uložení na skládce (skládkovné) odpadu asfaltového bez dehtu kód odpadu 17 03 02</t>
  </si>
  <si>
    <t>232246487</t>
  </si>
  <si>
    <t>Podkladní vrstvy vozovky</t>
  </si>
  <si>
    <t>997221655</t>
  </si>
  <si>
    <t>Poplatek za uložení na skládce (skládkovné) zeminy a kamení kód odpadu 17 05 04</t>
  </si>
  <si>
    <t>2108711608</t>
  </si>
  <si>
    <t>998</t>
  </si>
  <si>
    <t>Přesun hmot</t>
  </si>
  <si>
    <t>998001123</t>
  </si>
  <si>
    <t>Přesun hmot pro demolice objektů v do 21 m</t>
  </si>
  <si>
    <t>-20416796</t>
  </si>
  <si>
    <t>001.2 - 001.2 - Zemní práce, výkopy</t>
  </si>
  <si>
    <t xml:space="preserve">    2 - Zakládání</t>
  </si>
  <si>
    <t>121112003</t>
  </si>
  <si>
    <t>Sejmutí ornice tl vrstvy do 200 mm ručně</t>
  </si>
  <si>
    <t>9806110</t>
  </si>
  <si>
    <t>Sejmutí ornice z pozemků ZPF v tl. 200 mm</t>
  </si>
  <si>
    <t>uložení v obvodu stavby - zemina bude opětovně použita</t>
  </si>
  <si>
    <t>23</t>
  </si>
  <si>
    <t>122111101</t>
  </si>
  <si>
    <t>Odkopávky a prokopávky v hornině třídy těžitelnosti I, skupiny 1 a 2 ručně</t>
  </si>
  <si>
    <t>-1650095352</t>
  </si>
  <si>
    <t>Odkopávky humózních vrstev mimo pozemky ZPF, v tl. 150 mm</t>
  </si>
  <si>
    <t>(27+29+21+12-23)*0,15</t>
  </si>
  <si>
    <t>Odstranění zemních krajnic na mostě</t>
  </si>
  <si>
    <t>(0,49+0,4) *5*0,1</t>
  </si>
  <si>
    <t>127753301</t>
  </si>
  <si>
    <t>Vykopávky v zemníku pod vodou v hornině třídy těžitelnosti I a II skupiny 1 až 4 s přemístěním výkopku do 50 m</t>
  </si>
  <si>
    <t>1551811470</t>
  </si>
  <si>
    <t>Odstranění zemních hrázek</t>
  </si>
  <si>
    <t xml:space="preserve">0,75*0,5*(3,2+0,5)*1,0*5,48 + 0,75*0,5*(3,2+0,5)*1*8  - 1,85*2*1,5</t>
  </si>
  <si>
    <t>131213701</t>
  </si>
  <si>
    <t>Hloubení nezapažených jam v soudržných horninách třídy těžitelnosti I skupiny 3 ručně</t>
  </si>
  <si>
    <t>-386457105</t>
  </si>
  <si>
    <t>Ruční výkop nezapažený v místě betonové šachty kanalizace před OP1</t>
  </si>
  <si>
    <t xml:space="preserve">5,3*1,6+0,5*1,7*1,7*4+0,5*1,6*1,6*3,9 </t>
  </si>
  <si>
    <t>131251104</t>
  </si>
  <si>
    <t>Hloubení jam nezapažených v hornině třídy těžitelnosti I skupiny 3 objem do 500 m3 strojně</t>
  </si>
  <si>
    <t>-1389650653</t>
  </si>
  <si>
    <t xml:space="preserve">32,5*1,2+1,9*1,7*5+1*5+0,5*(1,8+3,25)*1,38*5+3,2*3,2/2*5+2*2/2*6,5+1/3*3,2*3,2*3,2+1/3*3*3*3 </t>
  </si>
  <si>
    <t>131251202</t>
  </si>
  <si>
    <t>Hloubení jam zapažených v hornině třídy těžitelnosti I skupiny 3 objem do 50 m3 strojně</t>
  </si>
  <si>
    <t>-43252282</t>
  </si>
  <si>
    <t xml:space="preserve">vtoková strana mostu </t>
  </si>
  <si>
    <t>0,5*2,6*2,6*4,2+1*6,11*1</t>
  </si>
  <si>
    <t>151711111</t>
  </si>
  <si>
    <t>Osazení zápor ocelových dl do 8 m</t>
  </si>
  <si>
    <t>1978683788</t>
  </si>
  <si>
    <t>Zápory (celkem 21 ks) HEB 140</t>
  </si>
  <si>
    <t xml:space="preserve">12*5+3,8*5+4*3,2 </t>
  </si>
  <si>
    <t>M</t>
  </si>
  <si>
    <t>13010974</t>
  </si>
  <si>
    <t>ocel profilová jakost S235JR (11 375) průřez HEB 140</t>
  </si>
  <si>
    <t>1303259360</t>
  </si>
  <si>
    <t>P</t>
  </si>
  <si>
    <t>Poznámka k položce:_x000d_
Hmotnost: 34,50 kg/m</t>
  </si>
  <si>
    <t>4 ks zápor dl. 3,2 m zůstane v zemi</t>
  </si>
  <si>
    <t>4*3,2*34,5/1000</t>
  </si>
  <si>
    <t>1301097R</t>
  </si>
  <si>
    <t>ocel profilová jakost S235JR (11 375) průřez HEB 140 - pronájem</t>
  </si>
  <si>
    <t>-424026023</t>
  </si>
  <si>
    <t>zápory vytažené</t>
  </si>
  <si>
    <t>(12*5+5*3,8)*34,5/1000</t>
  </si>
  <si>
    <t>151711131</t>
  </si>
  <si>
    <t>Vytažení zápor ocelových dl do 8 m</t>
  </si>
  <si>
    <t>1688562002</t>
  </si>
  <si>
    <t>12*5+5*3,8</t>
  </si>
  <si>
    <t>15171211R</t>
  </si>
  <si>
    <t>Převázka ocelová zdvojená pro kotvení záporového pažení</t>
  </si>
  <si>
    <t>1397669136</t>
  </si>
  <si>
    <t>Zřízení, pronájem po dobu stavby, odstranění</t>
  </si>
  <si>
    <t xml:space="preserve">2ks U160 </t>
  </si>
  <si>
    <t>2*(2,45+2,1+6,11)*18,8/1000</t>
  </si>
  <si>
    <t>151721111</t>
  </si>
  <si>
    <t>Zřízení pažení do ocelových zápor hl výkopu do 4 m s jeho následným odstraněním</t>
  </si>
  <si>
    <t>-1340162277</t>
  </si>
  <si>
    <t xml:space="preserve">hranoly 80x80 </t>
  </si>
  <si>
    <t xml:space="preserve">3,0*(4,8+4,6)+2*2,6 </t>
  </si>
  <si>
    <t>153111114</t>
  </si>
  <si>
    <t>Příčné řezání ocelových zaberaněných štětovnic z terénu</t>
  </si>
  <si>
    <t>1407124694</t>
  </si>
  <si>
    <t>upálení 4 ks zápor ponechaných v zemi</t>
  </si>
  <si>
    <t>162751117</t>
  </si>
  <si>
    <t>Vodorovné přemístění přes 9 000 do 10000 m výkopku/sypaniny z horniny třídy těžitelnosti I skupiny 1 až 3</t>
  </si>
  <si>
    <t>191417295</t>
  </si>
  <si>
    <t>Odkopávky</t>
  </si>
  <si>
    <t>10,345</t>
  </si>
  <si>
    <t>Hloubené jámy</t>
  </si>
  <si>
    <t>19,252+136,095+20,306</t>
  </si>
  <si>
    <t>zemina v vrtů pro zápory</t>
  </si>
  <si>
    <t xml:space="preserve">93,3*3,14*0,3*0,3/4 </t>
  </si>
  <si>
    <t>162751119</t>
  </si>
  <si>
    <t>Příplatek k vodorovnému přemístění výkopku/sypaniny z horniny třídy těžitelnosti I skupiny 1 až 3 ZKD 1000 m přes 10000 m</t>
  </si>
  <si>
    <t>1301231880</t>
  </si>
  <si>
    <t>192,59*5 'Přepočtené koeficientem množství</t>
  </si>
  <si>
    <t>167151111</t>
  </si>
  <si>
    <t>Nakládání výkopku z hornin třídy těžitelnosti I skupiny 1 až 3 přes 100 m3</t>
  </si>
  <si>
    <t>-407154179</t>
  </si>
  <si>
    <t>171153101</t>
  </si>
  <si>
    <t>Zemní hrázky melioračních kanálů z horniny třídy těžitelnosti I a II skupiny 1 až 4</t>
  </si>
  <si>
    <t>12068248</t>
  </si>
  <si>
    <t>Zemní hrázky</t>
  </si>
  <si>
    <t>použije se vhodná zemina z výkopů</t>
  </si>
  <si>
    <t>171201221</t>
  </si>
  <si>
    <t>-1398175600</t>
  </si>
  <si>
    <t>192,59*2,0</t>
  </si>
  <si>
    <t>Zakládání</t>
  </si>
  <si>
    <t>226111112</t>
  </si>
  <si>
    <t>Vrty velkoprofilové svislé nezapažené D přes 400 do 450 mm hl od 0 do 5 m hornina II</t>
  </si>
  <si>
    <t>2048791100</t>
  </si>
  <si>
    <t>Vrty D=300 mm pro zápory HEB 140</t>
  </si>
  <si>
    <t xml:space="preserve">12*5+3,7*5+4*3,7 </t>
  </si>
  <si>
    <t>919551121</t>
  </si>
  <si>
    <t>Zřízení propustku z trub plastových PE rýhovaných se spojkami nebo s hrdlem DN 1200 mm</t>
  </si>
  <si>
    <t>-507022712</t>
  </si>
  <si>
    <t>Provizorní zatrubnění toku – HDPE trouba DN1200</t>
  </si>
  <si>
    <t>Zřízení, přesunutí, odstranění</t>
  </si>
  <si>
    <t xml:space="preserve">17,5 </t>
  </si>
  <si>
    <t>56241117R</t>
  </si>
  <si>
    <t>trouba HDPE flexibilní D 1200mm - pronájem</t>
  </si>
  <si>
    <t>-1889164643</t>
  </si>
  <si>
    <t>17,5</t>
  </si>
  <si>
    <t>22</t>
  </si>
  <si>
    <t>936172127</t>
  </si>
  <si>
    <t>Osazení doplňkových konstrukcí mostního vybavení z oceli hmotnosti do 1000 kg</t>
  </si>
  <si>
    <t>-1593255718</t>
  </si>
  <si>
    <t>Konstrukce pro uložení obtokového potrubí</t>
  </si>
  <si>
    <t>-1542179528</t>
  </si>
  <si>
    <t>podélníky HEB 140</t>
  </si>
  <si>
    <t>2*10*34,5/1000</t>
  </si>
  <si>
    <t>24</t>
  </si>
  <si>
    <t>13010742R</t>
  </si>
  <si>
    <t>ocel profilová jakost S235JR (11 375) průřez IPE 100 - pronájem</t>
  </si>
  <si>
    <t>2096535249</t>
  </si>
  <si>
    <t>Poznámka k položce:_x000d_
Hmotnost: 8,10 kg/m</t>
  </si>
  <si>
    <t>Příčníky IPE 100</t>
  </si>
  <si>
    <t>7*1,1*8,10/1000</t>
  </si>
  <si>
    <t>25</t>
  </si>
  <si>
    <t>R9361112</t>
  </si>
  <si>
    <t>Drobné doplňkové konstrukce kovové</t>
  </si>
  <si>
    <t>kg</t>
  </si>
  <si>
    <t>-1585346476</t>
  </si>
  <si>
    <t>Sedla pod potrubí, ocelové pásky, spojovací plechy převázek - odhad</t>
  </si>
  <si>
    <t>1000</t>
  </si>
  <si>
    <t>26</t>
  </si>
  <si>
    <t>998212111</t>
  </si>
  <si>
    <t>Přesun hmot pro mosty zděné, monolitické betonové nebo ocelové v do 20 m</t>
  </si>
  <si>
    <t>-330023810</t>
  </si>
  <si>
    <t>201 - 201 - Most ev.č. M2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</si>
  <si>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</si>
  <si>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</si>
  <si>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</si>
  <si>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</si>
  <si>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</si>
  <si>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</si>
  <si>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</si>
  <si>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>115101202</t>
  </si>
  <si>
    <t>Čerpání vody na dopravní výšku do 10 m průměrný přítok přes 500 do 1 000 l/min</t>
  </si>
  <si>
    <t>77931120</t>
  </si>
  <si>
    <t>Čerpání vody ze stavební jámy během zakládání</t>
  </si>
  <si>
    <t xml:space="preserve">Odhad 21 dnů </t>
  </si>
  <si>
    <t>21*24</t>
  </si>
  <si>
    <t>174151101</t>
  </si>
  <si>
    <t>Zásyp jam, šachet rýh nebo kolem objektů sypaninou se zhutněním</t>
  </si>
  <si>
    <t>-833386187</t>
  </si>
  <si>
    <t xml:space="preserve">Zásyp vhodnou zeminou – na rubu opěr a kolem křídel </t>
  </si>
  <si>
    <t>2/3*5,5*1/2*(2,5*2,5+2,7*2,7)+3,3*6,9+4*2,5+3,5*7,5</t>
  </si>
  <si>
    <t>R584</t>
  </si>
  <si>
    <t>zemina vhodná do násypu a zásypu včetně dovozu</t>
  </si>
  <si>
    <t>-970561174</t>
  </si>
  <si>
    <t>181111132</t>
  </si>
  <si>
    <t>Plošná úprava terénu do 500 m2 zemina skupiny 1 až 4 nerovnosti přes 150 do 200 mm ve svahu přes 1:5 do 1:2</t>
  </si>
  <si>
    <t>586907575</t>
  </si>
  <si>
    <t>Srovnání dotčeného terénu</t>
  </si>
  <si>
    <t>89,0</t>
  </si>
  <si>
    <t>181351003</t>
  </si>
  <si>
    <t>Rozprostření ornice tl vrstvy do 200 mm pl do 100 m2 v rovině nebo ve svahu do 1:5 strojně</t>
  </si>
  <si>
    <t>-450509589</t>
  </si>
  <si>
    <t>ohumusování dotčených svahů v tl. 150 mm</t>
  </si>
  <si>
    <t xml:space="preserve">12+13+8+12 </t>
  </si>
  <si>
    <t>45*0,15=6,75 m3</t>
  </si>
  <si>
    <t>4,6 m3 ornice se použije ze skrývky SO 001</t>
  </si>
  <si>
    <t>2,15 m3 ornice se nakoupí</t>
  </si>
  <si>
    <t>R585</t>
  </si>
  <si>
    <t>ornice včetně dovozu</t>
  </si>
  <si>
    <t>-1013964300</t>
  </si>
  <si>
    <t>2,15</t>
  </si>
  <si>
    <t>181411121</t>
  </si>
  <si>
    <t>Založení lučního trávníku výsevem pl do 1000 m2 v rovině a ve svahu do 1:5</t>
  </si>
  <si>
    <t>847263465</t>
  </si>
  <si>
    <t>00572474</t>
  </si>
  <si>
    <t>osivo směs travní krajinná-svahová</t>
  </si>
  <si>
    <t>1976948787</t>
  </si>
  <si>
    <t>45*0,02 'Přepočtené koeficientem množství</t>
  </si>
  <si>
    <t>212341111</t>
  </si>
  <si>
    <t>Obetonování drenážních trub mezerovitým betonem</t>
  </si>
  <si>
    <t>-680299941</t>
  </si>
  <si>
    <t xml:space="preserve">0,3*(2*3,4+4*0,2)*(0,3-3,14*0,15*0,15/4) </t>
  </si>
  <si>
    <t>212792212</t>
  </si>
  <si>
    <t>Odvodnění mostní opěry - drenážní flexibilní plastové potrubí DN 150</t>
  </si>
  <si>
    <t>-1040324233</t>
  </si>
  <si>
    <t>Drenáž rubu opěr a křídel</t>
  </si>
  <si>
    <t xml:space="preserve">2*3,4+4*0,2 </t>
  </si>
  <si>
    <t>212972113</t>
  </si>
  <si>
    <t>Opláštění drenážních trub filtrační textilií DN 150</t>
  </si>
  <si>
    <t>1208401726</t>
  </si>
  <si>
    <t>213311151</t>
  </si>
  <si>
    <t>Polštáře zhutněné pod základy ze štěrkodrti 0-63 mm</t>
  </si>
  <si>
    <t>-481903991</t>
  </si>
  <si>
    <t>Polštář ze ŠD 0÷63, tl. 500mm</t>
  </si>
  <si>
    <t>7*6*0,5</t>
  </si>
  <si>
    <t>273321118</t>
  </si>
  <si>
    <t>Základové desky mostních konstrukcí ze ŽB C 30/37</t>
  </si>
  <si>
    <t>-559876606</t>
  </si>
  <si>
    <t>ŽB základová deska z bet. C30/37-XC2</t>
  </si>
  <si>
    <t>6,1*4,6*0,5</t>
  </si>
  <si>
    <t>273321191</t>
  </si>
  <si>
    <t>Příplatek k základovým deskám mostních konstrukcí ze ŽB za betonáž malého rozsahu do 25 m3</t>
  </si>
  <si>
    <t>-2123398739</t>
  </si>
  <si>
    <t>273354111</t>
  </si>
  <si>
    <t>Bednění základových desek - zřízení</t>
  </si>
  <si>
    <t>523635710</t>
  </si>
  <si>
    <t>0,4*2*(4,6+6,1)</t>
  </si>
  <si>
    <t>273354211</t>
  </si>
  <si>
    <t>Bednění základových desek - odstranění</t>
  </si>
  <si>
    <t>1948000515</t>
  </si>
  <si>
    <t>273361116</t>
  </si>
  <si>
    <t>Výztuž základových desek z betonářské oceli 10 505</t>
  </si>
  <si>
    <t>479632933</t>
  </si>
  <si>
    <t>výztuž základové desky - odhad</t>
  </si>
  <si>
    <t>3,5</t>
  </si>
  <si>
    <t>273361412</t>
  </si>
  <si>
    <t>Výztuž základových desek ze svařovaných sítí přes 3,5 do 6 kg/m2</t>
  </si>
  <si>
    <t>-4292138</t>
  </si>
  <si>
    <t>výztuž podkladního betonu - odhad</t>
  </si>
  <si>
    <t>0,35</t>
  </si>
  <si>
    <t>274311124</t>
  </si>
  <si>
    <t>Základové pasy, prahy, věnce a ostruhy z betonu prostého C 12/15</t>
  </si>
  <si>
    <t>1585966679</t>
  </si>
  <si>
    <t>Podkladní beton C8/10n – dřík pod drenáž rubu opěr</t>
  </si>
  <si>
    <t xml:space="preserve">1,2*0,3*(2*3,4+4*0,2) </t>
  </si>
  <si>
    <t>274311191</t>
  </si>
  <si>
    <t>Příplatek k základovým pasům, prahům a věncům za betonáž malého rozsahu do 25 m3</t>
  </si>
  <si>
    <t>736039829</t>
  </si>
  <si>
    <t>274354111</t>
  </si>
  <si>
    <t>Bednění základových pasů - zřízení</t>
  </si>
  <si>
    <t>-609258382</t>
  </si>
  <si>
    <t>Bednění dříku pod drenáž rubu opěry</t>
  </si>
  <si>
    <t>1,2*(2*3,4+4*0,2)</t>
  </si>
  <si>
    <t>274354211</t>
  </si>
  <si>
    <t>Bednění základových pasů - odstranění</t>
  </si>
  <si>
    <t>-1360200425</t>
  </si>
  <si>
    <t>Svislé a kompletní konstrukce</t>
  </si>
  <si>
    <t>317321118</t>
  </si>
  <si>
    <t>Mostní římsy ze ŽB C 30/37</t>
  </si>
  <si>
    <t>-176563029</t>
  </si>
  <si>
    <t>Římsy – beton C30/37-XF4, XD3</t>
  </si>
  <si>
    <t xml:space="preserve">(9,15+8,34)*0,135 </t>
  </si>
  <si>
    <t>317321191</t>
  </si>
  <si>
    <t>Příplatek k mostním římsám ze ŽB za betonáž malého rozsahu do 25 m3</t>
  </si>
  <si>
    <t>1151047140</t>
  </si>
  <si>
    <t>317353121</t>
  </si>
  <si>
    <t>Bednění mostních říms všech tvarů - zřízení</t>
  </si>
  <si>
    <t>-1703007313</t>
  </si>
  <si>
    <t>4*0,135+(0,1+0,27+0,25)*(9,15+8,34)</t>
  </si>
  <si>
    <t>317353221</t>
  </si>
  <si>
    <t>Bednění mostních říms všech tvarů - odstranění</t>
  </si>
  <si>
    <t>-1844241375</t>
  </si>
  <si>
    <t>27</t>
  </si>
  <si>
    <t>317361116</t>
  </si>
  <si>
    <t>Výztuž mostních říms z betonářské oceli 10 505</t>
  </si>
  <si>
    <t>-1574488838</t>
  </si>
  <si>
    <t>odhad</t>
  </si>
  <si>
    <t>0,4</t>
  </si>
  <si>
    <t>28</t>
  </si>
  <si>
    <t>334323118</t>
  </si>
  <si>
    <t>Mostní opěry a úložné prahy ze ŽB C 30/37</t>
  </si>
  <si>
    <t>1212658252</t>
  </si>
  <si>
    <t>Opěry a křídla – beton C30/37-XF2, XD1 – po pracovní spáru v úrovni podhledu příčle</t>
  </si>
  <si>
    <t xml:space="preserve">2*1,67*(4,4+3,4)*0,45+0,5*(1,71+1,85+1,5+1,75) </t>
  </si>
  <si>
    <t>29</t>
  </si>
  <si>
    <t>334323191</t>
  </si>
  <si>
    <t>Příplatek k mostním opěrám a úložným prahům ze ŽB za betonáž malého rozsahu do 25 m3</t>
  </si>
  <si>
    <t>-903025983</t>
  </si>
  <si>
    <t>30</t>
  </si>
  <si>
    <t>334351115</t>
  </si>
  <si>
    <t>Bednění systémové mostních opěr a úložných prahů z palubek pro ŽB - zřízení</t>
  </si>
  <si>
    <t>-1447113926</t>
  </si>
  <si>
    <t xml:space="preserve">2*1,67*4,4 + 2*1,67*3,4+4*2,5+2*2,6+2*2,25-4*0,45*1,68 +0,5*(2,55+2,65+2,5+2,2) </t>
  </si>
  <si>
    <t>31</t>
  </si>
  <si>
    <t>334351214</t>
  </si>
  <si>
    <t>Bednění systémové mostních opěr a úložných prahů z palubek - odstranění</t>
  </si>
  <si>
    <t>1207055341</t>
  </si>
  <si>
    <t>32</t>
  </si>
  <si>
    <t>334361216</t>
  </si>
  <si>
    <t>Výztuž dříků opěr z betonářské oceli 10 505</t>
  </si>
  <si>
    <t>-1182843775</t>
  </si>
  <si>
    <t xml:space="preserve">Opěry a křídla – výztuž – odhad </t>
  </si>
  <si>
    <t>2,5</t>
  </si>
  <si>
    <t>33</t>
  </si>
  <si>
    <t>339921132</t>
  </si>
  <si>
    <t>Osazování betonových palisád do betonového základu v řadě výšky prvku přes 0,5 do 1 m</t>
  </si>
  <si>
    <t>-1402422599</t>
  </si>
  <si>
    <t xml:space="preserve">Betonová palisáda do bet. lože, výška 1,0 m </t>
  </si>
  <si>
    <t>4*0,9</t>
  </si>
  <si>
    <t>34</t>
  </si>
  <si>
    <t>59228414</t>
  </si>
  <si>
    <t>palisáda betonová tyčová půlkulatá přírodní 175x200x1000mm</t>
  </si>
  <si>
    <t>-1206517123</t>
  </si>
  <si>
    <t>3,6/0,2</t>
  </si>
  <si>
    <t>35</t>
  </si>
  <si>
    <t>386381112R</t>
  </si>
  <si>
    <t>Jímka 800x800x1000 mm ze ŽB - pronájem</t>
  </si>
  <si>
    <t>1015481253</t>
  </si>
  <si>
    <t>jímky pro čerpání vody během zakládání</t>
  </si>
  <si>
    <t>36</t>
  </si>
  <si>
    <t>388995215</t>
  </si>
  <si>
    <t>Chránička kabelů z trub HDPE v římse DN 200</t>
  </si>
  <si>
    <t>-1029174103</t>
  </si>
  <si>
    <t>HDPE trubka DN180 – vyústění drenáže před líce opěr</t>
  </si>
  <si>
    <t>2*0,8</t>
  </si>
  <si>
    <t>Vodorovné konstrukce</t>
  </si>
  <si>
    <t>37</t>
  </si>
  <si>
    <t>421321128</t>
  </si>
  <si>
    <t>Mostní nosné konstrukce deskové ze ŽB C 30/37</t>
  </si>
  <si>
    <t>561069205</t>
  </si>
  <si>
    <t>Nosná konstrukce, včetně křídel nad pracovní spárou – beton C30/37-XF2, XD1</t>
  </si>
  <si>
    <t>0,3*4,4*4,2+2*0,45*4,4*0,45+0,7*4,4*0,15+0,5*0,4*(1,95+2,1+1,86+1,4)</t>
  </si>
  <si>
    <t>38</t>
  </si>
  <si>
    <t>421321192</t>
  </si>
  <si>
    <t>Příplatek k mostní železobetonové nosné konstrukci deskové nebo klenbové za betonáž malého rozsahu do 50 m3</t>
  </si>
  <si>
    <t>1828942034</t>
  </si>
  <si>
    <t>39</t>
  </si>
  <si>
    <t>421361226</t>
  </si>
  <si>
    <t>Výztuž ŽB deskového mostu z betonářské oceli 10 505</t>
  </si>
  <si>
    <t>-1178608263</t>
  </si>
  <si>
    <t>2,8</t>
  </si>
  <si>
    <t>40</t>
  </si>
  <si>
    <t>421955113</t>
  </si>
  <si>
    <t>Bednění z palubek na mostní skruži - zřízení</t>
  </si>
  <si>
    <t>-183453627</t>
  </si>
  <si>
    <t>Nosná konstrukce, včetně křídel nad pracovní spárou – bednění</t>
  </si>
  <si>
    <t xml:space="preserve">4,2*4,4+4,2*(0,3+0,25)+3,4*0,45*2 +0,45*(2,7+2,19+2,75+2,9+1,95+2,55+1,85+1,4+0,45*0,5*4) </t>
  </si>
  <si>
    <t>41</t>
  </si>
  <si>
    <t>421955213</t>
  </si>
  <si>
    <t>Bednění z palubek na mostní skruži - odstranění</t>
  </si>
  <si>
    <t>1510363194</t>
  </si>
  <si>
    <t>42</t>
  </si>
  <si>
    <t>451313521</t>
  </si>
  <si>
    <t>Podkladní vrstva z betonu prostého se zvýšenými nároky na prostředí pod dlažbu tl přes 100 do 150 mm</t>
  </si>
  <si>
    <t>-189814050</t>
  </si>
  <si>
    <t>Podklad pod dlažbu tl. 150 mm</t>
  </si>
  <si>
    <t>Přídlažby za konci říms, opevnění podél křídel</t>
  </si>
  <si>
    <t>4*1+0,4*(2,3+2,8+3+3)</t>
  </si>
  <si>
    <t>43</t>
  </si>
  <si>
    <t>451315114</t>
  </si>
  <si>
    <t>Podkladní nebo výplňová vrstva z betonu C 12/15 tl do 100 mm</t>
  </si>
  <si>
    <t>-2113567229</t>
  </si>
  <si>
    <t>Podkladní beton včetně bednění</t>
  </si>
  <si>
    <t>7,7*6,2</t>
  </si>
  <si>
    <t>44</t>
  </si>
  <si>
    <t>451477121</t>
  </si>
  <si>
    <t>Podkladní vrstva plastbetonová drenážní první vrstva tl 20 mm</t>
  </si>
  <si>
    <t>370518489</t>
  </si>
  <si>
    <t>Drenážní polymerbeton tl. 40 mm – v místě nátoků do odvodňovací trubičky a podélná drenáž</t>
  </si>
  <si>
    <t>0,5*0,4+0,15*5,1</t>
  </si>
  <si>
    <t>45</t>
  </si>
  <si>
    <t>451477122</t>
  </si>
  <si>
    <t>Podkladní vrstva plastbetonová drenážní každá další vrstva tl 20 mm</t>
  </si>
  <si>
    <t>-1085283932</t>
  </si>
  <si>
    <t>46</t>
  </si>
  <si>
    <t>451576121</t>
  </si>
  <si>
    <t>Podkladní a výplňová vrstva ze štěrkopísku tl do 200 mm</t>
  </si>
  <si>
    <t>-819583494</t>
  </si>
  <si>
    <t>Podsyp a nadsyp těsnící folie ze štěrkopísku 2x 150 mm</t>
  </si>
  <si>
    <t>4*3*3,5</t>
  </si>
  <si>
    <t>47</t>
  </si>
  <si>
    <t>452471101</t>
  </si>
  <si>
    <t>Podkladní vrstva z modifikované malty cementové tl do 10 mm</t>
  </si>
  <si>
    <t>-2050198915</t>
  </si>
  <si>
    <t>Podlití kotevních desek zábradlí polymermaltou tl.10 mm</t>
  </si>
  <si>
    <t xml:space="preserve">(5+5)*0,2*0,2 </t>
  </si>
  <si>
    <t>48</t>
  </si>
  <si>
    <t>458501111</t>
  </si>
  <si>
    <t>Výplňové klíny za opěrou z kameniva těženého hutněného po vrstvách</t>
  </si>
  <si>
    <t>-1143732703</t>
  </si>
  <si>
    <t>Ochranný zásyp a přechodový klín ze ŠP fr. 0/32</t>
  </si>
  <si>
    <t>0,5*(3,5*1,8+4,5*3,8+3,5*1,5+4,5*1,7)</t>
  </si>
  <si>
    <t>49</t>
  </si>
  <si>
    <t>465511511</t>
  </si>
  <si>
    <t>Dlažba z lomového kamene do malty s vyplněním spár maltou a vyspárováním pl do 20 m2 tl 200 mm</t>
  </si>
  <si>
    <t>-384445613</t>
  </si>
  <si>
    <t>Komunikace pozemní</t>
  </si>
  <si>
    <t>50</t>
  </si>
  <si>
    <t>564851111</t>
  </si>
  <si>
    <t>Podklad ze štěrkodrtě ŠDA plochy přes 100 m2 tl 150 mm</t>
  </si>
  <si>
    <t>-1515798558</t>
  </si>
  <si>
    <t>mimo most v dosahu výkopů + rozšíření vozovky – 2 vrstvy</t>
  </si>
  <si>
    <t xml:space="preserve">3,8*0,5+4,1*(6,3+4,0)+2*0,8*8,3 </t>
  </si>
  <si>
    <t>51</t>
  </si>
  <si>
    <t>565145121</t>
  </si>
  <si>
    <t>Asfaltový beton vrstva podkladní ACP 16+ (obalované kamenivo OKS) tl 60 mm š přes 3 m</t>
  </si>
  <si>
    <t>447373938</t>
  </si>
  <si>
    <t>mimo most v dosahu výkopů + rozšíření vozovky</t>
  </si>
  <si>
    <t>3,7*3,9+21,4+13,5+3,5*3,5+2*5*1</t>
  </si>
  <si>
    <t>rezerva 10% pro výškové navázání na stávající stav</t>
  </si>
  <si>
    <t>71,58*0,1</t>
  </si>
  <si>
    <t>52</t>
  </si>
  <si>
    <t>569951133</t>
  </si>
  <si>
    <t>Zpevnění krajnic asfaltovým recyklátem tl 150 mm</t>
  </si>
  <si>
    <t>1211638316</t>
  </si>
  <si>
    <t>Posyp krajnice asfaltovým recyklátem tl. 0,15 m</t>
  </si>
  <si>
    <t xml:space="preserve">(13+14,5+2*10)*0,5 </t>
  </si>
  <si>
    <t>využije se zfrézocvaný materiál z vozovky</t>
  </si>
  <si>
    <t>53</t>
  </si>
  <si>
    <t>573191111</t>
  </si>
  <si>
    <t>Postřik infiltrační kationaktivní emulzí v množství 1 kg/m2</t>
  </si>
  <si>
    <t>-1437913928</t>
  </si>
  <si>
    <t>78,74</t>
  </si>
  <si>
    <t>54</t>
  </si>
  <si>
    <t>573231108</t>
  </si>
  <si>
    <t>Postřik živičný spojovací ze silniční emulze v množství 0,50 kg/m2</t>
  </si>
  <si>
    <t>-250843266</t>
  </si>
  <si>
    <t>139,5</t>
  </si>
  <si>
    <t>55</t>
  </si>
  <si>
    <t>577144121</t>
  </si>
  <si>
    <t>Asfaltový beton vrstva obrusná ACO 11 (ABS) tř. I tl 50 mm š přes 3 m z nemodifikovaného asfaltu</t>
  </si>
  <si>
    <t>1412360367</t>
  </si>
  <si>
    <t xml:space="preserve">v celé délce úpravy komunikace </t>
  </si>
  <si>
    <t>119,5</t>
  </si>
  <si>
    <t>oprava navazujících úseků komunikace</t>
  </si>
  <si>
    <t>56</t>
  </si>
  <si>
    <t>578133212</t>
  </si>
  <si>
    <t>Litý asfalt MA 11 (LAS) tl 35 mm š přes 3 m z nemodifikovaného asfaltu</t>
  </si>
  <si>
    <t>-1376879012</t>
  </si>
  <si>
    <t>Ochranná vrstva izolace na mostě MA 11 IV tl. 40 mm</t>
  </si>
  <si>
    <t xml:space="preserve">3,5*5,1 </t>
  </si>
  <si>
    <t>Úpravy povrchů, podlahy a osazování výplní</t>
  </si>
  <si>
    <t>57</t>
  </si>
  <si>
    <t>628611111</t>
  </si>
  <si>
    <t>Nátěr betonu mostu akrylátový 2x impregnační OS-A (S1)</t>
  </si>
  <si>
    <t>3488907</t>
  </si>
  <si>
    <t>Nátěr horního povrchu říms proti účinkům solí (S1)</t>
  </si>
  <si>
    <t xml:space="preserve">0,4*(9,15+8,34) </t>
  </si>
  <si>
    <t>58</t>
  </si>
  <si>
    <t>628611121</t>
  </si>
  <si>
    <t>Nátěr betonu mostu akrylátový 1x podkladní</t>
  </si>
  <si>
    <t>-161031299</t>
  </si>
  <si>
    <t>Uzavírací nátěr typu S2 – bok NK a podhled u okraje</t>
  </si>
  <si>
    <t xml:space="preserve">1,2+1,4+4,23*2*0,28 </t>
  </si>
  <si>
    <t>Nátěr obruby – penetrační</t>
  </si>
  <si>
    <t xml:space="preserve">0,09*(9,15+8,34) </t>
  </si>
  <si>
    <t>59</t>
  </si>
  <si>
    <t>628611131</t>
  </si>
  <si>
    <t>Nátěr betonu mostu akrylátový 2x ochranný pružný OS-B (S2)</t>
  </si>
  <si>
    <t>1885268663</t>
  </si>
  <si>
    <t>Ochranný sjednocující hydrofobní nátěr</t>
  </si>
  <si>
    <t>NK podhled</t>
  </si>
  <si>
    <t xml:space="preserve">5*4,23 </t>
  </si>
  <si>
    <t>Spodní stavba</t>
  </si>
  <si>
    <t xml:space="preserve">2*0,8*4,4+1,3+1,35+1,35+1,3 </t>
  </si>
  <si>
    <t>Podhled a bok římsy</t>
  </si>
  <si>
    <t xml:space="preserve">(0,27+0,1)*9,15+8,34*(0,23+0,1) </t>
  </si>
  <si>
    <t>60</t>
  </si>
  <si>
    <t>632664111</t>
  </si>
  <si>
    <t>Nátěr betonové podlahy mostu epoxidový 2x penetrační</t>
  </si>
  <si>
    <t>-954368244</t>
  </si>
  <si>
    <t>Nátěr obruby polymerový</t>
  </si>
  <si>
    <t xml:space="preserve">(0,15 + 0,15)*(9,15+8,34) </t>
  </si>
  <si>
    <t>Trubní vedení</t>
  </si>
  <si>
    <t>61</t>
  </si>
  <si>
    <t>899331111</t>
  </si>
  <si>
    <t>Výšková úprava uličního vstupu nebo vpusti do 200 mm zvýšením poklopu</t>
  </si>
  <si>
    <t>-69012056</t>
  </si>
  <si>
    <t>Výšková rektifikace poklopu kanalizační šachty před mostem</t>
  </si>
  <si>
    <t>Přizvednutí poklopu šachty o 100 mm</t>
  </si>
  <si>
    <t>62</t>
  </si>
  <si>
    <t>911121111</t>
  </si>
  <si>
    <t>Montáž zábradlí ocelového přichyceného vruty do betonového podkladu</t>
  </si>
  <si>
    <t>535139452</t>
  </si>
  <si>
    <t>Ocelové mostní zábradlí se svislou výplní – výšky 1,15 m</t>
  </si>
  <si>
    <t xml:space="preserve">9,15+8,34 </t>
  </si>
  <si>
    <t>63</t>
  </si>
  <si>
    <t>55391534R</t>
  </si>
  <si>
    <t>mostní zábradlí včetně povrchové úpravy</t>
  </si>
  <si>
    <t>-703973034</t>
  </si>
  <si>
    <t xml:space="preserve">mostní zábradlí se svislou výplní, v. 1,15 m včetně povrchové úpravy (zinkování ponorem s nátěrem)   </t>
  </si>
  <si>
    <t>9,15+8,34</t>
  </si>
  <si>
    <t>64</t>
  </si>
  <si>
    <t>914111111</t>
  </si>
  <si>
    <t>Montáž svislé dopravní značky do velikosti 1 m2 objímkami na sloupek nebo konzolu</t>
  </si>
  <si>
    <t>-2079339312</t>
  </si>
  <si>
    <t>označení toku - na sloupky s evidenčním číslem</t>
  </si>
  <si>
    <t>65</t>
  </si>
  <si>
    <t>40445637</t>
  </si>
  <si>
    <t>informativní značky směrové IS15a, IS20 700x500mm</t>
  </si>
  <si>
    <t>-875290113</t>
  </si>
  <si>
    <t>označení toku "Holotovecký potok"</t>
  </si>
  <si>
    <t>66</t>
  </si>
  <si>
    <t>914112111</t>
  </si>
  <si>
    <t>Tabulka s označením evidenčního čísla mostu</t>
  </si>
  <si>
    <t>1373663024</t>
  </si>
  <si>
    <t>Definitivní dopravní značení – evidenční číslo mostu včetně sloupku</t>
  </si>
  <si>
    <t>67</t>
  </si>
  <si>
    <t>916131213</t>
  </si>
  <si>
    <t>Osazení silničního obrubníku betonového stojatého s boční opěrou do lože z betonu prostého</t>
  </si>
  <si>
    <t>-550165790</t>
  </si>
  <si>
    <t>4*1</t>
  </si>
  <si>
    <t>68</t>
  </si>
  <si>
    <t>59217031</t>
  </si>
  <si>
    <t>obrubník betonový silniční 1000x150x250mm</t>
  </si>
  <si>
    <t>1942065218</t>
  </si>
  <si>
    <t>69</t>
  </si>
  <si>
    <t>916231213</t>
  </si>
  <si>
    <t>Osazení chodníkového obrubníku betonového stojatého s boční opěrou do lože z betonu prostého</t>
  </si>
  <si>
    <t>212478339</t>
  </si>
  <si>
    <t>4+4*1+3,5+4,2+4,2</t>
  </si>
  <si>
    <t>70</t>
  </si>
  <si>
    <t>59217017</t>
  </si>
  <si>
    <t>obrubník betonový chodníkový 1000x100x250mm</t>
  </si>
  <si>
    <t>587889276</t>
  </si>
  <si>
    <t>71</t>
  </si>
  <si>
    <t>919111212</t>
  </si>
  <si>
    <t>Řezání spár pro vytvoření komůrky š 10 mm hl 20 mm pro těsnící zálivku v CB krytu</t>
  </si>
  <si>
    <t>458984873</t>
  </si>
  <si>
    <t xml:space="preserve">Smršťovací spáry v římsách 20x5 mm </t>
  </si>
  <si>
    <t xml:space="preserve">2*(0,25+0,55+0,1+0,27) </t>
  </si>
  <si>
    <t>72</t>
  </si>
  <si>
    <t>919112223</t>
  </si>
  <si>
    <t>Řezání spár pro vytvoření komůrky š 15 mm hl 30 mm pro těsnící zálivku v živičném krytu</t>
  </si>
  <si>
    <t>964072837</t>
  </si>
  <si>
    <t>Řezaná spára v krytu vozovky 15x50 mm nad konci NK, na ZÚ a KÚ</t>
  </si>
  <si>
    <t xml:space="preserve">3,4+2*3,5+3,7 </t>
  </si>
  <si>
    <t>73</t>
  </si>
  <si>
    <t>919122121</t>
  </si>
  <si>
    <t>Těsnění spár zálivkou za tepla pro komůrky š 15 mm hl 25 mm s těsnicím profilem</t>
  </si>
  <si>
    <t>-1244665581</t>
  </si>
  <si>
    <t xml:space="preserve">nad konci NK + ZÚ + KÚ; kolem poklopu šachtice </t>
  </si>
  <si>
    <t xml:space="preserve">3,4+2*3,5+3,7+2,5 </t>
  </si>
  <si>
    <t>podél obrub na mostě</t>
  </si>
  <si>
    <t>74</t>
  </si>
  <si>
    <t>919726122</t>
  </si>
  <si>
    <t>Geotextilie pro ochranu, separaci a filtraci netkaná měrná hm přes 200 do 300 g/m2</t>
  </si>
  <si>
    <t>-301396928</t>
  </si>
  <si>
    <t>Drenážní geotextilie na rubu opěr a křídel</t>
  </si>
  <si>
    <t>1,3*6*2</t>
  </si>
  <si>
    <t>Ochrana nátěrů Alp+2xAln</t>
  </si>
  <si>
    <t>57,323</t>
  </si>
  <si>
    <t>75</t>
  </si>
  <si>
    <t>919726231</t>
  </si>
  <si>
    <t>Geotextilie pro vyztužení, separaci a filtraci tkaná z polyesteru podélná/příčná pevnost 600/100 kN/m</t>
  </si>
  <si>
    <t>-207340499</t>
  </si>
  <si>
    <t>pod polštář ze štěrkodrti</t>
  </si>
  <si>
    <t>5*3,5+14,2*7,5</t>
  </si>
  <si>
    <t>76</t>
  </si>
  <si>
    <t>931994141</t>
  </si>
  <si>
    <t>Těsnění pracovní spáry betonové konstrukce polyuretanovým tmelem do pl 1,5 cm2</t>
  </si>
  <si>
    <t>-582840074</t>
  </si>
  <si>
    <t>Těsnění smršťovacích spár v římsách</t>
  </si>
  <si>
    <t>77</t>
  </si>
  <si>
    <t>931994151</t>
  </si>
  <si>
    <t>Těsnění spáry betonové konstrukce spárovým profilem průřezu 20/20 mm</t>
  </si>
  <si>
    <t>596876382</t>
  </si>
  <si>
    <t xml:space="preserve">Úprava pohledových pracovních spár ve spodní stavbě spárovým profilem - spára š. 20 hl. 15mm </t>
  </si>
  <si>
    <t>Rozhraní dřík – příčel</t>
  </si>
  <si>
    <t>2*4,4</t>
  </si>
  <si>
    <t>Křídla</t>
  </si>
  <si>
    <t>2,4+2,55+2,3+1,84</t>
  </si>
  <si>
    <t>78</t>
  </si>
  <si>
    <t>931994171</t>
  </si>
  <si>
    <t>Těsnění pracovní spáry betonové konstrukce asfaltovým izolačním pásem š do 500 mm</t>
  </si>
  <si>
    <t>1013762630</t>
  </si>
  <si>
    <t>Těsnění pracovních spár na rubu opěr a křídel + spára základ / dřík – pás NAIP š. 0,4 m</t>
  </si>
  <si>
    <t>2*4,4+4*0,45+4*3,4+1,4+2+1,85+2,1+4*0,5</t>
  </si>
  <si>
    <t>79</t>
  </si>
  <si>
    <t>936941121</t>
  </si>
  <si>
    <t>Osazení nerezového odvodňovače mostovky do plastbetonu</t>
  </si>
  <si>
    <t>550303455</t>
  </si>
  <si>
    <t>Odvodňovací trubička povrchu izolace DN50</t>
  </si>
  <si>
    <t xml:space="preserve">1 </t>
  </si>
  <si>
    <t>80</t>
  </si>
  <si>
    <t>5903R</t>
  </si>
  <si>
    <t>nerezová trubička DN 50</t>
  </si>
  <si>
    <t>-1555119128</t>
  </si>
  <si>
    <t>Odvodňovací trubička povrchu izolace – nerez DN 50 dl. 550 mm</t>
  </si>
  <si>
    <t>81</t>
  </si>
  <si>
    <t>938908411</t>
  </si>
  <si>
    <t>Čištění vozovek splachováním vodou</t>
  </si>
  <si>
    <t>-1222018892</t>
  </si>
  <si>
    <t>očištění vozovky před kolaudací</t>
  </si>
  <si>
    <t>50*3,5</t>
  </si>
  <si>
    <t>82</t>
  </si>
  <si>
    <t>94841111R</t>
  </si>
  <si>
    <t>Zřízení podpěrné skruže dočasné</t>
  </si>
  <si>
    <t>-1804796457</t>
  </si>
  <si>
    <t>Skruž pro betonáž nosné konstrukce</t>
  </si>
  <si>
    <t xml:space="preserve">4,2*4,4*1,8 </t>
  </si>
  <si>
    <t>83</t>
  </si>
  <si>
    <t>94841121R</t>
  </si>
  <si>
    <t xml:space="preserve">Odstranění podpěrné skruže dočasné </t>
  </si>
  <si>
    <t>-1917618960</t>
  </si>
  <si>
    <t>84</t>
  </si>
  <si>
    <t>94841191R</t>
  </si>
  <si>
    <t xml:space="preserve">Měsíční nájemné podpěrné skruže dočasné </t>
  </si>
  <si>
    <t>1694876603</t>
  </si>
  <si>
    <t>doba použití: 2 měsíce</t>
  </si>
  <si>
    <t>33,264*2 'Přepočtené koeficientem množství</t>
  </si>
  <si>
    <t>85</t>
  </si>
  <si>
    <t>953961216</t>
  </si>
  <si>
    <t>Kotvy chemickou patronou M 24 hl 210 mm do betonu, ŽB nebo kamene s vyvrtáním otvoru</t>
  </si>
  <si>
    <t>-617906111</t>
  </si>
  <si>
    <t>Kotvení říms</t>
  </si>
  <si>
    <t>86</t>
  </si>
  <si>
    <t>985311312</t>
  </si>
  <si>
    <t>Reprofilace rubu kleneb a podlah cementovou sanační maltou tl přes 10 do 20 mm</t>
  </si>
  <si>
    <t>-1107889047</t>
  </si>
  <si>
    <t>Fabion ze sanační malty v koutě uložení drenáže rubu opěry a křídel</t>
  </si>
  <si>
    <t>2*3,8 = 7,6 m</t>
  </si>
  <si>
    <t>přepočteno na tl. 20 mm v pásu šířky 100 mm</t>
  </si>
  <si>
    <t>15,2*0,1</t>
  </si>
  <si>
    <t>87</t>
  </si>
  <si>
    <t>985311912</t>
  </si>
  <si>
    <t>Příplatek při reprofilaci sanační maltou za plochu do 10 m2 jednotlivě</t>
  </si>
  <si>
    <t>1853241908</t>
  </si>
  <si>
    <t>88</t>
  </si>
  <si>
    <t>R9361113</t>
  </si>
  <si>
    <t>Drobné doplňkové konstrukce kovové včetně PKO</t>
  </si>
  <si>
    <t>-610980275</t>
  </si>
  <si>
    <t>Zámečnické výrobky – kotvení říms, cca 5 kg / 1 ks</t>
  </si>
  <si>
    <t xml:space="preserve">35*5 </t>
  </si>
  <si>
    <t>89</t>
  </si>
  <si>
    <t>1097974027</t>
  </si>
  <si>
    <t>PSV</t>
  </si>
  <si>
    <t>Práce a dodávky PSV</t>
  </si>
  <si>
    <t>711</t>
  </si>
  <si>
    <t>Izolace proti vodě, vlhkosti a plynům</t>
  </si>
  <si>
    <t>90</t>
  </si>
  <si>
    <t>711112002</t>
  </si>
  <si>
    <t>Provedení izolace proti zemní vlhkosti svislé za studena lakem asfaltovým</t>
  </si>
  <si>
    <t>1738385732</t>
  </si>
  <si>
    <t>3 vrstvy nátěrů: 1x ALp + 2xALn</t>
  </si>
  <si>
    <t>Základy</t>
  </si>
  <si>
    <t xml:space="preserve">2*6,1*(0,45+0,1)+2*4,6*(0,45+0,5) </t>
  </si>
  <si>
    <t>SS rub</t>
  </si>
  <si>
    <t>2*0,8*4,4+2,55+2,7+2,6+2,2+0,5*(3+3,1+2,95+2,6)</t>
  </si>
  <si>
    <t>SS líc</t>
  </si>
  <si>
    <t xml:space="preserve">2*0,96*4,4+2,6+2,7+2,55+2,1 </t>
  </si>
  <si>
    <t>Římsa</t>
  </si>
  <si>
    <t>4*0,14</t>
  </si>
  <si>
    <t>57,323*3 'Přepočtené koeficientem množství</t>
  </si>
  <si>
    <t>91</t>
  </si>
  <si>
    <t>R1116</t>
  </si>
  <si>
    <t xml:space="preserve">1 x Alp + 2x Aln   </t>
  </si>
  <si>
    <t>-1375410541</t>
  </si>
  <si>
    <t>92</t>
  </si>
  <si>
    <t>711331382</t>
  </si>
  <si>
    <t>Provedení hydroizolace mostovek pásy na sucho AIP nebo tkaniny</t>
  </si>
  <si>
    <t>973440302</t>
  </si>
  <si>
    <t>Ochrana izolace pod římsou – asfaltový pás s hliníkovou vložkou</t>
  </si>
  <si>
    <t>0,7*(9,15+8,34)</t>
  </si>
  <si>
    <t>93</t>
  </si>
  <si>
    <t>62836110</t>
  </si>
  <si>
    <t>pás asfaltový natavitelný oxidovaný tl 4,0mm s vložkou z hliníkové fólie / hliníkové fólie s textilií, se spalitelnou PE folií nebo jemnozrnným minerálním posypem</t>
  </si>
  <si>
    <t>1242162193</t>
  </si>
  <si>
    <t>12,243*1,15 'Přepočtené koeficientem množství</t>
  </si>
  <si>
    <t>94</t>
  </si>
  <si>
    <t>711341564</t>
  </si>
  <si>
    <t>Provedení hydroizolace mostovek pásy přitavením NAIP</t>
  </si>
  <si>
    <t>-1557243850</t>
  </si>
  <si>
    <t>Mostní izolace NAIP na penetrační nátěr – na NK + přetažení izolace na ruby opěr a křídel</t>
  </si>
  <si>
    <t>4,4*5,1+1,3*(3,4*2+2+1,4+1,85+2,1)</t>
  </si>
  <si>
    <t>95</t>
  </si>
  <si>
    <t>6285261R</t>
  </si>
  <si>
    <t>mostní izolace NAIP včetně penetračního nátěru</t>
  </si>
  <si>
    <t>-887418130</t>
  </si>
  <si>
    <t>40,835*1,15 'Přepočtené koeficientem množství</t>
  </si>
  <si>
    <t>96</t>
  </si>
  <si>
    <t>711671051</t>
  </si>
  <si>
    <t>Provedení hydroizolace fólií PVC</t>
  </si>
  <si>
    <t>7521709</t>
  </si>
  <si>
    <t>Těsnící PE folie v zásypu na rubu opěr</t>
  </si>
  <si>
    <t>2*3*3,5</t>
  </si>
  <si>
    <t>97</t>
  </si>
  <si>
    <t>28323112</t>
  </si>
  <si>
    <t>fólie HDPE (940-950kg/m3)na skládky a proti zemní vlhkosti nad úrovní terénu tl 1,5mm</t>
  </si>
  <si>
    <t>2011379167</t>
  </si>
  <si>
    <t>21*1,15 'Přepočtené koeficientem množství</t>
  </si>
  <si>
    <t>301 - 301 - Úprava koryta</t>
  </si>
  <si>
    <t>M - Práce a dodávky M</t>
  </si>
  <si>
    <t xml:space="preserve">    23-M - Montáže potrubí</t>
  </si>
  <si>
    <t>111111104</t>
  </si>
  <si>
    <t>Odstranění křídlatky ručně</t>
  </si>
  <si>
    <t>-965695002</t>
  </si>
  <si>
    <t>Odstranění nepůvodních rostlin – křídlatka</t>
  </si>
  <si>
    <t>včetně odvozu a likvidace</t>
  </si>
  <si>
    <t xml:space="preserve">25+30 </t>
  </si>
  <si>
    <t>124153100</t>
  </si>
  <si>
    <t>Vykopávky pro koryta vodotečí v hornině třídy těžitelnosti I skupiny 1 a 2 objem do 100 m3 strojně</t>
  </si>
  <si>
    <t>1844377079</t>
  </si>
  <si>
    <t>Výkopy pro opevnění koryta - dlažbu, rovnaninu, příčné prahy, podélné patky</t>
  </si>
  <si>
    <t xml:space="preserve">0,5*0,8*(1,8+1,6+1,1+0,9)+1,2*0,45*(0,8+1,7+1,3+1,6)+0,8*9,9 + 0,15*2,7*5,4+0,15*1,5*10 </t>
  </si>
  <si>
    <t>-644075902</t>
  </si>
  <si>
    <t>17,433</t>
  </si>
  <si>
    <t>-973513509</t>
  </si>
  <si>
    <t>17,433*5 'Přepočtené koeficientem množství</t>
  </si>
  <si>
    <t>-4608424</t>
  </si>
  <si>
    <t>-951500266</t>
  </si>
  <si>
    <t>17,433*2,0</t>
  </si>
  <si>
    <t>428810915</t>
  </si>
  <si>
    <t xml:space="preserve">Dosypání břehů koryta </t>
  </si>
  <si>
    <t xml:space="preserve">1,3*5,5+2*1,8 </t>
  </si>
  <si>
    <t>2039712543</t>
  </si>
  <si>
    <t>1,3*5,5+2*1,8</t>
  </si>
  <si>
    <t>-1039801052</t>
  </si>
  <si>
    <t>Srovnání terénu do vzdálenosti 0,5 m za hranu koryta</t>
  </si>
  <si>
    <t>1,2*(2,5*5,5+3*3,5+1*7+1*8)</t>
  </si>
  <si>
    <t>Srovnání dna koryta – mimo dosah výkopů</t>
  </si>
  <si>
    <t xml:space="preserve">(10,5+7)*1,7 </t>
  </si>
  <si>
    <t>-902680720</t>
  </si>
  <si>
    <t>1,2*(10+5,6+8,3 +1,8)</t>
  </si>
  <si>
    <t>1920063341</t>
  </si>
  <si>
    <t>30,84*0,15</t>
  </si>
  <si>
    <t>1092140899</t>
  </si>
  <si>
    <t xml:space="preserve">1,2*(10+5,6+8,3 +1,8) </t>
  </si>
  <si>
    <t>-1945232300</t>
  </si>
  <si>
    <t>30,84*0,02 'Přepočtené koeficientem množství</t>
  </si>
  <si>
    <t>1625825371</t>
  </si>
  <si>
    <t xml:space="preserve">4,5*4,4 +1,65*(1,4+1,8+0,9+0,9) </t>
  </si>
  <si>
    <t>452218142</t>
  </si>
  <si>
    <t>Zajišťovací práh z upraveného lomového kamene na cementovou maltu</t>
  </si>
  <si>
    <t>-331085559</t>
  </si>
  <si>
    <t>Příčné prahy a podélné patky z lomového kamene, horní povrch vyklínován</t>
  </si>
  <si>
    <t>(2,4+0,9+2*2,2+2,5+2,2+4*1,4 )*0,5*0,8</t>
  </si>
  <si>
    <t>457311116</t>
  </si>
  <si>
    <t>Vyrovnávací nebo spádový beton C 20/25 včetně úpravy povrchu</t>
  </si>
  <si>
    <t>166094511</t>
  </si>
  <si>
    <t>Podkladní beton pod dlažbu C20/25 XF3</t>
  </si>
  <si>
    <t xml:space="preserve">v mostním otvoru nad tl. 0,15 m </t>
  </si>
  <si>
    <t>4,4*1,3</t>
  </si>
  <si>
    <t>462451114</t>
  </si>
  <si>
    <t>Prolití kamenného záhozu maltou MC 25</t>
  </si>
  <si>
    <t>1244325880</t>
  </si>
  <si>
    <t>Prolití příčných prahů a podélných patek</t>
  </si>
  <si>
    <t>7,2/3</t>
  </si>
  <si>
    <t>463212121</t>
  </si>
  <si>
    <t>Rovnanina z lomového kamene upraveného s vyplněním spár těženým kamenivem</t>
  </si>
  <si>
    <t>200526584</t>
  </si>
  <si>
    <t xml:space="preserve">Kamenná rovnanina na sucho z kamenů o hmot. do 400 kg s urovnáním líce, tl. cca. 0,35 m - břehy </t>
  </si>
  <si>
    <t>1,15*(2,8+2,4+1,9)*0,35</t>
  </si>
  <si>
    <t>463212191</t>
  </si>
  <si>
    <t>Příplatek za vypracováni líce rovnaniny</t>
  </si>
  <si>
    <t>1965142433</t>
  </si>
  <si>
    <t>1,15*(2,8+2,4+1,9)</t>
  </si>
  <si>
    <t>465511521</t>
  </si>
  <si>
    <t>Dlažba z lomového kamene do malty s vyplněním spár maltou a vyspárováním pl přes 20 m2 tl 200 mm</t>
  </si>
  <si>
    <t>1550568028</t>
  </si>
  <si>
    <t>4,5*4,4 +1,65*(1,4+1,8+0,9+0,9)</t>
  </si>
  <si>
    <t>812392121</t>
  </si>
  <si>
    <t>Montáž potrubí z trub TBH s integrovaným pryžovým těsněním otevřený výkop sklon do 20 % DN 400</t>
  </si>
  <si>
    <t>-644116143</t>
  </si>
  <si>
    <t>Obnovení vyústění potrubí v pravém a levém břehu potoka</t>
  </si>
  <si>
    <t>průměr upřesnit podle skutečnosti po odhalení potrubí</t>
  </si>
  <si>
    <t>2*3</t>
  </si>
  <si>
    <t>59223021</t>
  </si>
  <si>
    <t>trouba betonová hrdlová DN 400</t>
  </si>
  <si>
    <t>1529633631</t>
  </si>
  <si>
    <t>998332011</t>
  </si>
  <si>
    <t>Přesun hmot pro úpravy vodních toků a kanály</t>
  </si>
  <si>
    <t>348327688</t>
  </si>
  <si>
    <t>Práce a dodávky M</t>
  </si>
  <si>
    <t>23-M</t>
  </si>
  <si>
    <t>Montáže potrubí</t>
  </si>
  <si>
    <t>230120053</t>
  </si>
  <si>
    <t>Čištění potrubí profukováním nebo proplachováním DN 400</t>
  </si>
  <si>
    <t>1060005216</t>
  </si>
  <si>
    <t>potrubí D 400 vyústěné v pravém břehu na vtokové straně mostu</t>
  </si>
  <si>
    <t>zanesené potrubí neznámého průměru v levém břehu na vtokové straně mostu</t>
  </si>
  <si>
    <t>odvodnění pozemku p.č. 2880 k. ú. Petřvald</t>
  </si>
  <si>
    <t>302 - 302 - Úprava vodovodu</t>
  </si>
  <si>
    <t>R8</t>
  </si>
  <si>
    <t>Úprava vodovodu</t>
  </si>
  <si>
    <t>rozpočet SmVaK</t>
  </si>
  <si>
    <t>-117606707</t>
  </si>
  <si>
    <t>Úprava vodovodu dle kalkulace SmVaK ze dne 10.05.2022</t>
  </si>
  <si>
    <t>bude zhotoveno společností SmVaK před zahájením demolice a stavby mostu</t>
  </si>
  <si>
    <t>není součástí výběrového řízení na zhotovitele mostu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</si>
</sst>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26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29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30</v>
      </c>
      <c r="AK13" s="31" t="s">
        <v>25</v>
      </c>
      <c r="AN13" s="33" t="s">
        <v>31</v>
      </c>
      <c r="AR13" s="21"/>
      <c r="BE13" s="30"/>
      <c r="BS13" s="18" t="s">
        <v>6</v>
      </c>
    </row>
    <row r="14">
      <c r="B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31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32</v>
      </c>
      <c r="AK16" s="31" t="s">
        <v>25</v>
      </c>
      <c r="AN16" s="26" t="s">
        <v>33</v>
      </c>
      <c r="AR16" s="21"/>
      <c r="BE16" s="30"/>
      <c r="BS16" s="18" t="s">
        <v>3</v>
      </c>
    </row>
    <row r="17" s="1" customFormat="1" ht="18.48" customHeight="1">
      <c r="B17" s="21"/>
      <c r="E17" s="26" t="s">
        <v>34</v>
      </c>
      <c r="AK17" s="31" t="s">
        <v>28</v>
      </c>
      <c r="AN17" s="26" t="s">
        <v>35</v>
      </c>
      <c r="AR17" s="21"/>
      <c r="BE17" s="30"/>
      <c r="BS17" s="18" t="s">
        <v>36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37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38</v>
      </c>
      <c r="AK20" s="31" t="s">
        <v>28</v>
      </c>
      <c r="AN20" s="26" t="s">
        <v>1</v>
      </c>
      <c r="AR20" s="21"/>
      <c r="BE20" s="30"/>
      <c r="BS20" s="18" t="s">
        <v>36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39</v>
      </c>
      <c r="AR22" s="21"/>
      <c r="BE22" s="30"/>
    </row>
    <row r="23" s="1" customFormat="1" ht="14.4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41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42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43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44</v>
      </c>
      <c r="E29" s="3"/>
      <c r="F29" s="31" t="s">
        <v>45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46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47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48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49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50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51</v>
      </c>
      <c r="U35" s="49"/>
      <c r="V35" s="49"/>
      <c r="W35" s="49"/>
      <c r="X35" s="51" t="s">
        <v>52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54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55</v>
      </c>
      <c r="AI60" s="40"/>
      <c r="AJ60" s="40"/>
      <c r="AK60" s="40"/>
      <c r="AL60" s="40"/>
      <c r="AM60" s="57" t="s">
        <v>56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57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58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55</v>
      </c>
      <c r="AI75" s="40"/>
      <c r="AJ75" s="40"/>
      <c r="AK75" s="40"/>
      <c r="AL75" s="40"/>
      <c r="AM75" s="57" t="s">
        <v>56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PET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Most ev.č. M2 přes Holotovecký potok na ul. V Zimném dole v Petřvaldu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5. 5. 2022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6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Petřvald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32</v>
      </c>
      <c r="AJ89" s="37"/>
      <c r="AK89" s="37"/>
      <c r="AL89" s="37"/>
      <c r="AM89" s="69" t="str">
        <f>IF(E17="","",E17)</f>
        <v>Ing. Pavel Kurečka MOSTY s.r.o.</v>
      </c>
      <c r="AN89" s="4"/>
      <c r="AO89" s="4"/>
      <c r="AP89" s="4"/>
      <c r="AQ89" s="37"/>
      <c r="AR89" s="38"/>
      <c r="AS89" s="70" t="s">
        <v>60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6" customHeight="1">
      <c r="A90" s="37"/>
      <c r="B90" s="38"/>
      <c r="C90" s="31" t="s">
        <v>30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37</v>
      </c>
      <c r="AJ90" s="37"/>
      <c r="AK90" s="37"/>
      <c r="AL90" s="37"/>
      <c r="AM90" s="69" t="str">
        <f>IF(E20="","",E20)</f>
        <v>Kurečková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61</v>
      </c>
      <c r="D92" s="79"/>
      <c r="E92" s="79"/>
      <c r="F92" s="79"/>
      <c r="G92" s="79"/>
      <c r="H92" s="80"/>
      <c r="I92" s="81" t="s">
        <v>62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63</v>
      </c>
      <c r="AH92" s="79"/>
      <c r="AI92" s="79"/>
      <c r="AJ92" s="79"/>
      <c r="AK92" s="79"/>
      <c r="AL92" s="79"/>
      <c r="AM92" s="79"/>
      <c r="AN92" s="81" t="s">
        <v>64</v>
      </c>
      <c r="AO92" s="79"/>
      <c r="AP92" s="83"/>
      <c r="AQ92" s="84" t="s">
        <v>65</v>
      </c>
      <c r="AR92" s="38"/>
      <c r="AS92" s="85" t="s">
        <v>66</v>
      </c>
      <c r="AT92" s="86" t="s">
        <v>67</v>
      </c>
      <c r="AU92" s="86" t="s">
        <v>68</v>
      </c>
      <c r="AV92" s="86" t="s">
        <v>69</v>
      </c>
      <c r="AW92" s="86" t="s">
        <v>70</v>
      </c>
      <c r="AX92" s="86" t="s">
        <v>71</v>
      </c>
      <c r="AY92" s="86" t="s">
        <v>72</v>
      </c>
      <c r="AZ92" s="86" t="s">
        <v>73</v>
      </c>
      <c r="BA92" s="86" t="s">
        <v>74</v>
      </c>
      <c r="BB92" s="86" t="s">
        <v>75</v>
      </c>
      <c r="BC92" s="86" t="s">
        <v>76</v>
      </c>
      <c r="BD92" s="87" t="s">
        <v>77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78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ROUND(AG95+AG96+SUM(AG99:AG101),2)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ROUND(AS95+AS96+SUM(AS99:AS101),2)</f>
        <v>0</v>
      </c>
      <c r="AT94" s="98">
        <f>ROUND(SUM(AV94:AW94),2)</f>
        <v>0</v>
      </c>
      <c r="AU94" s="99">
        <f>ROUND(AU95+AU96+SUM(AU99:AU101),5)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ROUND(AZ95+AZ96+SUM(AZ99:AZ101),2)</f>
        <v>0</v>
      </c>
      <c r="BA94" s="98">
        <f>ROUND(BA95+BA96+SUM(BA99:BA101),2)</f>
        <v>0</v>
      </c>
      <c r="BB94" s="98">
        <f>ROUND(BB95+BB96+SUM(BB99:BB101),2)</f>
        <v>0</v>
      </c>
      <c r="BC94" s="98">
        <f>ROUND(BC95+BC96+SUM(BC99:BC101),2)</f>
        <v>0</v>
      </c>
      <c r="BD94" s="100">
        <f>ROUND(BD95+BD96+SUM(BD99:BD101),2)</f>
        <v>0</v>
      </c>
      <c r="BE94" s="6"/>
      <c r="BS94" s="101" t="s">
        <v>79</v>
      </c>
      <c r="BT94" s="101" t="s">
        <v>80</v>
      </c>
      <c r="BU94" s="102" t="s">
        <v>81</v>
      </c>
      <c r="BV94" s="101" t="s">
        <v>82</v>
      </c>
      <c r="BW94" s="101" t="s">
        <v>4</v>
      </c>
      <c r="BX94" s="101" t="s">
        <v>83</v>
      </c>
      <c r="CL94" s="101" t="s">
        <v>1</v>
      </c>
    </row>
    <row r="95" s="7" customFormat="1" ht="14.4" customHeight="1">
      <c r="A95" s="103" t="s">
        <v>84</v>
      </c>
      <c r="B95" s="104"/>
      <c r="C95" s="105"/>
      <c r="D95" s="106" t="s">
        <v>85</v>
      </c>
      <c r="E95" s="106"/>
      <c r="F95" s="106"/>
      <c r="G95" s="106"/>
      <c r="H95" s="106"/>
      <c r="I95" s="107"/>
      <c r="J95" s="106" t="s">
        <v>86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'000 - 000 - Ostatní a ved...'!J30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87</v>
      </c>
      <c r="AR95" s="104"/>
      <c r="AS95" s="110">
        <v>0</v>
      </c>
      <c r="AT95" s="111">
        <f>ROUND(SUM(AV95:AW95),2)</f>
        <v>0</v>
      </c>
      <c r="AU95" s="112">
        <f>'000 - 000 - Ostatní a ved...'!P122</f>
        <v>0</v>
      </c>
      <c r="AV95" s="111">
        <f>'000 - 000 - Ostatní a ved...'!J33</f>
        <v>0</v>
      </c>
      <c r="AW95" s="111">
        <f>'000 - 000 - Ostatní a ved...'!J34</f>
        <v>0</v>
      </c>
      <c r="AX95" s="111">
        <f>'000 - 000 - Ostatní a ved...'!J35</f>
        <v>0</v>
      </c>
      <c r="AY95" s="111">
        <f>'000 - 000 - Ostatní a ved...'!J36</f>
        <v>0</v>
      </c>
      <c r="AZ95" s="111">
        <f>'000 - 000 - Ostatní a ved...'!F33</f>
        <v>0</v>
      </c>
      <c r="BA95" s="111">
        <f>'000 - 000 - Ostatní a ved...'!F34</f>
        <v>0</v>
      </c>
      <c r="BB95" s="111">
        <f>'000 - 000 - Ostatní a ved...'!F35</f>
        <v>0</v>
      </c>
      <c r="BC95" s="111">
        <f>'000 - 000 - Ostatní a ved...'!F36</f>
        <v>0</v>
      </c>
      <c r="BD95" s="113">
        <f>'000 - 000 - Ostatní a ved...'!F37</f>
        <v>0</v>
      </c>
      <c r="BE95" s="7"/>
      <c r="BT95" s="114" t="s">
        <v>88</v>
      </c>
      <c r="BV95" s="114" t="s">
        <v>82</v>
      </c>
      <c r="BW95" s="114" t="s">
        <v>89</v>
      </c>
      <c r="BX95" s="114" t="s">
        <v>4</v>
      </c>
      <c r="CL95" s="114" t="s">
        <v>1</v>
      </c>
      <c r="CM95" s="114" t="s">
        <v>90</v>
      </c>
    </row>
    <row r="96" s="7" customFormat="1" ht="14.4" customHeight="1">
      <c r="A96" s="7"/>
      <c r="B96" s="104"/>
      <c r="C96" s="105"/>
      <c r="D96" s="106" t="s">
        <v>91</v>
      </c>
      <c r="E96" s="106"/>
      <c r="F96" s="106"/>
      <c r="G96" s="106"/>
      <c r="H96" s="106"/>
      <c r="I96" s="107"/>
      <c r="J96" s="106" t="s">
        <v>92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15">
        <f>ROUND(SUM(AG97:AG98),2)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93</v>
      </c>
      <c r="AR96" s="104"/>
      <c r="AS96" s="110">
        <f>ROUND(SUM(AS97:AS98),2)</f>
        <v>0</v>
      </c>
      <c r="AT96" s="111">
        <f>ROUND(SUM(AV96:AW96),2)</f>
        <v>0</v>
      </c>
      <c r="AU96" s="112">
        <f>ROUND(SUM(AU97:AU98),5)</f>
        <v>0</v>
      </c>
      <c r="AV96" s="111">
        <f>ROUND(AZ96*L29,2)</f>
        <v>0</v>
      </c>
      <c r="AW96" s="111">
        <f>ROUND(BA96*L30,2)</f>
        <v>0</v>
      </c>
      <c r="AX96" s="111">
        <f>ROUND(BB96*L29,2)</f>
        <v>0</v>
      </c>
      <c r="AY96" s="111">
        <f>ROUND(BC96*L30,2)</f>
        <v>0</v>
      </c>
      <c r="AZ96" s="111">
        <f>ROUND(SUM(AZ97:AZ98),2)</f>
        <v>0</v>
      </c>
      <c r="BA96" s="111">
        <f>ROUND(SUM(BA97:BA98),2)</f>
        <v>0</v>
      </c>
      <c r="BB96" s="111">
        <f>ROUND(SUM(BB97:BB98),2)</f>
        <v>0</v>
      </c>
      <c r="BC96" s="111">
        <f>ROUND(SUM(BC97:BC98),2)</f>
        <v>0</v>
      </c>
      <c r="BD96" s="113">
        <f>ROUND(SUM(BD97:BD98),2)</f>
        <v>0</v>
      </c>
      <c r="BE96" s="7"/>
      <c r="BS96" s="114" t="s">
        <v>79</v>
      </c>
      <c r="BT96" s="114" t="s">
        <v>88</v>
      </c>
      <c r="BU96" s="114" t="s">
        <v>81</v>
      </c>
      <c r="BV96" s="114" t="s">
        <v>82</v>
      </c>
      <c r="BW96" s="114" t="s">
        <v>94</v>
      </c>
      <c r="BX96" s="114" t="s">
        <v>4</v>
      </c>
      <c r="CL96" s="114" t="s">
        <v>1</v>
      </c>
      <c r="CM96" s="114" t="s">
        <v>90</v>
      </c>
    </row>
    <row r="97" s="4" customFormat="1" ht="14.4" customHeight="1">
      <c r="A97" s="103" t="s">
        <v>84</v>
      </c>
      <c r="B97" s="63"/>
      <c r="C97" s="10"/>
      <c r="D97" s="10"/>
      <c r="E97" s="116" t="s">
        <v>95</v>
      </c>
      <c r="F97" s="116"/>
      <c r="G97" s="116"/>
      <c r="H97" s="116"/>
      <c r="I97" s="116"/>
      <c r="J97" s="10"/>
      <c r="K97" s="116" t="s">
        <v>96</v>
      </c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7">
        <f>'001.1 - 001.1 - Odstraněn...'!J32</f>
        <v>0</v>
      </c>
      <c r="AH97" s="10"/>
      <c r="AI97" s="10"/>
      <c r="AJ97" s="10"/>
      <c r="AK97" s="10"/>
      <c r="AL97" s="10"/>
      <c r="AM97" s="10"/>
      <c r="AN97" s="117">
        <f>SUM(AG97,AT97)</f>
        <v>0</v>
      </c>
      <c r="AO97" s="10"/>
      <c r="AP97" s="10"/>
      <c r="AQ97" s="118" t="s">
        <v>97</v>
      </c>
      <c r="AR97" s="63"/>
      <c r="AS97" s="119">
        <v>0</v>
      </c>
      <c r="AT97" s="120">
        <f>ROUND(SUM(AV97:AW97),2)</f>
        <v>0</v>
      </c>
      <c r="AU97" s="121">
        <f>'001.1 - 001.1 - Odstraněn...'!P125</f>
        <v>0</v>
      </c>
      <c r="AV97" s="120">
        <f>'001.1 - 001.1 - Odstraněn...'!J35</f>
        <v>0</v>
      </c>
      <c r="AW97" s="120">
        <f>'001.1 - 001.1 - Odstraněn...'!J36</f>
        <v>0</v>
      </c>
      <c r="AX97" s="120">
        <f>'001.1 - 001.1 - Odstraněn...'!J37</f>
        <v>0</v>
      </c>
      <c r="AY97" s="120">
        <f>'001.1 - 001.1 - Odstraněn...'!J38</f>
        <v>0</v>
      </c>
      <c r="AZ97" s="120">
        <f>'001.1 - 001.1 - Odstraněn...'!F35</f>
        <v>0</v>
      </c>
      <c r="BA97" s="120">
        <f>'001.1 - 001.1 - Odstraněn...'!F36</f>
        <v>0</v>
      </c>
      <c r="BB97" s="120">
        <f>'001.1 - 001.1 - Odstraněn...'!F37</f>
        <v>0</v>
      </c>
      <c r="BC97" s="120">
        <f>'001.1 - 001.1 - Odstraněn...'!F38</f>
        <v>0</v>
      </c>
      <c r="BD97" s="122">
        <f>'001.1 - 001.1 - Odstraněn...'!F39</f>
        <v>0</v>
      </c>
      <c r="BE97" s="4"/>
      <c r="BT97" s="26" t="s">
        <v>90</v>
      </c>
      <c r="BV97" s="26" t="s">
        <v>82</v>
      </c>
      <c r="BW97" s="26" t="s">
        <v>98</v>
      </c>
      <c r="BX97" s="26" t="s">
        <v>94</v>
      </c>
      <c r="CL97" s="26" t="s">
        <v>1</v>
      </c>
    </row>
    <row r="98" s="4" customFormat="1" ht="14.4" customHeight="1">
      <c r="A98" s="103" t="s">
        <v>84</v>
      </c>
      <c r="B98" s="63"/>
      <c r="C98" s="10"/>
      <c r="D98" s="10"/>
      <c r="E98" s="116" t="s">
        <v>99</v>
      </c>
      <c r="F98" s="116"/>
      <c r="G98" s="116"/>
      <c r="H98" s="116"/>
      <c r="I98" s="116"/>
      <c r="J98" s="10"/>
      <c r="K98" s="116" t="s">
        <v>100</v>
      </c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7">
        <f>'001.2 - 001.2 - Zemní prá...'!J32</f>
        <v>0</v>
      </c>
      <c r="AH98" s="10"/>
      <c r="AI98" s="10"/>
      <c r="AJ98" s="10"/>
      <c r="AK98" s="10"/>
      <c r="AL98" s="10"/>
      <c r="AM98" s="10"/>
      <c r="AN98" s="117">
        <f>SUM(AG98,AT98)</f>
        <v>0</v>
      </c>
      <c r="AO98" s="10"/>
      <c r="AP98" s="10"/>
      <c r="AQ98" s="118" t="s">
        <v>97</v>
      </c>
      <c r="AR98" s="63"/>
      <c r="AS98" s="119">
        <v>0</v>
      </c>
      <c r="AT98" s="120">
        <f>ROUND(SUM(AV98:AW98),2)</f>
        <v>0</v>
      </c>
      <c r="AU98" s="121">
        <f>'001.2 - 001.2 - Zemní prá...'!P125</f>
        <v>0</v>
      </c>
      <c r="AV98" s="120">
        <f>'001.2 - 001.2 - Zemní prá...'!J35</f>
        <v>0</v>
      </c>
      <c r="AW98" s="120">
        <f>'001.2 - 001.2 - Zemní prá...'!J36</f>
        <v>0</v>
      </c>
      <c r="AX98" s="120">
        <f>'001.2 - 001.2 - Zemní prá...'!J37</f>
        <v>0</v>
      </c>
      <c r="AY98" s="120">
        <f>'001.2 - 001.2 - Zemní prá...'!J38</f>
        <v>0</v>
      </c>
      <c r="AZ98" s="120">
        <f>'001.2 - 001.2 - Zemní prá...'!F35</f>
        <v>0</v>
      </c>
      <c r="BA98" s="120">
        <f>'001.2 - 001.2 - Zemní prá...'!F36</f>
        <v>0</v>
      </c>
      <c r="BB98" s="120">
        <f>'001.2 - 001.2 - Zemní prá...'!F37</f>
        <v>0</v>
      </c>
      <c r="BC98" s="120">
        <f>'001.2 - 001.2 - Zemní prá...'!F38</f>
        <v>0</v>
      </c>
      <c r="BD98" s="122">
        <f>'001.2 - 001.2 - Zemní prá...'!F39</f>
        <v>0</v>
      </c>
      <c r="BE98" s="4"/>
      <c r="BT98" s="26" t="s">
        <v>90</v>
      </c>
      <c r="BV98" s="26" t="s">
        <v>82</v>
      </c>
      <c r="BW98" s="26" t="s">
        <v>101</v>
      </c>
      <c r="BX98" s="26" t="s">
        <v>94</v>
      </c>
      <c r="CL98" s="26" t="s">
        <v>1</v>
      </c>
    </row>
    <row r="99" s="7" customFormat="1" ht="14.4" customHeight="1">
      <c r="A99" s="103" t="s">
        <v>84</v>
      </c>
      <c r="B99" s="104"/>
      <c r="C99" s="105"/>
      <c r="D99" s="106" t="s">
        <v>102</v>
      </c>
      <c r="E99" s="106"/>
      <c r="F99" s="106"/>
      <c r="G99" s="106"/>
      <c r="H99" s="106"/>
      <c r="I99" s="107"/>
      <c r="J99" s="106" t="s">
        <v>103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'201 - 201 - Most ev.č. M2'!J30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93</v>
      </c>
      <c r="AR99" s="104"/>
      <c r="AS99" s="110">
        <v>0</v>
      </c>
      <c r="AT99" s="111">
        <f>ROUND(SUM(AV99:AW99),2)</f>
        <v>0</v>
      </c>
      <c r="AU99" s="112">
        <f>'201 - 201 - Most ev.č. M2'!P128</f>
        <v>0</v>
      </c>
      <c r="AV99" s="111">
        <f>'201 - 201 - Most ev.č. M2'!J33</f>
        <v>0</v>
      </c>
      <c r="AW99" s="111">
        <f>'201 - 201 - Most ev.č. M2'!J34</f>
        <v>0</v>
      </c>
      <c r="AX99" s="111">
        <f>'201 - 201 - Most ev.č. M2'!J35</f>
        <v>0</v>
      </c>
      <c r="AY99" s="111">
        <f>'201 - 201 - Most ev.č. M2'!J36</f>
        <v>0</v>
      </c>
      <c r="AZ99" s="111">
        <f>'201 - 201 - Most ev.č. M2'!F33</f>
        <v>0</v>
      </c>
      <c r="BA99" s="111">
        <f>'201 - 201 - Most ev.č. M2'!F34</f>
        <v>0</v>
      </c>
      <c r="BB99" s="111">
        <f>'201 - 201 - Most ev.č. M2'!F35</f>
        <v>0</v>
      </c>
      <c r="BC99" s="111">
        <f>'201 - 201 - Most ev.č. M2'!F36</f>
        <v>0</v>
      </c>
      <c r="BD99" s="113">
        <f>'201 - 201 - Most ev.č. M2'!F37</f>
        <v>0</v>
      </c>
      <c r="BE99" s="7"/>
      <c r="BT99" s="114" t="s">
        <v>88</v>
      </c>
      <c r="BV99" s="114" t="s">
        <v>82</v>
      </c>
      <c r="BW99" s="114" t="s">
        <v>104</v>
      </c>
      <c r="BX99" s="114" t="s">
        <v>4</v>
      </c>
      <c r="CL99" s="114" t="s">
        <v>1</v>
      </c>
      <c r="CM99" s="114" t="s">
        <v>90</v>
      </c>
    </row>
    <row r="100" s="7" customFormat="1" ht="14.4" customHeight="1">
      <c r="A100" s="103" t="s">
        <v>84</v>
      </c>
      <c r="B100" s="104"/>
      <c r="C100" s="105"/>
      <c r="D100" s="106" t="s">
        <v>105</v>
      </c>
      <c r="E100" s="106"/>
      <c r="F100" s="106"/>
      <c r="G100" s="106"/>
      <c r="H100" s="106"/>
      <c r="I100" s="107"/>
      <c r="J100" s="106" t="s">
        <v>106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'301 - 301 - Úprava koryta'!J30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93</v>
      </c>
      <c r="AR100" s="104"/>
      <c r="AS100" s="110">
        <v>0</v>
      </c>
      <c r="AT100" s="111">
        <f>ROUND(SUM(AV100:AW100),2)</f>
        <v>0</v>
      </c>
      <c r="AU100" s="112">
        <f>'301 - 301 - Úprava koryta'!P123</f>
        <v>0</v>
      </c>
      <c r="AV100" s="111">
        <f>'301 - 301 - Úprava koryta'!J33</f>
        <v>0</v>
      </c>
      <c r="AW100" s="111">
        <f>'301 - 301 - Úprava koryta'!J34</f>
        <v>0</v>
      </c>
      <c r="AX100" s="111">
        <f>'301 - 301 - Úprava koryta'!J35</f>
        <v>0</v>
      </c>
      <c r="AY100" s="111">
        <f>'301 - 301 - Úprava koryta'!J36</f>
        <v>0</v>
      </c>
      <c r="AZ100" s="111">
        <f>'301 - 301 - Úprava koryta'!F33</f>
        <v>0</v>
      </c>
      <c r="BA100" s="111">
        <f>'301 - 301 - Úprava koryta'!F34</f>
        <v>0</v>
      </c>
      <c r="BB100" s="111">
        <f>'301 - 301 - Úprava koryta'!F35</f>
        <v>0</v>
      </c>
      <c r="BC100" s="111">
        <f>'301 - 301 - Úprava koryta'!F36</f>
        <v>0</v>
      </c>
      <c r="BD100" s="113">
        <f>'301 - 301 - Úprava koryta'!F37</f>
        <v>0</v>
      </c>
      <c r="BE100" s="7"/>
      <c r="BT100" s="114" t="s">
        <v>88</v>
      </c>
      <c r="BV100" s="114" t="s">
        <v>82</v>
      </c>
      <c r="BW100" s="114" t="s">
        <v>107</v>
      </c>
      <c r="BX100" s="114" t="s">
        <v>4</v>
      </c>
      <c r="CL100" s="114" t="s">
        <v>1</v>
      </c>
      <c r="CM100" s="114" t="s">
        <v>90</v>
      </c>
    </row>
    <row r="101" s="7" customFormat="1" ht="14.4" customHeight="1">
      <c r="A101" s="103" t="s">
        <v>84</v>
      </c>
      <c r="B101" s="104"/>
      <c r="C101" s="105"/>
      <c r="D101" s="106" t="s">
        <v>108</v>
      </c>
      <c r="E101" s="106"/>
      <c r="F101" s="106"/>
      <c r="G101" s="106"/>
      <c r="H101" s="106"/>
      <c r="I101" s="107"/>
      <c r="J101" s="106" t="s">
        <v>109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'302 - 302 - Úprava vodovodu'!J30</f>
        <v>0</v>
      </c>
      <c r="AH101" s="107"/>
      <c r="AI101" s="107"/>
      <c r="AJ101" s="107"/>
      <c r="AK101" s="107"/>
      <c r="AL101" s="107"/>
      <c r="AM101" s="107"/>
      <c r="AN101" s="108">
        <f>SUM(AG101,AT101)</f>
        <v>0</v>
      </c>
      <c r="AO101" s="107"/>
      <c r="AP101" s="107"/>
      <c r="AQ101" s="109" t="s">
        <v>93</v>
      </c>
      <c r="AR101" s="104"/>
      <c r="AS101" s="123">
        <v>0</v>
      </c>
      <c r="AT101" s="124">
        <f>ROUND(SUM(AV101:AW101),2)</f>
        <v>0</v>
      </c>
      <c r="AU101" s="125">
        <f>'302 - 302 - Úprava vodovodu'!P118</f>
        <v>0</v>
      </c>
      <c r="AV101" s="124">
        <f>'302 - 302 - Úprava vodovodu'!J33</f>
        <v>0</v>
      </c>
      <c r="AW101" s="124">
        <f>'302 - 302 - Úprava vodovodu'!J34</f>
        <v>0</v>
      </c>
      <c r="AX101" s="124">
        <f>'302 - 302 - Úprava vodovodu'!J35</f>
        <v>0</v>
      </c>
      <c r="AY101" s="124">
        <f>'302 - 302 - Úprava vodovodu'!J36</f>
        <v>0</v>
      </c>
      <c r="AZ101" s="124">
        <f>'302 - 302 - Úprava vodovodu'!F33</f>
        <v>0</v>
      </c>
      <c r="BA101" s="124">
        <f>'302 - 302 - Úprava vodovodu'!F34</f>
        <v>0</v>
      </c>
      <c r="BB101" s="124">
        <f>'302 - 302 - Úprava vodovodu'!F35</f>
        <v>0</v>
      </c>
      <c r="BC101" s="124">
        <f>'302 - 302 - Úprava vodovodu'!F36</f>
        <v>0</v>
      </c>
      <c r="BD101" s="126">
        <f>'302 - 302 - Úprava vodovodu'!F37</f>
        <v>0</v>
      </c>
      <c r="BE101" s="7"/>
      <c r="BT101" s="114" t="s">
        <v>88</v>
      </c>
      <c r="BV101" s="114" t="s">
        <v>82</v>
      </c>
      <c r="BW101" s="114" t="s">
        <v>110</v>
      </c>
      <c r="BX101" s="114" t="s">
        <v>4</v>
      </c>
      <c r="CL101" s="114" t="s">
        <v>1</v>
      </c>
      <c r="CM101" s="114" t="s">
        <v>90</v>
      </c>
    </row>
    <row r="102" s="2" customFormat="1" ht="30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38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000 - 000 - Ostatní a ved...'!C2" display="/"/>
    <hyperlink ref="A97" location="'001.1 - 001.1 - Odstraněn...'!C2" display="/"/>
    <hyperlink ref="A98" location="'001.2 - 001.2 - Zemní prá...'!C2" display="/"/>
    <hyperlink ref="A99" location="'201 - 201 - Most ev.č. M2'!C2" display="/"/>
    <hyperlink ref="A100" location="'301 - 301 - Úprava koryta'!C2" display="/"/>
    <hyperlink ref="A101" location="'302 - 302 - Úprava vodovodu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111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8" t="str">
        <f>'Rekapitulace stavby'!K6</f>
        <v>Most ev.č. M2 přes Holotovecký potok na ul. V Zimném dole v Petřvaldu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113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5. 5. 2022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29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30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32</v>
      </c>
      <c r="E20" s="37"/>
      <c r="F20" s="37"/>
      <c r="G20" s="37"/>
      <c r="H20" s="37"/>
      <c r="I20" s="31" t="s">
        <v>25</v>
      </c>
      <c r="J20" s="26" t="s">
        <v>33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34</v>
      </c>
      <c r="F21" s="37"/>
      <c r="G21" s="37"/>
      <c r="H21" s="37"/>
      <c r="I21" s="31" t="s">
        <v>28</v>
      </c>
      <c r="J21" s="26" t="s">
        <v>35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37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38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39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40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42</v>
      </c>
      <c r="G32" s="37"/>
      <c r="H32" s="37"/>
      <c r="I32" s="42" t="s">
        <v>41</v>
      </c>
      <c r="J32" s="42" t="s">
        <v>43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44</v>
      </c>
      <c r="E33" s="31" t="s">
        <v>45</v>
      </c>
      <c r="F33" s="134">
        <f>ROUND((SUM(BE122:BE196)),  2)</f>
        <v>0</v>
      </c>
      <c r="G33" s="37"/>
      <c r="H33" s="37"/>
      <c r="I33" s="135">
        <v>0.20999999999999999</v>
      </c>
      <c r="J33" s="134">
        <f>ROUND(((SUM(BE122:BE196))*I33),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46</v>
      </c>
      <c r="F34" s="134">
        <f>ROUND((SUM(BF122:BF196)),  2)</f>
        <v>0</v>
      </c>
      <c r="G34" s="37"/>
      <c r="H34" s="37"/>
      <c r="I34" s="135">
        <v>0.14999999999999999</v>
      </c>
      <c r="J34" s="134">
        <f>ROUND(((SUM(BF122:BF196))*I34),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47</v>
      </c>
      <c r="F35" s="134">
        <f>ROUND((SUM(BG122:BG196)),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48</v>
      </c>
      <c r="F36" s="134">
        <f>ROUND((SUM(BH122:BH196)),  2)</f>
        <v>0</v>
      </c>
      <c r="G36" s="37"/>
      <c r="H36" s="37"/>
      <c r="I36" s="135">
        <v>0.14999999999999999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49</v>
      </c>
      <c r="F37" s="134">
        <f>ROUND((SUM(BI122:BI196)),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50</v>
      </c>
      <c r="E39" s="80"/>
      <c r="F39" s="80"/>
      <c r="G39" s="138" t="s">
        <v>51</v>
      </c>
      <c r="H39" s="139" t="s">
        <v>52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42" t="s">
        <v>56</v>
      </c>
      <c r="G61" s="57" t="s">
        <v>55</v>
      </c>
      <c r="H61" s="40"/>
      <c r="I61" s="40"/>
      <c r="J61" s="143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42" t="s">
        <v>56</v>
      </c>
      <c r="G76" s="57" t="s">
        <v>55</v>
      </c>
      <c r="H76" s="40"/>
      <c r="I76" s="40"/>
      <c r="J76" s="143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7" customHeight="1">
      <c r="A85" s="37"/>
      <c r="B85" s="38"/>
      <c r="C85" s="37"/>
      <c r="D85" s="37"/>
      <c r="E85" s="128" t="str">
        <f>E7</f>
        <v>Most ev.č. M2 přes Holotovecký potok na ul. V Zimném dole v Petřvaldu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5.6" customHeight="1">
      <c r="A87" s="37"/>
      <c r="B87" s="38"/>
      <c r="C87" s="37"/>
      <c r="D87" s="37"/>
      <c r="E87" s="66" t="str">
        <f>E9</f>
        <v>000 - 000 - Ostatní a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5. 5. 2022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6.4" customHeight="1">
      <c r="A91" s="37"/>
      <c r="B91" s="38"/>
      <c r="C91" s="31" t="s">
        <v>24</v>
      </c>
      <c r="D91" s="37"/>
      <c r="E91" s="37"/>
      <c r="F91" s="26" t="str">
        <f>E15</f>
        <v>Město Petřvald</v>
      </c>
      <c r="G91" s="37"/>
      <c r="H91" s="37"/>
      <c r="I91" s="31" t="s">
        <v>32</v>
      </c>
      <c r="J91" s="35" t="str">
        <f>E21</f>
        <v>Ing. Pavel Kurečka MOSTY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6" customHeight="1">
      <c r="A92" s="37"/>
      <c r="B92" s="38"/>
      <c r="C92" s="31" t="s">
        <v>30</v>
      </c>
      <c r="D92" s="37"/>
      <c r="E92" s="37"/>
      <c r="F92" s="26" t="str">
        <f>IF(E18="","",E18)</f>
        <v>Vyplň údaj</v>
      </c>
      <c r="G92" s="37"/>
      <c r="H92" s="37"/>
      <c r="I92" s="31" t="s">
        <v>37</v>
      </c>
      <c r="J92" s="35" t="str">
        <f>E24</f>
        <v>Kurečková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4" t="s">
        <v>115</v>
      </c>
      <c r="D94" s="136"/>
      <c r="E94" s="136"/>
      <c r="F94" s="136"/>
      <c r="G94" s="136"/>
      <c r="H94" s="136"/>
      <c r="I94" s="136"/>
      <c r="J94" s="145" t="s">
        <v>116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6" t="s">
        <v>117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118</v>
      </c>
    </row>
    <row r="97" hidden="1" s="9" customFormat="1" ht="24.96" customHeight="1">
      <c r="A97" s="9"/>
      <c r="B97" s="147"/>
      <c r="C97" s="9"/>
      <c r="D97" s="148" t="s">
        <v>119</v>
      </c>
      <c r="E97" s="149"/>
      <c r="F97" s="149"/>
      <c r="G97" s="149"/>
      <c r="H97" s="149"/>
      <c r="I97" s="149"/>
      <c r="J97" s="150">
        <f>J123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1"/>
      <c r="C98" s="10"/>
      <c r="D98" s="152" t="s">
        <v>120</v>
      </c>
      <c r="E98" s="153"/>
      <c r="F98" s="153"/>
      <c r="G98" s="153"/>
      <c r="H98" s="153"/>
      <c r="I98" s="153"/>
      <c r="J98" s="154">
        <f>J124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1"/>
      <c r="C99" s="10"/>
      <c r="D99" s="152" t="s">
        <v>121</v>
      </c>
      <c r="E99" s="153"/>
      <c r="F99" s="153"/>
      <c r="G99" s="153"/>
      <c r="H99" s="153"/>
      <c r="I99" s="153"/>
      <c r="J99" s="154">
        <f>J144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1"/>
      <c r="C100" s="10"/>
      <c r="D100" s="152" t="s">
        <v>122</v>
      </c>
      <c r="E100" s="153"/>
      <c r="F100" s="153"/>
      <c r="G100" s="153"/>
      <c r="H100" s="153"/>
      <c r="I100" s="153"/>
      <c r="J100" s="154">
        <f>J152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1"/>
      <c r="C101" s="10"/>
      <c r="D101" s="152" t="s">
        <v>123</v>
      </c>
      <c r="E101" s="153"/>
      <c r="F101" s="153"/>
      <c r="G101" s="153"/>
      <c r="H101" s="153"/>
      <c r="I101" s="153"/>
      <c r="J101" s="154">
        <f>J162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1"/>
      <c r="C102" s="10"/>
      <c r="D102" s="152" t="s">
        <v>124</v>
      </c>
      <c r="E102" s="153"/>
      <c r="F102" s="153"/>
      <c r="G102" s="153"/>
      <c r="H102" s="153"/>
      <c r="I102" s="153"/>
      <c r="J102" s="154">
        <f>J189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/>
    <row r="106" hidden="1"/>
    <row r="107" hidden="1"/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125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7" customHeight="1">
      <c r="A112" s="37"/>
      <c r="B112" s="38"/>
      <c r="C112" s="37"/>
      <c r="D112" s="37"/>
      <c r="E112" s="128" t="str">
        <f>E7</f>
        <v>Most ev.č. M2 přes Holotovecký potok na ul. V Zimném dole v Petřvaldu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112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7"/>
      <c r="D114" s="37"/>
      <c r="E114" s="66" t="str">
        <f>E9</f>
        <v>000 - 000 - Ostatní a vedlejší náklady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5. 5. 2022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6.4" customHeight="1">
      <c r="A118" s="37"/>
      <c r="B118" s="38"/>
      <c r="C118" s="31" t="s">
        <v>24</v>
      </c>
      <c r="D118" s="37"/>
      <c r="E118" s="37"/>
      <c r="F118" s="26" t="str">
        <f>E15</f>
        <v>Město Petřvald</v>
      </c>
      <c r="G118" s="37"/>
      <c r="H118" s="37"/>
      <c r="I118" s="31" t="s">
        <v>32</v>
      </c>
      <c r="J118" s="35" t="str">
        <f>E21</f>
        <v>Ing. Pavel Kurečka MOSTY s.r.o.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6" customHeight="1">
      <c r="A119" s="37"/>
      <c r="B119" s="38"/>
      <c r="C119" s="31" t="s">
        <v>30</v>
      </c>
      <c r="D119" s="37"/>
      <c r="E119" s="37"/>
      <c r="F119" s="26" t="str">
        <f>IF(E18="","",E18)</f>
        <v>Vyplň údaj</v>
      </c>
      <c r="G119" s="37"/>
      <c r="H119" s="37"/>
      <c r="I119" s="31" t="s">
        <v>37</v>
      </c>
      <c r="J119" s="35" t="str">
        <f>E24</f>
        <v>Kurečková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55"/>
      <c r="B121" s="156"/>
      <c r="C121" s="157" t="s">
        <v>126</v>
      </c>
      <c r="D121" s="158" t="s">
        <v>65</v>
      </c>
      <c r="E121" s="158" t="s">
        <v>61</v>
      </c>
      <c r="F121" s="158" t="s">
        <v>62</v>
      </c>
      <c r="G121" s="158" t="s">
        <v>127</v>
      </c>
      <c r="H121" s="158" t="s">
        <v>128</v>
      </c>
      <c r="I121" s="158" t="s">
        <v>129</v>
      </c>
      <c r="J121" s="158" t="s">
        <v>116</v>
      </c>
      <c r="K121" s="159" t="s">
        <v>130</v>
      </c>
      <c r="L121" s="160"/>
      <c r="M121" s="85" t="s">
        <v>1</v>
      </c>
      <c r="N121" s="86" t="s">
        <v>44</v>
      </c>
      <c r="O121" s="86" t="s">
        <v>131</v>
      </c>
      <c r="P121" s="86" t="s">
        <v>132</v>
      </c>
      <c r="Q121" s="86" t="s">
        <v>133</v>
      </c>
      <c r="R121" s="86" t="s">
        <v>134</v>
      </c>
      <c r="S121" s="86" t="s">
        <v>135</v>
      </c>
      <c r="T121" s="87" t="s">
        <v>136</v>
      </c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="2" customFormat="1" ht="22.8" customHeight="1">
      <c r="A122" s="37"/>
      <c r="B122" s="38"/>
      <c r="C122" s="92" t="s">
        <v>137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38"/>
      <c r="M122" s="88"/>
      <c r="N122" s="72"/>
      <c r="O122" s="89"/>
      <c r="P122" s="162">
        <f>P123</f>
        <v>0</v>
      </c>
      <c r="Q122" s="89"/>
      <c r="R122" s="162">
        <f>R123</f>
        <v>0</v>
      </c>
      <c r="S122" s="89"/>
      <c r="T122" s="163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79</v>
      </c>
      <c r="AU122" s="18" t="s">
        <v>118</v>
      </c>
      <c r="BK122" s="164">
        <f>BK123</f>
        <v>0</v>
      </c>
    </row>
    <row r="123" s="12" customFormat="1" ht="25.92" customHeight="1">
      <c r="A123" s="12"/>
      <c r="B123" s="165"/>
      <c r="C123" s="12"/>
      <c r="D123" s="166" t="s">
        <v>79</v>
      </c>
      <c r="E123" s="167" t="s">
        <v>138</v>
      </c>
      <c r="F123" s="167" t="s">
        <v>139</v>
      </c>
      <c r="G123" s="12"/>
      <c r="H123" s="12"/>
      <c r="I123" s="168"/>
      <c r="J123" s="169">
        <f>BK123</f>
        <v>0</v>
      </c>
      <c r="K123" s="12"/>
      <c r="L123" s="165"/>
      <c r="M123" s="170"/>
      <c r="N123" s="171"/>
      <c r="O123" s="171"/>
      <c r="P123" s="172">
        <f>P124+P144+P152+P162+P189</f>
        <v>0</v>
      </c>
      <c r="Q123" s="171"/>
      <c r="R123" s="172">
        <f>R124+R144+R152+R162+R189</f>
        <v>0</v>
      </c>
      <c r="S123" s="171"/>
      <c r="T123" s="173">
        <f>T124+T144+T152+T162+T189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6" t="s">
        <v>140</v>
      </c>
      <c r="AT123" s="174" t="s">
        <v>79</v>
      </c>
      <c r="AU123" s="174" t="s">
        <v>80</v>
      </c>
      <c r="AY123" s="166" t="s">
        <v>141</v>
      </c>
      <c r="BK123" s="175">
        <f>BK124+BK144+BK152+BK162+BK189</f>
        <v>0</v>
      </c>
    </row>
    <row r="124" s="12" customFormat="1" ht="22.8" customHeight="1">
      <c r="A124" s="12"/>
      <c r="B124" s="165"/>
      <c r="C124" s="12"/>
      <c r="D124" s="166" t="s">
        <v>79</v>
      </c>
      <c r="E124" s="176" t="s">
        <v>142</v>
      </c>
      <c r="F124" s="176" t="s">
        <v>143</v>
      </c>
      <c r="G124" s="12"/>
      <c r="H124" s="12"/>
      <c r="I124" s="168"/>
      <c r="J124" s="177">
        <f>BK124</f>
        <v>0</v>
      </c>
      <c r="K124" s="12"/>
      <c r="L124" s="165"/>
      <c r="M124" s="170"/>
      <c r="N124" s="171"/>
      <c r="O124" s="171"/>
      <c r="P124" s="172">
        <f>SUM(P125:P143)</f>
        <v>0</v>
      </c>
      <c r="Q124" s="171"/>
      <c r="R124" s="172">
        <f>SUM(R125:R143)</f>
        <v>0</v>
      </c>
      <c r="S124" s="171"/>
      <c r="T124" s="173">
        <f>SUM(T125:T143)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6" t="s">
        <v>140</v>
      </c>
      <c r="AT124" s="174" t="s">
        <v>79</v>
      </c>
      <c r="AU124" s="174" t="s">
        <v>88</v>
      </c>
      <c r="AY124" s="166" t="s">
        <v>141</v>
      </c>
      <c r="BK124" s="175">
        <f>SUM(BK125:BK143)</f>
        <v>0</v>
      </c>
    </row>
    <row r="125" s="2" customFormat="1" ht="14.4" customHeight="1">
      <c r="A125" s="37"/>
      <c r="B125" s="178"/>
      <c r="C125" s="179" t="s">
        <v>88</v>
      </c>
      <c r="D125" s="179" t="s">
        <v>144</v>
      </c>
      <c r="E125" s="180" t="s">
        <v>145</v>
      </c>
      <c r="F125" s="181" t="s">
        <v>146</v>
      </c>
      <c r="G125" s="182" t="s">
        <v>147</v>
      </c>
      <c r="H125" s="183">
        <v>1</v>
      </c>
      <c r="I125" s="184"/>
      <c r="J125" s="185">
        <f>ROUND(I125*H125,2)</f>
        <v>0</v>
      </c>
      <c r="K125" s="181" t="s">
        <v>148</v>
      </c>
      <c r="L125" s="38"/>
      <c r="M125" s="186" t="s">
        <v>1</v>
      </c>
      <c r="N125" s="187" t="s">
        <v>45</v>
      </c>
      <c r="O125" s="76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0" t="s">
        <v>149</v>
      </c>
      <c r="AT125" s="190" t="s">
        <v>144</v>
      </c>
      <c r="AU125" s="190" t="s">
        <v>90</v>
      </c>
      <c r="AY125" s="18" t="s">
        <v>141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88</v>
      </c>
      <c r="BK125" s="191">
        <f>ROUND(I125*H125,2)</f>
        <v>0</v>
      </c>
      <c r="BL125" s="18" t="s">
        <v>149</v>
      </c>
      <c r="BM125" s="190" t="s">
        <v>150</v>
      </c>
    </row>
    <row r="126" s="13" customFormat="1">
      <c r="A126" s="13"/>
      <c r="B126" s="192"/>
      <c r="C126" s="13"/>
      <c r="D126" s="193" t="s">
        <v>151</v>
      </c>
      <c r="E126" s="194" t="s">
        <v>1</v>
      </c>
      <c r="F126" s="195" t="s">
        <v>152</v>
      </c>
      <c r="G126" s="13"/>
      <c r="H126" s="194" t="s">
        <v>1</v>
      </c>
      <c r="I126" s="196"/>
      <c r="J126" s="13"/>
      <c r="K126" s="13"/>
      <c r="L126" s="192"/>
      <c r="M126" s="197"/>
      <c r="N126" s="198"/>
      <c r="O126" s="198"/>
      <c r="P126" s="198"/>
      <c r="Q126" s="198"/>
      <c r="R126" s="198"/>
      <c r="S126" s="198"/>
      <c r="T126" s="19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4" t="s">
        <v>151</v>
      </c>
      <c r="AU126" s="194" t="s">
        <v>90</v>
      </c>
      <c r="AV126" s="13" t="s">
        <v>88</v>
      </c>
      <c r="AW126" s="13" t="s">
        <v>36</v>
      </c>
      <c r="AX126" s="13" t="s">
        <v>80</v>
      </c>
      <c r="AY126" s="194" t="s">
        <v>141</v>
      </c>
    </row>
    <row r="127" s="14" customFormat="1">
      <c r="A127" s="14"/>
      <c r="B127" s="200"/>
      <c r="C127" s="14"/>
      <c r="D127" s="193" t="s">
        <v>151</v>
      </c>
      <c r="E127" s="201" t="s">
        <v>1</v>
      </c>
      <c r="F127" s="202" t="s">
        <v>88</v>
      </c>
      <c r="G127" s="14"/>
      <c r="H127" s="203">
        <v>1</v>
      </c>
      <c r="I127" s="204"/>
      <c r="J127" s="14"/>
      <c r="K127" s="14"/>
      <c r="L127" s="200"/>
      <c r="M127" s="205"/>
      <c r="N127" s="206"/>
      <c r="O127" s="206"/>
      <c r="P127" s="206"/>
      <c r="Q127" s="206"/>
      <c r="R127" s="206"/>
      <c r="S127" s="206"/>
      <c r="T127" s="20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1" t="s">
        <v>151</v>
      </c>
      <c r="AU127" s="201" t="s">
        <v>90</v>
      </c>
      <c r="AV127" s="14" t="s">
        <v>90</v>
      </c>
      <c r="AW127" s="14" t="s">
        <v>36</v>
      </c>
      <c r="AX127" s="14" t="s">
        <v>88</v>
      </c>
      <c r="AY127" s="201" t="s">
        <v>141</v>
      </c>
    </row>
    <row r="128" s="2" customFormat="1" ht="14.4" customHeight="1">
      <c r="A128" s="37"/>
      <c r="B128" s="178"/>
      <c r="C128" s="179" t="s">
        <v>90</v>
      </c>
      <c r="D128" s="179" t="s">
        <v>144</v>
      </c>
      <c r="E128" s="180" t="s">
        <v>153</v>
      </c>
      <c r="F128" s="181" t="s">
        <v>154</v>
      </c>
      <c r="G128" s="182" t="s">
        <v>147</v>
      </c>
      <c r="H128" s="183">
        <v>1</v>
      </c>
      <c r="I128" s="184"/>
      <c r="J128" s="185">
        <f>ROUND(I128*H128,2)</f>
        <v>0</v>
      </c>
      <c r="K128" s="181" t="s">
        <v>148</v>
      </c>
      <c r="L128" s="38"/>
      <c r="M128" s="186" t="s">
        <v>1</v>
      </c>
      <c r="N128" s="187" t="s">
        <v>45</v>
      </c>
      <c r="O128" s="76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0" t="s">
        <v>149</v>
      </c>
      <c r="AT128" s="190" t="s">
        <v>144</v>
      </c>
      <c r="AU128" s="190" t="s">
        <v>90</v>
      </c>
      <c r="AY128" s="18" t="s">
        <v>141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88</v>
      </c>
      <c r="BK128" s="191">
        <f>ROUND(I128*H128,2)</f>
        <v>0</v>
      </c>
      <c r="BL128" s="18" t="s">
        <v>149</v>
      </c>
      <c r="BM128" s="190" t="s">
        <v>155</v>
      </c>
    </row>
    <row r="129" s="13" customFormat="1">
      <c r="A129" s="13"/>
      <c r="B129" s="192"/>
      <c r="C129" s="13"/>
      <c r="D129" s="193" t="s">
        <v>151</v>
      </c>
      <c r="E129" s="194" t="s">
        <v>1</v>
      </c>
      <c r="F129" s="195" t="s">
        <v>156</v>
      </c>
      <c r="G129" s="13"/>
      <c r="H129" s="194" t="s">
        <v>1</v>
      </c>
      <c r="I129" s="196"/>
      <c r="J129" s="13"/>
      <c r="K129" s="13"/>
      <c r="L129" s="192"/>
      <c r="M129" s="197"/>
      <c r="N129" s="198"/>
      <c r="O129" s="198"/>
      <c r="P129" s="198"/>
      <c r="Q129" s="198"/>
      <c r="R129" s="198"/>
      <c r="S129" s="198"/>
      <c r="T129" s="19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4" t="s">
        <v>151</v>
      </c>
      <c r="AU129" s="194" t="s">
        <v>90</v>
      </c>
      <c r="AV129" s="13" t="s">
        <v>88</v>
      </c>
      <c r="AW129" s="13" t="s">
        <v>36</v>
      </c>
      <c r="AX129" s="13" t="s">
        <v>80</v>
      </c>
      <c r="AY129" s="194" t="s">
        <v>141</v>
      </c>
    </row>
    <row r="130" s="13" customFormat="1">
      <c r="A130" s="13"/>
      <c r="B130" s="192"/>
      <c r="C130" s="13"/>
      <c r="D130" s="193" t="s">
        <v>151</v>
      </c>
      <c r="E130" s="194" t="s">
        <v>1</v>
      </c>
      <c r="F130" s="195" t="s">
        <v>157</v>
      </c>
      <c r="G130" s="13"/>
      <c r="H130" s="194" t="s">
        <v>1</v>
      </c>
      <c r="I130" s="196"/>
      <c r="J130" s="13"/>
      <c r="K130" s="13"/>
      <c r="L130" s="192"/>
      <c r="M130" s="197"/>
      <c r="N130" s="198"/>
      <c r="O130" s="198"/>
      <c r="P130" s="198"/>
      <c r="Q130" s="198"/>
      <c r="R130" s="198"/>
      <c r="S130" s="198"/>
      <c r="T130" s="19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4" t="s">
        <v>151</v>
      </c>
      <c r="AU130" s="194" t="s">
        <v>90</v>
      </c>
      <c r="AV130" s="13" t="s">
        <v>88</v>
      </c>
      <c r="AW130" s="13" t="s">
        <v>36</v>
      </c>
      <c r="AX130" s="13" t="s">
        <v>80</v>
      </c>
      <c r="AY130" s="194" t="s">
        <v>141</v>
      </c>
    </row>
    <row r="131" s="14" customFormat="1">
      <c r="A131" s="14"/>
      <c r="B131" s="200"/>
      <c r="C131" s="14"/>
      <c r="D131" s="193" t="s">
        <v>151</v>
      </c>
      <c r="E131" s="201" t="s">
        <v>1</v>
      </c>
      <c r="F131" s="202" t="s">
        <v>88</v>
      </c>
      <c r="G131" s="14"/>
      <c r="H131" s="203">
        <v>1</v>
      </c>
      <c r="I131" s="204"/>
      <c r="J131" s="14"/>
      <c r="K131" s="14"/>
      <c r="L131" s="200"/>
      <c r="M131" s="205"/>
      <c r="N131" s="206"/>
      <c r="O131" s="206"/>
      <c r="P131" s="206"/>
      <c r="Q131" s="206"/>
      <c r="R131" s="206"/>
      <c r="S131" s="206"/>
      <c r="T131" s="20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1" t="s">
        <v>151</v>
      </c>
      <c r="AU131" s="201" t="s">
        <v>90</v>
      </c>
      <c r="AV131" s="14" t="s">
        <v>90</v>
      </c>
      <c r="AW131" s="14" t="s">
        <v>36</v>
      </c>
      <c r="AX131" s="14" t="s">
        <v>88</v>
      </c>
      <c r="AY131" s="201" t="s">
        <v>141</v>
      </c>
    </row>
    <row r="132" s="2" customFormat="1" ht="14.4" customHeight="1">
      <c r="A132" s="37"/>
      <c r="B132" s="178"/>
      <c r="C132" s="179" t="s">
        <v>158</v>
      </c>
      <c r="D132" s="179" t="s">
        <v>144</v>
      </c>
      <c r="E132" s="180" t="s">
        <v>159</v>
      </c>
      <c r="F132" s="181" t="s">
        <v>160</v>
      </c>
      <c r="G132" s="182" t="s">
        <v>147</v>
      </c>
      <c r="H132" s="183">
        <v>1</v>
      </c>
      <c r="I132" s="184"/>
      <c r="J132" s="185">
        <f>ROUND(I132*H132,2)</f>
        <v>0</v>
      </c>
      <c r="K132" s="181" t="s">
        <v>148</v>
      </c>
      <c r="L132" s="38"/>
      <c r="M132" s="186" t="s">
        <v>1</v>
      </c>
      <c r="N132" s="187" t="s">
        <v>45</v>
      </c>
      <c r="O132" s="76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0" t="s">
        <v>149</v>
      </c>
      <c r="AT132" s="190" t="s">
        <v>144</v>
      </c>
      <c r="AU132" s="190" t="s">
        <v>90</v>
      </c>
      <c r="AY132" s="18" t="s">
        <v>141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88</v>
      </c>
      <c r="BK132" s="191">
        <f>ROUND(I132*H132,2)</f>
        <v>0</v>
      </c>
      <c r="BL132" s="18" t="s">
        <v>149</v>
      </c>
      <c r="BM132" s="190" t="s">
        <v>161</v>
      </c>
    </row>
    <row r="133" s="13" customFormat="1">
      <c r="A133" s="13"/>
      <c r="B133" s="192"/>
      <c r="C133" s="13"/>
      <c r="D133" s="193" t="s">
        <v>151</v>
      </c>
      <c r="E133" s="194" t="s">
        <v>1</v>
      </c>
      <c r="F133" s="195" t="s">
        <v>162</v>
      </c>
      <c r="G133" s="13"/>
      <c r="H133" s="194" t="s">
        <v>1</v>
      </c>
      <c r="I133" s="196"/>
      <c r="J133" s="13"/>
      <c r="K133" s="13"/>
      <c r="L133" s="192"/>
      <c r="M133" s="197"/>
      <c r="N133" s="198"/>
      <c r="O133" s="198"/>
      <c r="P133" s="198"/>
      <c r="Q133" s="198"/>
      <c r="R133" s="198"/>
      <c r="S133" s="198"/>
      <c r="T133" s="19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4" t="s">
        <v>151</v>
      </c>
      <c r="AU133" s="194" t="s">
        <v>90</v>
      </c>
      <c r="AV133" s="13" t="s">
        <v>88</v>
      </c>
      <c r="AW133" s="13" t="s">
        <v>36</v>
      </c>
      <c r="AX133" s="13" t="s">
        <v>80</v>
      </c>
      <c r="AY133" s="194" t="s">
        <v>141</v>
      </c>
    </row>
    <row r="134" s="14" customFormat="1">
      <c r="A134" s="14"/>
      <c r="B134" s="200"/>
      <c r="C134" s="14"/>
      <c r="D134" s="193" t="s">
        <v>151</v>
      </c>
      <c r="E134" s="201" t="s">
        <v>1</v>
      </c>
      <c r="F134" s="202" t="s">
        <v>88</v>
      </c>
      <c r="G134" s="14"/>
      <c r="H134" s="203">
        <v>1</v>
      </c>
      <c r="I134" s="204"/>
      <c r="J134" s="14"/>
      <c r="K134" s="14"/>
      <c r="L134" s="200"/>
      <c r="M134" s="205"/>
      <c r="N134" s="206"/>
      <c r="O134" s="206"/>
      <c r="P134" s="206"/>
      <c r="Q134" s="206"/>
      <c r="R134" s="206"/>
      <c r="S134" s="206"/>
      <c r="T134" s="20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1" t="s">
        <v>151</v>
      </c>
      <c r="AU134" s="201" t="s">
        <v>90</v>
      </c>
      <c r="AV134" s="14" t="s">
        <v>90</v>
      </c>
      <c r="AW134" s="14" t="s">
        <v>36</v>
      </c>
      <c r="AX134" s="14" t="s">
        <v>88</v>
      </c>
      <c r="AY134" s="201" t="s">
        <v>141</v>
      </c>
    </row>
    <row r="135" s="2" customFormat="1" ht="14.4" customHeight="1">
      <c r="A135" s="37"/>
      <c r="B135" s="178"/>
      <c r="C135" s="179" t="s">
        <v>163</v>
      </c>
      <c r="D135" s="179" t="s">
        <v>144</v>
      </c>
      <c r="E135" s="180" t="s">
        <v>164</v>
      </c>
      <c r="F135" s="181" t="s">
        <v>165</v>
      </c>
      <c r="G135" s="182" t="s">
        <v>147</v>
      </c>
      <c r="H135" s="183">
        <v>1</v>
      </c>
      <c r="I135" s="184"/>
      <c r="J135" s="185">
        <f>ROUND(I135*H135,2)</f>
        <v>0</v>
      </c>
      <c r="K135" s="181" t="s">
        <v>148</v>
      </c>
      <c r="L135" s="38"/>
      <c r="M135" s="186" t="s">
        <v>1</v>
      </c>
      <c r="N135" s="187" t="s">
        <v>45</v>
      </c>
      <c r="O135" s="76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0" t="s">
        <v>149</v>
      </c>
      <c r="AT135" s="190" t="s">
        <v>144</v>
      </c>
      <c r="AU135" s="190" t="s">
        <v>90</v>
      </c>
      <c r="AY135" s="18" t="s">
        <v>141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88</v>
      </c>
      <c r="BK135" s="191">
        <f>ROUND(I135*H135,2)</f>
        <v>0</v>
      </c>
      <c r="BL135" s="18" t="s">
        <v>149</v>
      </c>
      <c r="BM135" s="190" t="s">
        <v>166</v>
      </c>
    </row>
    <row r="136" s="13" customFormat="1">
      <c r="A136" s="13"/>
      <c r="B136" s="192"/>
      <c r="C136" s="13"/>
      <c r="D136" s="193" t="s">
        <v>151</v>
      </c>
      <c r="E136" s="194" t="s">
        <v>1</v>
      </c>
      <c r="F136" s="195" t="s">
        <v>167</v>
      </c>
      <c r="G136" s="13"/>
      <c r="H136" s="194" t="s">
        <v>1</v>
      </c>
      <c r="I136" s="196"/>
      <c r="J136" s="13"/>
      <c r="K136" s="13"/>
      <c r="L136" s="192"/>
      <c r="M136" s="197"/>
      <c r="N136" s="198"/>
      <c r="O136" s="198"/>
      <c r="P136" s="198"/>
      <c r="Q136" s="198"/>
      <c r="R136" s="198"/>
      <c r="S136" s="198"/>
      <c r="T136" s="19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4" t="s">
        <v>151</v>
      </c>
      <c r="AU136" s="194" t="s">
        <v>90</v>
      </c>
      <c r="AV136" s="13" t="s">
        <v>88</v>
      </c>
      <c r="AW136" s="13" t="s">
        <v>36</v>
      </c>
      <c r="AX136" s="13" t="s">
        <v>80</v>
      </c>
      <c r="AY136" s="194" t="s">
        <v>141</v>
      </c>
    </row>
    <row r="137" s="14" customFormat="1">
      <c r="A137" s="14"/>
      <c r="B137" s="200"/>
      <c r="C137" s="14"/>
      <c r="D137" s="193" t="s">
        <v>151</v>
      </c>
      <c r="E137" s="201" t="s">
        <v>1</v>
      </c>
      <c r="F137" s="202" t="s">
        <v>88</v>
      </c>
      <c r="G137" s="14"/>
      <c r="H137" s="203">
        <v>1</v>
      </c>
      <c r="I137" s="204"/>
      <c r="J137" s="14"/>
      <c r="K137" s="14"/>
      <c r="L137" s="200"/>
      <c r="M137" s="205"/>
      <c r="N137" s="206"/>
      <c r="O137" s="206"/>
      <c r="P137" s="206"/>
      <c r="Q137" s="206"/>
      <c r="R137" s="206"/>
      <c r="S137" s="206"/>
      <c r="T137" s="2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1" t="s">
        <v>151</v>
      </c>
      <c r="AU137" s="201" t="s">
        <v>90</v>
      </c>
      <c r="AV137" s="14" t="s">
        <v>90</v>
      </c>
      <c r="AW137" s="14" t="s">
        <v>36</v>
      </c>
      <c r="AX137" s="14" t="s">
        <v>88</v>
      </c>
      <c r="AY137" s="201" t="s">
        <v>141</v>
      </c>
    </row>
    <row r="138" s="2" customFormat="1" ht="14.4" customHeight="1">
      <c r="A138" s="37"/>
      <c r="B138" s="178"/>
      <c r="C138" s="179" t="s">
        <v>140</v>
      </c>
      <c r="D138" s="179" t="s">
        <v>144</v>
      </c>
      <c r="E138" s="180" t="s">
        <v>168</v>
      </c>
      <c r="F138" s="181" t="s">
        <v>169</v>
      </c>
      <c r="G138" s="182" t="s">
        <v>147</v>
      </c>
      <c r="H138" s="183">
        <v>1</v>
      </c>
      <c r="I138" s="184"/>
      <c r="J138" s="185">
        <f>ROUND(I138*H138,2)</f>
        <v>0</v>
      </c>
      <c r="K138" s="181" t="s">
        <v>148</v>
      </c>
      <c r="L138" s="38"/>
      <c r="M138" s="186" t="s">
        <v>1</v>
      </c>
      <c r="N138" s="187" t="s">
        <v>45</v>
      </c>
      <c r="O138" s="76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0" t="s">
        <v>149</v>
      </c>
      <c r="AT138" s="190" t="s">
        <v>144</v>
      </c>
      <c r="AU138" s="190" t="s">
        <v>90</v>
      </c>
      <c r="AY138" s="18" t="s">
        <v>141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88</v>
      </c>
      <c r="BK138" s="191">
        <f>ROUND(I138*H138,2)</f>
        <v>0</v>
      </c>
      <c r="BL138" s="18" t="s">
        <v>149</v>
      </c>
      <c r="BM138" s="190" t="s">
        <v>170</v>
      </c>
    </row>
    <row r="139" s="13" customFormat="1">
      <c r="A139" s="13"/>
      <c r="B139" s="192"/>
      <c r="C139" s="13"/>
      <c r="D139" s="193" t="s">
        <v>151</v>
      </c>
      <c r="E139" s="194" t="s">
        <v>1</v>
      </c>
      <c r="F139" s="195" t="s">
        <v>171</v>
      </c>
      <c r="G139" s="13"/>
      <c r="H139" s="194" t="s">
        <v>1</v>
      </c>
      <c r="I139" s="196"/>
      <c r="J139" s="13"/>
      <c r="K139" s="13"/>
      <c r="L139" s="192"/>
      <c r="M139" s="197"/>
      <c r="N139" s="198"/>
      <c r="O139" s="198"/>
      <c r="P139" s="198"/>
      <c r="Q139" s="198"/>
      <c r="R139" s="198"/>
      <c r="S139" s="198"/>
      <c r="T139" s="19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151</v>
      </c>
      <c r="AU139" s="194" t="s">
        <v>90</v>
      </c>
      <c r="AV139" s="13" t="s">
        <v>88</v>
      </c>
      <c r="AW139" s="13" t="s">
        <v>36</v>
      </c>
      <c r="AX139" s="13" t="s">
        <v>80</v>
      </c>
      <c r="AY139" s="194" t="s">
        <v>141</v>
      </c>
    </row>
    <row r="140" s="14" customFormat="1">
      <c r="A140" s="14"/>
      <c r="B140" s="200"/>
      <c r="C140" s="14"/>
      <c r="D140" s="193" t="s">
        <v>151</v>
      </c>
      <c r="E140" s="201" t="s">
        <v>1</v>
      </c>
      <c r="F140" s="202" t="s">
        <v>88</v>
      </c>
      <c r="G140" s="14"/>
      <c r="H140" s="203">
        <v>1</v>
      </c>
      <c r="I140" s="204"/>
      <c r="J140" s="14"/>
      <c r="K140" s="14"/>
      <c r="L140" s="200"/>
      <c r="M140" s="205"/>
      <c r="N140" s="206"/>
      <c r="O140" s="206"/>
      <c r="P140" s="206"/>
      <c r="Q140" s="206"/>
      <c r="R140" s="206"/>
      <c r="S140" s="206"/>
      <c r="T140" s="20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1" t="s">
        <v>151</v>
      </c>
      <c r="AU140" s="201" t="s">
        <v>90</v>
      </c>
      <c r="AV140" s="14" t="s">
        <v>90</v>
      </c>
      <c r="AW140" s="14" t="s">
        <v>36</v>
      </c>
      <c r="AX140" s="14" t="s">
        <v>88</v>
      </c>
      <c r="AY140" s="201" t="s">
        <v>141</v>
      </c>
    </row>
    <row r="141" s="2" customFormat="1" ht="14.4" customHeight="1">
      <c r="A141" s="37"/>
      <c r="B141" s="178"/>
      <c r="C141" s="179" t="s">
        <v>172</v>
      </c>
      <c r="D141" s="179" t="s">
        <v>144</v>
      </c>
      <c r="E141" s="180" t="s">
        <v>173</v>
      </c>
      <c r="F141" s="181" t="s">
        <v>174</v>
      </c>
      <c r="G141" s="182" t="s">
        <v>147</v>
      </c>
      <c r="H141" s="183">
        <v>1</v>
      </c>
      <c r="I141" s="184"/>
      <c r="J141" s="185">
        <f>ROUND(I141*H141,2)</f>
        <v>0</v>
      </c>
      <c r="K141" s="181" t="s">
        <v>148</v>
      </c>
      <c r="L141" s="38"/>
      <c r="M141" s="186" t="s">
        <v>1</v>
      </c>
      <c r="N141" s="187" t="s">
        <v>45</v>
      </c>
      <c r="O141" s="76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0" t="s">
        <v>149</v>
      </c>
      <c r="AT141" s="190" t="s">
        <v>144</v>
      </c>
      <c r="AU141" s="190" t="s">
        <v>90</v>
      </c>
      <c r="AY141" s="18" t="s">
        <v>141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88</v>
      </c>
      <c r="BK141" s="191">
        <f>ROUND(I141*H141,2)</f>
        <v>0</v>
      </c>
      <c r="BL141" s="18" t="s">
        <v>149</v>
      </c>
      <c r="BM141" s="190" t="s">
        <v>175</v>
      </c>
    </row>
    <row r="142" s="13" customFormat="1">
      <c r="A142" s="13"/>
      <c r="B142" s="192"/>
      <c r="C142" s="13"/>
      <c r="D142" s="193" t="s">
        <v>151</v>
      </c>
      <c r="E142" s="194" t="s">
        <v>1</v>
      </c>
      <c r="F142" s="195" t="s">
        <v>176</v>
      </c>
      <c r="G142" s="13"/>
      <c r="H142" s="194" t="s">
        <v>1</v>
      </c>
      <c r="I142" s="196"/>
      <c r="J142" s="13"/>
      <c r="K142" s="13"/>
      <c r="L142" s="192"/>
      <c r="M142" s="197"/>
      <c r="N142" s="198"/>
      <c r="O142" s="198"/>
      <c r="P142" s="198"/>
      <c r="Q142" s="198"/>
      <c r="R142" s="198"/>
      <c r="S142" s="198"/>
      <c r="T142" s="19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4" t="s">
        <v>151</v>
      </c>
      <c r="AU142" s="194" t="s">
        <v>90</v>
      </c>
      <c r="AV142" s="13" t="s">
        <v>88</v>
      </c>
      <c r="AW142" s="13" t="s">
        <v>36</v>
      </c>
      <c r="AX142" s="13" t="s">
        <v>80</v>
      </c>
      <c r="AY142" s="194" t="s">
        <v>141</v>
      </c>
    </row>
    <row r="143" s="14" customFormat="1">
      <c r="A143" s="14"/>
      <c r="B143" s="200"/>
      <c r="C143" s="14"/>
      <c r="D143" s="193" t="s">
        <v>151</v>
      </c>
      <c r="E143" s="201" t="s">
        <v>1</v>
      </c>
      <c r="F143" s="202" t="s">
        <v>88</v>
      </c>
      <c r="G143" s="14"/>
      <c r="H143" s="203">
        <v>1</v>
      </c>
      <c r="I143" s="204"/>
      <c r="J143" s="14"/>
      <c r="K143" s="14"/>
      <c r="L143" s="200"/>
      <c r="M143" s="205"/>
      <c r="N143" s="206"/>
      <c r="O143" s="206"/>
      <c r="P143" s="206"/>
      <c r="Q143" s="206"/>
      <c r="R143" s="206"/>
      <c r="S143" s="206"/>
      <c r="T143" s="20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1" t="s">
        <v>151</v>
      </c>
      <c r="AU143" s="201" t="s">
        <v>90</v>
      </c>
      <c r="AV143" s="14" t="s">
        <v>90</v>
      </c>
      <c r="AW143" s="14" t="s">
        <v>36</v>
      </c>
      <c r="AX143" s="14" t="s">
        <v>88</v>
      </c>
      <c r="AY143" s="201" t="s">
        <v>141</v>
      </c>
    </row>
    <row r="144" s="12" customFormat="1" ht="22.8" customHeight="1">
      <c r="A144" s="12"/>
      <c r="B144" s="165"/>
      <c r="C144" s="12"/>
      <c r="D144" s="166" t="s">
        <v>79</v>
      </c>
      <c r="E144" s="176" t="s">
        <v>177</v>
      </c>
      <c r="F144" s="176" t="s">
        <v>178</v>
      </c>
      <c r="G144" s="12"/>
      <c r="H144" s="12"/>
      <c r="I144" s="168"/>
      <c r="J144" s="177">
        <f>BK144</f>
        <v>0</v>
      </c>
      <c r="K144" s="12"/>
      <c r="L144" s="165"/>
      <c r="M144" s="170"/>
      <c r="N144" s="171"/>
      <c r="O144" s="171"/>
      <c r="P144" s="172">
        <f>SUM(P145:P151)</f>
        <v>0</v>
      </c>
      <c r="Q144" s="171"/>
      <c r="R144" s="172">
        <f>SUM(R145:R151)</f>
        <v>0</v>
      </c>
      <c r="S144" s="171"/>
      <c r="T144" s="173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6" t="s">
        <v>140</v>
      </c>
      <c r="AT144" s="174" t="s">
        <v>79</v>
      </c>
      <c r="AU144" s="174" t="s">
        <v>88</v>
      </c>
      <c r="AY144" s="166" t="s">
        <v>141</v>
      </c>
      <c r="BK144" s="175">
        <f>SUM(BK145:BK151)</f>
        <v>0</v>
      </c>
    </row>
    <row r="145" s="2" customFormat="1" ht="14.4" customHeight="1">
      <c r="A145" s="37"/>
      <c r="B145" s="178"/>
      <c r="C145" s="179" t="s">
        <v>179</v>
      </c>
      <c r="D145" s="179" t="s">
        <v>144</v>
      </c>
      <c r="E145" s="180" t="s">
        <v>180</v>
      </c>
      <c r="F145" s="181" t="s">
        <v>181</v>
      </c>
      <c r="G145" s="182" t="s">
        <v>147</v>
      </c>
      <c r="H145" s="183">
        <v>1</v>
      </c>
      <c r="I145" s="184"/>
      <c r="J145" s="185">
        <f>ROUND(I145*H145,2)</f>
        <v>0</v>
      </c>
      <c r="K145" s="181" t="s">
        <v>148</v>
      </c>
      <c r="L145" s="38"/>
      <c r="M145" s="186" t="s">
        <v>1</v>
      </c>
      <c r="N145" s="187" t="s">
        <v>45</v>
      </c>
      <c r="O145" s="76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0" t="s">
        <v>149</v>
      </c>
      <c r="AT145" s="190" t="s">
        <v>144</v>
      </c>
      <c r="AU145" s="190" t="s">
        <v>90</v>
      </c>
      <c r="AY145" s="18" t="s">
        <v>141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88</v>
      </c>
      <c r="BK145" s="191">
        <f>ROUND(I145*H145,2)</f>
        <v>0</v>
      </c>
      <c r="BL145" s="18" t="s">
        <v>149</v>
      </c>
      <c r="BM145" s="190" t="s">
        <v>182</v>
      </c>
    </row>
    <row r="146" s="13" customFormat="1">
      <c r="A146" s="13"/>
      <c r="B146" s="192"/>
      <c r="C146" s="13"/>
      <c r="D146" s="193" t="s">
        <v>151</v>
      </c>
      <c r="E146" s="194" t="s">
        <v>1</v>
      </c>
      <c r="F146" s="195" t="s">
        <v>183</v>
      </c>
      <c r="G146" s="13"/>
      <c r="H146" s="194" t="s">
        <v>1</v>
      </c>
      <c r="I146" s="196"/>
      <c r="J146" s="13"/>
      <c r="K146" s="13"/>
      <c r="L146" s="192"/>
      <c r="M146" s="197"/>
      <c r="N146" s="198"/>
      <c r="O146" s="198"/>
      <c r="P146" s="198"/>
      <c r="Q146" s="198"/>
      <c r="R146" s="198"/>
      <c r="S146" s="198"/>
      <c r="T146" s="1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151</v>
      </c>
      <c r="AU146" s="194" t="s">
        <v>90</v>
      </c>
      <c r="AV146" s="13" t="s">
        <v>88</v>
      </c>
      <c r="AW146" s="13" t="s">
        <v>36</v>
      </c>
      <c r="AX146" s="13" t="s">
        <v>80</v>
      </c>
      <c r="AY146" s="194" t="s">
        <v>141</v>
      </c>
    </row>
    <row r="147" s="14" customFormat="1">
      <c r="A147" s="14"/>
      <c r="B147" s="200"/>
      <c r="C147" s="14"/>
      <c r="D147" s="193" t="s">
        <v>151</v>
      </c>
      <c r="E147" s="201" t="s">
        <v>1</v>
      </c>
      <c r="F147" s="202" t="s">
        <v>88</v>
      </c>
      <c r="G147" s="14"/>
      <c r="H147" s="203">
        <v>1</v>
      </c>
      <c r="I147" s="204"/>
      <c r="J147" s="14"/>
      <c r="K147" s="14"/>
      <c r="L147" s="200"/>
      <c r="M147" s="205"/>
      <c r="N147" s="206"/>
      <c r="O147" s="206"/>
      <c r="P147" s="206"/>
      <c r="Q147" s="206"/>
      <c r="R147" s="206"/>
      <c r="S147" s="206"/>
      <c r="T147" s="20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1" t="s">
        <v>151</v>
      </c>
      <c r="AU147" s="201" t="s">
        <v>90</v>
      </c>
      <c r="AV147" s="14" t="s">
        <v>90</v>
      </c>
      <c r="AW147" s="14" t="s">
        <v>36</v>
      </c>
      <c r="AX147" s="14" t="s">
        <v>88</v>
      </c>
      <c r="AY147" s="201" t="s">
        <v>141</v>
      </c>
    </row>
    <row r="148" s="2" customFormat="1" ht="14.4" customHeight="1">
      <c r="A148" s="37"/>
      <c r="B148" s="178"/>
      <c r="C148" s="179" t="s">
        <v>184</v>
      </c>
      <c r="D148" s="179" t="s">
        <v>144</v>
      </c>
      <c r="E148" s="180" t="s">
        <v>185</v>
      </c>
      <c r="F148" s="181" t="s">
        <v>186</v>
      </c>
      <c r="G148" s="182" t="s">
        <v>147</v>
      </c>
      <c r="H148" s="183">
        <v>1</v>
      </c>
      <c r="I148" s="184"/>
      <c r="J148" s="185">
        <f>ROUND(I148*H148,2)</f>
        <v>0</v>
      </c>
      <c r="K148" s="181" t="s">
        <v>148</v>
      </c>
      <c r="L148" s="38"/>
      <c r="M148" s="186" t="s">
        <v>1</v>
      </c>
      <c r="N148" s="187" t="s">
        <v>45</v>
      </c>
      <c r="O148" s="76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0" t="s">
        <v>149</v>
      </c>
      <c r="AT148" s="190" t="s">
        <v>144</v>
      </c>
      <c r="AU148" s="190" t="s">
        <v>90</v>
      </c>
      <c r="AY148" s="18" t="s">
        <v>141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88</v>
      </c>
      <c r="BK148" s="191">
        <f>ROUND(I148*H148,2)</f>
        <v>0</v>
      </c>
      <c r="BL148" s="18" t="s">
        <v>149</v>
      </c>
      <c r="BM148" s="190" t="s">
        <v>187</v>
      </c>
    </row>
    <row r="149" s="13" customFormat="1">
      <c r="A149" s="13"/>
      <c r="B149" s="192"/>
      <c r="C149" s="13"/>
      <c r="D149" s="193" t="s">
        <v>151</v>
      </c>
      <c r="E149" s="194" t="s">
        <v>1</v>
      </c>
      <c r="F149" s="195" t="s">
        <v>188</v>
      </c>
      <c r="G149" s="13"/>
      <c r="H149" s="194" t="s">
        <v>1</v>
      </c>
      <c r="I149" s="196"/>
      <c r="J149" s="13"/>
      <c r="K149" s="13"/>
      <c r="L149" s="192"/>
      <c r="M149" s="197"/>
      <c r="N149" s="198"/>
      <c r="O149" s="198"/>
      <c r="P149" s="198"/>
      <c r="Q149" s="198"/>
      <c r="R149" s="198"/>
      <c r="S149" s="198"/>
      <c r="T149" s="19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4" t="s">
        <v>151</v>
      </c>
      <c r="AU149" s="194" t="s">
        <v>90</v>
      </c>
      <c r="AV149" s="13" t="s">
        <v>88</v>
      </c>
      <c r="AW149" s="13" t="s">
        <v>36</v>
      </c>
      <c r="AX149" s="13" t="s">
        <v>80</v>
      </c>
      <c r="AY149" s="194" t="s">
        <v>141</v>
      </c>
    </row>
    <row r="150" s="13" customFormat="1">
      <c r="A150" s="13"/>
      <c r="B150" s="192"/>
      <c r="C150" s="13"/>
      <c r="D150" s="193" t="s">
        <v>151</v>
      </c>
      <c r="E150" s="194" t="s">
        <v>1</v>
      </c>
      <c r="F150" s="195" t="s">
        <v>189</v>
      </c>
      <c r="G150" s="13"/>
      <c r="H150" s="194" t="s">
        <v>1</v>
      </c>
      <c r="I150" s="196"/>
      <c r="J150" s="13"/>
      <c r="K150" s="13"/>
      <c r="L150" s="192"/>
      <c r="M150" s="197"/>
      <c r="N150" s="198"/>
      <c r="O150" s="198"/>
      <c r="P150" s="198"/>
      <c r="Q150" s="198"/>
      <c r="R150" s="198"/>
      <c r="S150" s="198"/>
      <c r="T150" s="19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4" t="s">
        <v>151</v>
      </c>
      <c r="AU150" s="194" t="s">
        <v>90</v>
      </c>
      <c r="AV150" s="13" t="s">
        <v>88</v>
      </c>
      <c r="AW150" s="13" t="s">
        <v>36</v>
      </c>
      <c r="AX150" s="13" t="s">
        <v>80</v>
      </c>
      <c r="AY150" s="194" t="s">
        <v>141</v>
      </c>
    </row>
    <row r="151" s="14" customFormat="1">
      <c r="A151" s="14"/>
      <c r="B151" s="200"/>
      <c r="C151" s="14"/>
      <c r="D151" s="193" t="s">
        <v>151</v>
      </c>
      <c r="E151" s="201" t="s">
        <v>1</v>
      </c>
      <c r="F151" s="202" t="s">
        <v>88</v>
      </c>
      <c r="G151" s="14"/>
      <c r="H151" s="203">
        <v>1</v>
      </c>
      <c r="I151" s="204"/>
      <c r="J151" s="14"/>
      <c r="K151" s="14"/>
      <c r="L151" s="200"/>
      <c r="M151" s="205"/>
      <c r="N151" s="206"/>
      <c r="O151" s="206"/>
      <c r="P151" s="206"/>
      <c r="Q151" s="206"/>
      <c r="R151" s="206"/>
      <c r="S151" s="206"/>
      <c r="T151" s="20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1" t="s">
        <v>151</v>
      </c>
      <c r="AU151" s="201" t="s">
        <v>90</v>
      </c>
      <c r="AV151" s="14" t="s">
        <v>90</v>
      </c>
      <c r="AW151" s="14" t="s">
        <v>36</v>
      </c>
      <c r="AX151" s="14" t="s">
        <v>88</v>
      </c>
      <c r="AY151" s="201" t="s">
        <v>141</v>
      </c>
    </row>
    <row r="152" s="12" customFormat="1" ht="22.8" customHeight="1">
      <c r="A152" s="12"/>
      <c r="B152" s="165"/>
      <c r="C152" s="12"/>
      <c r="D152" s="166" t="s">
        <v>79</v>
      </c>
      <c r="E152" s="176" t="s">
        <v>190</v>
      </c>
      <c r="F152" s="176" t="s">
        <v>191</v>
      </c>
      <c r="G152" s="12"/>
      <c r="H152" s="12"/>
      <c r="I152" s="168"/>
      <c r="J152" s="177">
        <f>BK152</f>
        <v>0</v>
      </c>
      <c r="K152" s="12"/>
      <c r="L152" s="165"/>
      <c r="M152" s="170"/>
      <c r="N152" s="171"/>
      <c r="O152" s="171"/>
      <c r="P152" s="172">
        <f>SUM(P153:P161)</f>
        <v>0</v>
      </c>
      <c r="Q152" s="171"/>
      <c r="R152" s="172">
        <f>SUM(R153:R161)</f>
        <v>0</v>
      </c>
      <c r="S152" s="171"/>
      <c r="T152" s="173">
        <f>SUM(T153:T161)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6" t="s">
        <v>140</v>
      </c>
      <c r="AT152" s="174" t="s">
        <v>79</v>
      </c>
      <c r="AU152" s="174" t="s">
        <v>88</v>
      </c>
      <c r="AY152" s="166" t="s">
        <v>141</v>
      </c>
      <c r="BK152" s="175">
        <f>SUM(BK153:BK161)</f>
        <v>0</v>
      </c>
    </row>
    <row r="153" s="2" customFormat="1" ht="14.4" customHeight="1">
      <c r="A153" s="37"/>
      <c r="B153" s="178"/>
      <c r="C153" s="179" t="s">
        <v>192</v>
      </c>
      <c r="D153" s="179" t="s">
        <v>144</v>
      </c>
      <c r="E153" s="180" t="s">
        <v>193</v>
      </c>
      <c r="F153" s="181" t="s">
        <v>191</v>
      </c>
      <c r="G153" s="182" t="s">
        <v>147</v>
      </c>
      <c r="H153" s="183">
        <v>1</v>
      </c>
      <c r="I153" s="184"/>
      <c r="J153" s="185">
        <f>ROUND(I153*H153,2)</f>
        <v>0</v>
      </c>
      <c r="K153" s="181" t="s">
        <v>148</v>
      </c>
      <c r="L153" s="38"/>
      <c r="M153" s="186" t="s">
        <v>1</v>
      </c>
      <c r="N153" s="187" t="s">
        <v>45</v>
      </c>
      <c r="O153" s="76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0" t="s">
        <v>149</v>
      </c>
      <c r="AT153" s="190" t="s">
        <v>144</v>
      </c>
      <c r="AU153" s="190" t="s">
        <v>90</v>
      </c>
      <c r="AY153" s="18" t="s">
        <v>141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88</v>
      </c>
      <c r="BK153" s="191">
        <f>ROUND(I153*H153,2)</f>
        <v>0</v>
      </c>
      <c r="BL153" s="18" t="s">
        <v>149</v>
      </c>
      <c r="BM153" s="190" t="s">
        <v>194</v>
      </c>
    </row>
    <row r="154" s="13" customFormat="1">
      <c r="A154" s="13"/>
      <c r="B154" s="192"/>
      <c r="C154" s="13"/>
      <c r="D154" s="193" t="s">
        <v>151</v>
      </c>
      <c r="E154" s="194" t="s">
        <v>1</v>
      </c>
      <c r="F154" s="195" t="s">
        <v>195</v>
      </c>
      <c r="G154" s="13"/>
      <c r="H154" s="194" t="s">
        <v>1</v>
      </c>
      <c r="I154" s="196"/>
      <c r="J154" s="13"/>
      <c r="K154" s="13"/>
      <c r="L154" s="192"/>
      <c r="M154" s="197"/>
      <c r="N154" s="198"/>
      <c r="O154" s="198"/>
      <c r="P154" s="198"/>
      <c r="Q154" s="198"/>
      <c r="R154" s="198"/>
      <c r="S154" s="198"/>
      <c r="T154" s="19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4" t="s">
        <v>151</v>
      </c>
      <c r="AU154" s="194" t="s">
        <v>90</v>
      </c>
      <c r="AV154" s="13" t="s">
        <v>88</v>
      </c>
      <c r="AW154" s="13" t="s">
        <v>36</v>
      </c>
      <c r="AX154" s="13" t="s">
        <v>80</v>
      </c>
      <c r="AY154" s="194" t="s">
        <v>141</v>
      </c>
    </row>
    <row r="155" s="14" customFormat="1">
      <c r="A155" s="14"/>
      <c r="B155" s="200"/>
      <c r="C155" s="14"/>
      <c r="D155" s="193" t="s">
        <v>151</v>
      </c>
      <c r="E155" s="201" t="s">
        <v>1</v>
      </c>
      <c r="F155" s="202" t="s">
        <v>88</v>
      </c>
      <c r="G155" s="14"/>
      <c r="H155" s="203">
        <v>1</v>
      </c>
      <c r="I155" s="204"/>
      <c r="J155" s="14"/>
      <c r="K155" s="14"/>
      <c r="L155" s="200"/>
      <c r="M155" s="205"/>
      <c r="N155" s="206"/>
      <c r="O155" s="206"/>
      <c r="P155" s="206"/>
      <c r="Q155" s="206"/>
      <c r="R155" s="206"/>
      <c r="S155" s="206"/>
      <c r="T155" s="20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1" t="s">
        <v>151</v>
      </c>
      <c r="AU155" s="201" t="s">
        <v>90</v>
      </c>
      <c r="AV155" s="14" t="s">
        <v>90</v>
      </c>
      <c r="AW155" s="14" t="s">
        <v>36</v>
      </c>
      <c r="AX155" s="14" t="s">
        <v>88</v>
      </c>
      <c r="AY155" s="201" t="s">
        <v>141</v>
      </c>
    </row>
    <row r="156" s="2" customFormat="1" ht="14.4" customHeight="1">
      <c r="A156" s="37"/>
      <c r="B156" s="178"/>
      <c r="C156" s="179" t="s">
        <v>196</v>
      </c>
      <c r="D156" s="179" t="s">
        <v>144</v>
      </c>
      <c r="E156" s="180" t="s">
        <v>197</v>
      </c>
      <c r="F156" s="181" t="s">
        <v>198</v>
      </c>
      <c r="G156" s="182" t="s">
        <v>199</v>
      </c>
      <c r="H156" s="183">
        <v>20</v>
      </c>
      <c r="I156" s="184"/>
      <c r="J156" s="185">
        <f>ROUND(I156*H156,2)</f>
        <v>0</v>
      </c>
      <c r="K156" s="181" t="s">
        <v>148</v>
      </c>
      <c r="L156" s="38"/>
      <c r="M156" s="186" t="s">
        <v>1</v>
      </c>
      <c r="N156" s="187" t="s">
        <v>45</v>
      </c>
      <c r="O156" s="76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0" t="s">
        <v>149</v>
      </c>
      <c r="AT156" s="190" t="s">
        <v>144</v>
      </c>
      <c r="AU156" s="190" t="s">
        <v>90</v>
      </c>
      <c r="AY156" s="18" t="s">
        <v>141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88</v>
      </c>
      <c r="BK156" s="191">
        <f>ROUND(I156*H156,2)</f>
        <v>0</v>
      </c>
      <c r="BL156" s="18" t="s">
        <v>149</v>
      </c>
      <c r="BM156" s="190" t="s">
        <v>200</v>
      </c>
    </row>
    <row r="157" s="13" customFormat="1">
      <c r="A157" s="13"/>
      <c r="B157" s="192"/>
      <c r="C157" s="13"/>
      <c r="D157" s="193" t="s">
        <v>151</v>
      </c>
      <c r="E157" s="194" t="s">
        <v>1</v>
      </c>
      <c r="F157" s="195" t="s">
        <v>201</v>
      </c>
      <c r="G157" s="13"/>
      <c r="H157" s="194" t="s">
        <v>1</v>
      </c>
      <c r="I157" s="196"/>
      <c r="J157" s="13"/>
      <c r="K157" s="13"/>
      <c r="L157" s="192"/>
      <c r="M157" s="197"/>
      <c r="N157" s="198"/>
      <c r="O157" s="198"/>
      <c r="P157" s="198"/>
      <c r="Q157" s="198"/>
      <c r="R157" s="198"/>
      <c r="S157" s="198"/>
      <c r="T157" s="19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4" t="s">
        <v>151</v>
      </c>
      <c r="AU157" s="194" t="s">
        <v>90</v>
      </c>
      <c r="AV157" s="13" t="s">
        <v>88</v>
      </c>
      <c r="AW157" s="13" t="s">
        <v>36</v>
      </c>
      <c r="AX157" s="13" t="s">
        <v>80</v>
      </c>
      <c r="AY157" s="194" t="s">
        <v>141</v>
      </c>
    </row>
    <row r="158" s="14" customFormat="1">
      <c r="A158" s="14"/>
      <c r="B158" s="200"/>
      <c r="C158" s="14"/>
      <c r="D158" s="193" t="s">
        <v>151</v>
      </c>
      <c r="E158" s="201" t="s">
        <v>1</v>
      </c>
      <c r="F158" s="202" t="s">
        <v>202</v>
      </c>
      <c r="G158" s="14"/>
      <c r="H158" s="203">
        <v>20</v>
      </c>
      <c r="I158" s="204"/>
      <c r="J158" s="14"/>
      <c r="K158" s="14"/>
      <c r="L158" s="200"/>
      <c r="M158" s="205"/>
      <c r="N158" s="206"/>
      <c r="O158" s="206"/>
      <c r="P158" s="206"/>
      <c r="Q158" s="206"/>
      <c r="R158" s="206"/>
      <c r="S158" s="206"/>
      <c r="T158" s="20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1" t="s">
        <v>151</v>
      </c>
      <c r="AU158" s="201" t="s">
        <v>90</v>
      </c>
      <c r="AV158" s="14" t="s">
        <v>90</v>
      </c>
      <c r="AW158" s="14" t="s">
        <v>36</v>
      </c>
      <c r="AX158" s="14" t="s">
        <v>88</v>
      </c>
      <c r="AY158" s="201" t="s">
        <v>141</v>
      </c>
    </row>
    <row r="159" s="2" customFormat="1" ht="14.4" customHeight="1">
      <c r="A159" s="37"/>
      <c r="B159" s="178"/>
      <c r="C159" s="179" t="s">
        <v>203</v>
      </c>
      <c r="D159" s="179" t="s">
        <v>144</v>
      </c>
      <c r="E159" s="180" t="s">
        <v>204</v>
      </c>
      <c r="F159" s="181" t="s">
        <v>205</v>
      </c>
      <c r="G159" s="182" t="s">
        <v>206</v>
      </c>
      <c r="H159" s="183">
        <v>2</v>
      </c>
      <c r="I159" s="184"/>
      <c r="J159" s="185">
        <f>ROUND(I159*H159,2)</f>
        <v>0</v>
      </c>
      <c r="K159" s="181" t="s">
        <v>148</v>
      </c>
      <c r="L159" s="38"/>
      <c r="M159" s="186" t="s">
        <v>1</v>
      </c>
      <c r="N159" s="187" t="s">
        <v>45</v>
      </c>
      <c r="O159" s="76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0" t="s">
        <v>149</v>
      </c>
      <c r="AT159" s="190" t="s">
        <v>144</v>
      </c>
      <c r="AU159" s="190" t="s">
        <v>90</v>
      </c>
      <c r="AY159" s="18" t="s">
        <v>141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88</v>
      </c>
      <c r="BK159" s="191">
        <f>ROUND(I159*H159,2)</f>
        <v>0</v>
      </c>
      <c r="BL159" s="18" t="s">
        <v>149</v>
      </c>
      <c r="BM159" s="190" t="s">
        <v>207</v>
      </c>
    </row>
    <row r="160" s="13" customFormat="1">
      <c r="A160" s="13"/>
      <c r="B160" s="192"/>
      <c r="C160" s="13"/>
      <c r="D160" s="193" t="s">
        <v>151</v>
      </c>
      <c r="E160" s="194" t="s">
        <v>1</v>
      </c>
      <c r="F160" s="195" t="s">
        <v>208</v>
      </c>
      <c r="G160" s="13"/>
      <c r="H160" s="194" t="s">
        <v>1</v>
      </c>
      <c r="I160" s="196"/>
      <c r="J160" s="13"/>
      <c r="K160" s="13"/>
      <c r="L160" s="192"/>
      <c r="M160" s="197"/>
      <c r="N160" s="198"/>
      <c r="O160" s="198"/>
      <c r="P160" s="198"/>
      <c r="Q160" s="198"/>
      <c r="R160" s="198"/>
      <c r="S160" s="198"/>
      <c r="T160" s="19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4" t="s">
        <v>151</v>
      </c>
      <c r="AU160" s="194" t="s">
        <v>90</v>
      </c>
      <c r="AV160" s="13" t="s">
        <v>88</v>
      </c>
      <c r="AW160" s="13" t="s">
        <v>36</v>
      </c>
      <c r="AX160" s="13" t="s">
        <v>80</v>
      </c>
      <c r="AY160" s="194" t="s">
        <v>141</v>
      </c>
    </row>
    <row r="161" s="14" customFormat="1">
      <c r="A161" s="14"/>
      <c r="B161" s="200"/>
      <c r="C161" s="14"/>
      <c r="D161" s="193" t="s">
        <v>151</v>
      </c>
      <c r="E161" s="201" t="s">
        <v>1</v>
      </c>
      <c r="F161" s="202" t="s">
        <v>90</v>
      </c>
      <c r="G161" s="14"/>
      <c r="H161" s="203">
        <v>2</v>
      </c>
      <c r="I161" s="204"/>
      <c r="J161" s="14"/>
      <c r="K161" s="14"/>
      <c r="L161" s="200"/>
      <c r="M161" s="205"/>
      <c r="N161" s="206"/>
      <c r="O161" s="206"/>
      <c r="P161" s="206"/>
      <c r="Q161" s="206"/>
      <c r="R161" s="206"/>
      <c r="S161" s="206"/>
      <c r="T161" s="20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1" t="s">
        <v>151</v>
      </c>
      <c r="AU161" s="201" t="s">
        <v>90</v>
      </c>
      <c r="AV161" s="14" t="s">
        <v>90</v>
      </c>
      <c r="AW161" s="14" t="s">
        <v>36</v>
      </c>
      <c r="AX161" s="14" t="s">
        <v>88</v>
      </c>
      <c r="AY161" s="201" t="s">
        <v>141</v>
      </c>
    </row>
    <row r="162" s="12" customFormat="1" ht="22.8" customHeight="1">
      <c r="A162" s="12"/>
      <c r="B162" s="165"/>
      <c r="C162" s="12"/>
      <c r="D162" s="166" t="s">
        <v>79</v>
      </c>
      <c r="E162" s="176" t="s">
        <v>209</v>
      </c>
      <c r="F162" s="176" t="s">
        <v>210</v>
      </c>
      <c r="G162" s="12"/>
      <c r="H162" s="12"/>
      <c r="I162" s="168"/>
      <c r="J162" s="177">
        <f>BK162</f>
        <v>0</v>
      </c>
      <c r="K162" s="12"/>
      <c r="L162" s="165"/>
      <c r="M162" s="170"/>
      <c r="N162" s="171"/>
      <c r="O162" s="171"/>
      <c r="P162" s="172">
        <f>SUM(P163:P188)</f>
        <v>0</v>
      </c>
      <c r="Q162" s="171"/>
      <c r="R162" s="172">
        <f>SUM(R163:R188)</f>
        <v>0</v>
      </c>
      <c r="S162" s="171"/>
      <c r="T162" s="173">
        <f>SUM(T163:T188)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6" t="s">
        <v>140</v>
      </c>
      <c r="AT162" s="174" t="s">
        <v>79</v>
      </c>
      <c r="AU162" s="174" t="s">
        <v>88</v>
      </c>
      <c r="AY162" s="166" t="s">
        <v>141</v>
      </c>
      <c r="BK162" s="175">
        <f>SUM(BK163:BK188)</f>
        <v>0</v>
      </c>
    </row>
    <row r="163" s="2" customFormat="1" ht="14.4" customHeight="1">
      <c r="A163" s="37"/>
      <c r="B163" s="178"/>
      <c r="C163" s="179" t="s">
        <v>211</v>
      </c>
      <c r="D163" s="179" t="s">
        <v>144</v>
      </c>
      <c r="E163" s="180" t="s">
        <v>212</v>
      </c>
      <c r="F163" s="181" t="s">
        <v>213</v>
      </c>
      <c r="G163" s="182" t="s">
        <v>214</v>
      </c>
      <c r="H163" s="183">
        <v>24</v>
      </c>
      <c r="I163" s="184"/>
      <c r="J163" s="185">
        <f>ROUND(I163*H163,2)</f>
        <v>0</v>
      </c>
      <c r="K163" s="181" t="s">
        <v>148</v>
      </c>
      <c r="L163" s="38"/>
      <c r="M163" s="186" t="s">
        <v>1</v>
      </c>
      <c r="N163" s="187" t="s">
        <v>45</v>
      </c>
      <c r="O163" s="76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0" t="s">
        <v>149</v>
      </c>
      <c r="AT163" s="190" t="s">
        <v>144</v>
      </c>
      <c r="AU163" s="190" t="s">
        <v>90</v>
      </c>
      <c r="AY163" s="18" t="s">
        <v>141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88</v>
      </c>
      <c r="BK163" s="191">
        <f>ROUND(I163*H163,2)</f>
        <v>0</v>
      </c>
      <c r="BL163" s="18" t="s">
        <v>149</v>
      </c>
      <c r="BM163" s="190" t="s">
        <v>215</v>
      </c>
    </row>
    <row r="164" s="13" customFormat="1">
      <c r="A164" s="13"/>
      <c r="B164" s="192"/>
      <c r="C164" s="13"/>
      <c r="D164" s="193" t="s">
        <v>151</v>
      </c>
      <c r="E164" s="194" t="s">
        <v>1</v>
      </c>
      <c r="F164" s="195" t="s">
        <v>216</v>
      </c>
      <c r="G164" s="13"/>
      <c r="H164" s="194" t="s">
        <v>1</v>
      </c>
      <c r="I164" s="196"/>
      <c r="J164" s="13"/>
      <c r="K164" s="13"/>
      <c r="L164" s="192"/>
      <c r="M164" s="197"/>
      <c r="N164" s="198"/>
      <c r="O164" s="198"/>
      <c r="P164" s="198"/>
      <c r="Q164" s="198"/>
      <c r="R164" s="198"/>
      <c r="S164" s="198"/>
      <c r="T164" s="19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4" t="s">
        <v>151</v>
      </c>
      <c r="AU164" s="194" t="s">
        <v>90</v>
      </c>
      <c r="AV164" s="13" t="s">
        <v>88</v>
      </c>
      <c r="AW164" s="13" t="s">
        <v>36</v>
      </c>
      <c r="AX164" s="13" t="s">
        <v>80</v>
      </c>
      <c r="AY164" s="194" t="s">
        <v>141</v>
      </c>
    </row>
    <row r="165" s="13" customFormat="1">
      <c r="A165" s="13"/>
      <c r="B165" s="192"/>
      <c r="C165" s="13"/>
      <c r="D165" s="193" t="s">
        <v>151</v>
      </c>
      <c r="E165" s="194" t="s">
        <v>1</v>
      </c>
      <c r="F165" s="195" t="s">
        <v>217</v>
      </c>
      <c r="G165" s="13"/>
      <c r="H165" s="194" t="s">
        <v>1</v>
      </c>
      <c r="I165" s="196"/>
      <c r="J165" s="13"/>
      <c r="K165" s="13"/>
      <c r="L165" s="192"/>
      <c r="M165" s="197"/>
      <c r="N165" s="198"/>
      <c r="O165" s="198"/>
      <c r="P165" s="198"/>
      <c r="Q165" s="198"/>
      <c r="R165" s="198"/>
      <c r="S165" s="198"/>
      <c r="T165" s="19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4" t="s">
        <v>151</v>
      </c>
      <c r="AU165" s="194" t="s">
        <v>90</v>
      </c>
      <c r="AV165" s="13" t="s">
        <v>88</v>
      </c>
      <c r="AW165" s="13" t="s">
        <v>36</v>
      </c>
      <c r="AX165" s="13" t="s">
        <v>80</v>
      </c>
      <c r="AY165" s="194" t="s">
        <v>141</v>
      </c>
    </row>
    <row r="166" s="14" customFormat="1">
      <c r="A166" s="14"/>
      <c r="B166" s="200"/>
      <c r="C166" s="14"/>
      <c r="D166" s="193" t="s">
        <v>151</v>
      </c>
      <c r="E166" s="201" t="s">
        <v>1</v>
      </c>
      <c r="F166" s="202" t="s">
        <v>218</v>
      </c>
      <c r="G166" s="14"/>
      <c r="H166" s="203">
        <v>24</v>
      </c>
      <c r="I166" s="204"/>
      <c r="J166" s="14"/>
      <c r="K166" s="14"/>
      <c r="L166" s="200"/>
      <c r="M166" s="205"/>
      <c r="N166" s="206"/>
      <c r="O166" s="206"/>
      <c r="P166" s="206"/>
      <c r="Q166" s="206"/>
      <c r="R166" s="206"/>
      <c r="S166" s="206"/>
      <c r="T166" s="20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1" t="s">
        <v>151</v>
      </c>
      <c r="AU166" s="201" t="s">
        <v>90</v>
      </c>
      <c r="AV166" s="14" t="s">
        <v>90</v>
      </c>
      <c r="AW166" s="14" t="s">
        <v>36</v>
      </c>
      <c r="AX166" s="14" t="s">
        <v>88</v>
      </c>
      <c r="AY166" s="201" t="s">
        <v>141</v>
      </c>
    </row>
    <row r="167" s="2" customFormat="1" ht="14.4" customHeight="1">
      <c r="A167" s="37"/>
      <c r="B167" s="178"/>
      <c r="C167" s="179" t="s">
        <v>219</v>
      </c>
      <c r="D167" s="179" t="s">
        <v>144</v>
      </c>
      <c r="E167" s="180" t="s">
        <v>220</v>
      </c>
      <c r="F167" s="181" t="s">
        <v>221</v>
      </c>
      <c r="G167" s="182" t="s">
        <v>147</v>
      </c>
      <c r="H167" s="183">
        <v>1</v>
      </c>
      <c r="I167" s="184"/>
      <c r="J167" s="185">
        <f>ROUND(I167*H167,2)</f>
        <v>0</v>
      </c>
      <c r="K167" s="181" t="s">
        <v>148</v>
      </c>
      <c r="L167" s="38"/>
      <c r="M167" s="186" t="s">
        <v>1</v>
      </c>
      <c r="N167" s="187" t="s">
        <v>45</v>
      </c>
      <c r="O167" s="76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0" t="s">
        <v>149</v>
      </c>
      <c r="AT167" s="190" t="s">
        <v>144</v>
      </c>
      <c r="AU167" s="190" t="s">
        <v>90</v>
      </c>
      <c r="AY167" s="18" t="s">
        <v>141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88</v>
      </c>
      <c r="BK167" s="191">
        <f>ROUND(I167*H167,2)</f>
        <v>0</v>
      </c>
      <c r="BL167" s="18" t="s">
        <v>149</v>
      </c>
      <c r="BM167" s="190" t="s">
        <v>222</v>
      </c>
    </row>
    <row r="168" s="14" customFormat="1">
      <c r="A168" s="14"/>
      <c r="B168" s="200"/>
      <c r="C168" s="14"/>
      <c r="D168" s="193" t="s">
        <v>151</v>
      </c>
      <c r="E168" s="201" t="s">
        <v>1</v>
      </c>
      <c r="F168" s="202" t="s">
        <v>88</v>
      </c>
      <c r="G168" s="14"/>
      <c r="H168" s="203">
        <v>1</v>
      </c>
      <c r="I168" s="204"/>
      <c r="J168" s="14"/>
      <c r="K168" s="14"/>
      <c r="L168" s="200"/>
      <c r="M168" s="205"/>
      <c r="N168" s="206"/>
      <c r="O168" s="206"/>
      <c r="P168" s="206"/>
      <c r="Q168" s="206"/>
      <c r="R168" s="206"/>
      <c r="S168" s="206"/>
      <c r="T168" s="20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1" t="s">
        <v>151</v>
      </c>
      <c r="AU168" s="201" t="s">
        <v>90</v>
      </c>
      <c r="AV168" s="14" t="s">
        <v>90</v>
      </c>
      <c r="AW168" s="14" t="s">
        <v>36</v>
      </c>
      <c r="AX168" s="14" t="s">
        <v>88</v>
      </c>
      <c r="AY168" s="201" t="s">
        <v>141</v>
      </c>
    </row>
    <row r="169" s="2" customFormat="1" ht="14.4" customHeight="1">
      <c r="A169" s="37"/>
      <c r="B169" s="178"/>
      <c r="C169" s="179" t="s">
        <v>223</v>
      </c>
      <c r="D169" s="179" t="s">
        <v>144</v>
      </c>
      <c r="E169" s="180" t="s">
        <v>224</v>
      </c>
      <c r="F169" s="181" t="s">
        <v>225</v>
      </c>
      <c r="G169" s="182" t="s">
        <v>226</v>
      </c>
      <c r="H169" s="183">
        <v>1</v>
      </c>
      <c r="I169" s="184"/>
      <c r="J169" s="185">
        <f>ROUND(I169*H169,2)</f>
        <v>0</v>
      </c>
      <c r="K169" s="181" t="s">
        <v>227</v>
      </c>
      <c r="L169" s="38"/>
      <c r="M169" s="186" t="s">
        <v>1</v>
      </c>
      <c r="N169" s="187" t="s">
        <v>45</v>
      </c>
      <c r="O169" s="76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0" t="s">
        <v>149</v>
      </c>
      <c r="AT169" s="190" t="s">
        <v>144</v>
      </c>
      <c r="AU169" s="190" t="s">
        <v>90</v>
      </c>
      <c r="AY169" s="18" t="s">
        <v>141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88</v>
      </c>
      <c r="BK169" s="191">
        <f>ROUND(I169*H169,2)</f>
        <v>0</v>
      </c>
      <c r="BL169" s="18" t="s">
        <v>149</v>
      </c>
      <c r="BM169" s="190" t="s">
        <v>228</v>
      </c>
    </row>
    <row r="170" s="13" customFormat="1">
      <c r="A170" s="13"/>
      <c r="B170" s="192"/>
      <c r="C170" s="13"/>
      <c r="D170" s="193" t="s">
        <v>151</v>
      </c>
      <c r="E170" s="194" t="s">
        <v>1</v>
      </c>
      <c r="F170" s="195" t="s">
        <v>229</v>
      </c>
      <c r="G170" s="13"/>
      <c r="H170" s="194" t="s">
        <v>1</v>
      </c>
      <c r="I170" s="196"/>
      <c r="J170" s="13"/>
      <c r="K170" s="13"/>
      <c r="L170" s="192"/>
      <c r="M170" s="197"/>
      <c r="N170" s="198"/>
      <c r="O170" s="198"/>
      <c r="P170" s="198"/>
      <c r="Q170" s="198"/>
      <c r="R170" s="198"/>
      <c r="S170" s="198"/>
      <c r="T170" s="19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4" t="s">
        <v>151</v>
      </c>
      <c r="AU170" s="194" t="s">
        <v>90</v>
      </c>
      <c r="AV170" s="13" t="s">
        <v>88</v>
      </c>
      <c r="AW170" s="13" t="s">
        <v>36</v>
      </c>
      <c r="AX170" s="13" t="s">
        <v>80</v>
      </c>
      <c r="AY170" s="194" t="s">
        <v>141</v>
      </c>
    </row>
    <row r="171" s="14" customFormat="1">
      <c r="A171" s="14"/>
      <c r="B171" s="200"/>
      <c r="C171" s="14"/>
      <c r="D171" s="193" t="s">
        <v>151</v>
      </c>
      <c r="E171" s="201" t="s">
        <v>1</v>
      </c>
      <c r="F171" s="202" t="s">
        <v>88</v>
      </c>
      <c r="G171" s="14"/>
      <c r="H171" s="203">
        <v>1</v>
      </c>
      <c r="I171" s="204"/>
      <c r="J171" s="14"/>
      <c r="K171" s="14"/>
      <c r="L171" s="200"/>
      <c r="M171" s="205"/>
      <c r="N171" s="206"/>
      <c r="O171" s="206"/>
      <c r="P171" s="206"/>
      <c r="Q171" s="206"/>
      <c r="R171" s="206"/>
      <c r="S171" s="206"/>
      <c r="T171" s="20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1" t="s">
        <v>151</v>
      </c>
      <c r="AU171" s="201" t="s">
        <v>90</v>
      </c>
      <c r="AV171" s="14" t="s">
        <v>90</v>
      </c>
      <c r="AW171" s="14" t="s">
        <v>36</v>
      </c>
      <c r="AX171" s="14" t="s">
        <v>88</v>
      </c>
      <c r="AY171" s="201" t="s">
        <v>141</v>
      </c>
    </row>
    <row r="172" s="2" customFormat="1" ht="14.4" customHeight="1">
      <c r="A172" s="37"/>
      <c r="B172" s="178"/>
      <c r="C172" s="179" t="s">
        <v>8</v>
      </c>
      <c r="D172" s="179" t="s">
        <v>144</v>
      </c>
      <c r="E172" s="180" t="s">
        <v>230</v>
      </c>
      <c r="F172" s="181" t="s">
        <v>231</v>
      </c>
      <c r="G172" s="182" t="s">
        <v>226</v>
      </c>
      <c r="H172" s="183">
        <v>1</v>
      </c>
      <c r="I172" s="184"/>
      <c r="J172" s="185">
        <f>ROUND(I172*H172,2)</f>
        <v>0</v>
      </c>
      <c r="K172" s="181" t="s">
        <v>227</v>
      </c>
      <c r="L172" s="38"/>
      <c r="M172" s="186" t="s">
        <v>1</v>
      </c>
      <c r="N172" s="187" t="s">
        <v>45</v>
      </c>
      <c r="O172" s="76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0" t="s">
        <v>149</v>
      </c>
      <c r="AT172" s="190" t="s">
        <v>144</v>
      </c>
      <c r="AU172" s="190" t="s">
        <v>90</v>
      </c>
      <c r="AY172" s="18" t="s">
        <v>141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88</v>
      </c>
      <c r="BK172" s="191">
        <f>ROUND(I172*H172,2)</f>
        <v>0</v>
      </c>
      <c r="BL172" s="18" t="s">
        <v>149</v>
      </c>
      <c r="BM172" s="190" t="s">
        <v>232</v>
      </c>
    </row>
    <row r="173" s="13" customFormat="1">
      <c r="A173" s="13"/>
      <c r="B173" s="192"/>
      <c r="C173" s="13"/>
      <c r="D173" s="193" t="s">
        <v>151</v>
      </c>
      <c r="E173" s="194" t="s">
        <v>1</v>
      </c>
      <c r="F173" s="195" t="s">
        <v>233</v>
      </c>
      <c r="G173" s="13"/>
      <c r="H173" s="194" t="s">
        <v>1</v>
      </c>
      <c r="I173" s="196"/>
      <c r="J173" s="13"/>
      <c r="K173" s="13"/>
      <c r="L173" s="192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4" t="s">
        <v>151</v>
      </c>
      <c r="AU173" s="194" t="s">
        <v>90</v>
      </c>
      <c r="AV173" s="13" t="s">
        <v>88</v>
      </c>
      <c r="AW173" s="13" t="s">
        <v>36</v>
      </c>
      <c r="AX173" s="13" t="s">
        <v>80</v>
      </c>
      <c r="AY173" s="194" t="s">
        <v>141</v>
      </c>
    </row>
    <row r="174" s="14" customFormat="1">
      <c r="A174" s="14"/>
      <c r="B174" s="200"/>
      <c r="C174" s="14"/>
      <c r="D174" s="193" t="s">
        <v>151</v>
      </c>
      <c r="E174" s="201" t="s">
        <v>1</v>
      </c>
      <c r="F174" s="202" t="s">
        <v>88</v>
      </c>
      <c r="G174" s="14"/>
      <c r="H174" s="203">
        <v>1</v>
      </c>
      <c r="I174" s="204"/>
      <c r="J174" s="14"/>
      <c r="K174" s="14"/>
      <c r="L174" s="200"/>
      <c r="M174" s="205"/>
      <c r="N174" s="206"/>
      <c r="O174" s="206"/>
      <c r="P174" s="206"/>
      <c r="Q174" s="206"/>
      <c r="R174" s="206"/>
      <c r="S174" s="206"/>
      <c r="T174" s="20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1" t="s">
        <v>151</v>
      </c>
      <c r="AU174" s="201" t="s">
        <v>90</v>
      </c>
      <c r="AV174" s="14" t="s">
        <v>90</v>
      </c>
      <c r="AW174" s="14" t="s">
        <v>36</v>
      </c>
      <c r="AX174" s="14" t="s">
        <v>88</v>
      </c>
      <c r="AY174" s="201" t="s">
        <v>141</v>
      </c>
    </row>
    <row r="175" s="2" customFormat="1" ht="14.4" customHeight="1">
      <c r="A175" s="37"/>
      <c r="B175" s="178"/>
      <c r="C175" s="179" t="s">
        <v>234</v>
      </c>
      <c r="D175" s="179" t="s">
        <v>144</v>
      </c>
      <c r="E175" s="180" t="s">
        <v>235</v>
      </c>
      <c r="F175" s="181" t="s">
        <v>236</v>
      </c>
      <c r="G175" s="182" t="s">
        <v>226</v>
      </c>
      <c r="H175" s="183">
        <v>1</v>
      </c>
      <c r="I175" s="184"/>
      <c r="J175" s="185">
        <f>ROUND(I175*H175,2)</f>
        <v>0</v>
      </c>
      <c r="K175" s="181" t="s">
        <v>227</v>
      </c>
      <c r="L175" s="38"/>
      <c r="M175" s="186" t="s">
        <v>1</v>
      </c>
      <c r="N175" s="187" t="s">
        <v>45</v>
      </c>
      <c r="O175" s="76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0" t="s">
        <v>149</v>
      </c>
      <c r="AT175" s="190" t="s">
        <v>144</v>
      </c>
      <c r="AU175" s="190" t="s">
        <v>90</v>
      </c>
      <c r="AY175" s="18" t="s">
        <v>141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88</v>
      </c>
      <c r="BK175" s="191">
        <f>ROUND(I175*H175,2)</f>
        <v>0</v>
      </c>
      <c r="BL175" s="18" t="s">
        <v>149</v>
      </c>
      <c r="BM175" s="190" t="s">
        <v>237</v>
      </c>
    </row>
    <row r="176" s="13" customFormat="1">
      <c r="A176" s="13"/>
      <c r="B176" s="192"/>
      <c r="C176" s="13"/>
      <c r="D176" s="193" t="s">
        <v>151</v>
      </c>
      <c r="E176" s="194" t="s">
        <v>1</v>
      </c>
      <c r="F176" s="195" t="s">
        <v>238</v>
      </c>
      <c r="G176" s="13"/>
      <c r="H176" s="194" t="s">
        <v>1</v>
      </c>
      <c r="I176" s="196"/>
      <c r="J176" s="13"/>
      <c r="K176" s="13"/>
      <c r="L176" s="192"/>
      <c r="M176" s="197"/>
      <c r="N176" s="198"/>
      <c r="O176" s="198"/>
      <c r="P176" s="198"/>
      <c r="Q176" s="198"/>
      <c r="R176" s="198"/>
      <c r="S176" s="198"/>
      <c r="T176" s="19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4" t="s">
        <v>151</v>
      </c>
      <c r="AU176" s="194" t="s">
        <v>90</v>
      </c>
      <c r="AV176" s="13" t="s">
        <v>88</v>
      </c>
      <c r="AW176" s="13" t="s">
        <v>36</v>
      </c>
      <c r="AX176" s="13" t="s">
        <v>80</v>
      </c>
      <c r="AY176" s="194" t="s">
        <v>141</v>
      </c>
    </row>
    <row r="177" s="13" customFormat="1">
      <c r="A177" s="13"/>
      <c r="B177" s="192"/>
      <c r="C177" s="13"/>
      <c r="D177" s="193" t="s">
        <v>151</v>
      </c>
      <c r="E177" s="194" t="s">
        <v>1</v>
      </c>
      <c r="F177" s="195" t="s">
        <v>239</v>
      </c>
      <c r="G177" s="13"/>
      <c r="H177" s="194" t="s">
        <v>1</v>
      </c>
      <c r="I177" s="196"/>
      <c r="J177" s="13"/>
      <c r="K177" s="13"/>
      <c r="L177" s="192"/>
      <c r="M177" s="197"/>
      <c r="N177" s="198"/>
      <c r="O177" s="198"/>
      <c r="P177" s="198"/>
      <c r="Q177" s="198"/>
      <c r="R177" s="198"/>
      <c r="S177" s="198"/>
      <c r="T177" s="19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4" t="s">
        <v>151</v>
      </c>
      <c r="AU177" s="194" t="s">
        <v>90</v>
      </c>
      <c r="AV177" s="13" t="s">
        <v>88</v>
      </c>
      <c r="AW177" s="13" t="s">
        <v>36</v>
      </c>
      <c r="AX177" s="13" t="s">
        <v>80</v>
      </c>
      <c r="AY177" s="194" t="s">
        <v>141</v>
      </c>
    </row>
    <row r="178" s="14" customFormat="1">
      <c r="A178" s="14"/>
      <c r="B178" s="200"/>
      <c r="C178" s="14"/>
      <c r="D178" s="193" t="s">
        <v>151</v>
      </c>
      <c r="E178" s="201" t="s">
        <v>1</v>
      </c>
      <c r="F178" s="202" t="s">
        <v>88</v>
      </c>
      <c r="G178" s="14"/>
      <c r="H178" s="203">
        <v>1</v>
      </c>
      <c r="I178" s="204"/>
      <c r="J178" s="14"/>
      <c r="K178" s="14"/>
      <c r="L178" s="200"/>
      <c r="M178" s="205"/>
      <c r="N178" s="206"/>
      <c r="O178" s="206"/>
      <c r="P178" s="206"/>
      <c r="Q178" s="206"/>
      <c r="R178" s="206"/>
      <c r="S178" s="206"/>
      <c r="T178" s="20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1" t="s">
        <v>151</v>
      </c>
      <c r="AU178" s="201" t="s">
        <v>90</v>
      </c>
      <c r="AV178" s="14" t="s">
        <v>90</v>
      </c>
      <c r="AW178" s="14" t="s">
        <v>36</v>
      </c>
      <c r="AX178" s="14" t="s">
        <v>88</v>
      </c>
      <c r="AY178" s="201" t="s">
        <v>141</v>
      </c>
    </row>
    <row r="179" s="2" customFormat="1" ht="14.4" customHeight="1">
      <c r="A179" s="37"/>
      <c r="B179" s="178"/>
      <c r="C179" s="179" t="s">
        <v>240</v>
      </c>
      <c r="D179" s="179" t="s">
        <v>144</v>
      </c>
      <c r="E179" s="180" t="s">
        <v>241</v>
      </c>
      <c r="F179" s="181" t="s">
        <v>242</v>
      </c>
      <c r="G179" s="182" t="s">
        <v>147</v>
      </c>
      <c r="H179" s="183">
        <v>1</v>
      </c>
      <c r="I179" s="184"/>
      <c r="J179" s="185">
        <f>ROUND(I179*H179,2)</f>
        <v>0</v>
      </c>
      <c r="K179" s="181" t="s">
        <v>148</v>
      </c>
      <c r="L179" s="38"/>
      <c r="M179" s="186" t="s">
        <v>1</v>
      </c>
      <c r="N179" s="187" t="s">
        <v>45</v>
      </c>
      <c r="O179" s="76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0" t="s">
        <v>149</v>
      </c>
      <c r="AT179" s="190" t="s">
        <v>144</v>
      </c>
      <c r="AU179" s="190" t="s">
        <v>90</v>
      </c>
      <c r="AY179" s="18" t="s">
        <v>141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88</v>
      </c>
      <c r="BK179" s="191">
        <f>ROUND(I179*H179,2)</f>
        <v>0</v>
      </c>
      <c r="BL179" s="18" t="s">
        <v>149</v>
      </c>
      <c r="BM179" s="190" t="s">
        <v>243</v>
      </c>
    </row>
    <row r="180" s="13" customFormat="1">
      <c r="A180" s="13"/>
      <c r="B180" s="192"/>
      <c r="C180" s="13"/>
      <c r="D180" s="193" t="s">
        <v>151</v>
      </c>
      <c r="E180" s="194" t="s">
        <v>1</v>
      </c>
      <c r="F180" s="195" t="s">
        <v>244</v>
      </c>
      <c r="G180" s="13"/>
      <c r="H180" s="194" t="s">
        <v>1</v>
      </c>
      <c r="I180" s="196"/>
      <c r="J180" s="13"/>
      <c r="K180" s="13"/>
      <c r="L180" s="192"/>
      <c r="M180" s="197"/>
      <c r="N180" s="198"/>
      <c r="O180" s="198"/>
      <c r="P180" s="198"/>
      <c r="Q180" s="198"/>
      <c r="R180" s="198"/>
      <c r="S180" s="198"/>
      <c r="T180" s="19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4" t="s">
        <v>151</v>
      </c>
      <c r="AU180" s="194" t="s">
        <v>90</v>
      </c>
      <c r="AV180" s="13" t="s">
        <v>88</v>
      </c>
      <c r="AW180" s="13" t="s">
        <v>36</v>
      </c>
      <c r="AX180" s="13" t="s">
        <v>80</v>
      </c>
      <c r="AY180" s="194" t="s">
        <v>141</v>
      </c>
    </row>
    <row r="181" s="14" customFormat="1">
      <c r="A181" s="14"/>
      <c r="B181" s="200"/>
      <c r="C181" s="14"/>
      <c r="D181" s="193" t="s">
        <v>151</v>
      </c>
      <c r="E181" s="201" t="s">
        <v>1</v>
      </c>
      <c r="F181" s="202" t="s">
        <v>88</v>
      </c>
      <c r="G181" s="14"/>
      <c r="H181" s="203">
        <v>1</v>
      </c>
      <c r="I181" s="204"/>
      <c r="J181" s="14"/>
      <c r="K181" s="14"/>
      <c r="L181" s="200"/>
      <c r="M181" s="205"/>
      <c r="N181" s="206"/>
      <c r="O181" s="206"/>
      <c r="P181" s="206"/>
      <c r="Q181" s="206"/>
      <c r="R181" s="206"/>
      <c r="S181" s="206"/>
      <c r="T181" s="20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1" t="s">
        <v>151</v>
      </c>
      <c r="AU181" s="201" t="s">
        <v>90</v>
      </c>
      <c r="AV181" s="14" t="s">
        <v>90</v>
      </c>
      <c r="AW181" s="14" t="s">
        <v>36</v>
      </c>
      <c r="AX181" s="14" t="s">
        <v>88</v>
      </c>
      <c r="AY181" s="201" t="s">
        <v>141</v>
      </c>
    </row>
    <row r="182" s="2" customFormat="1" ht="14.4" customHeight="1">
      <c r="A182" s="37"/>
      <c r="B182" s="178"/>
      <c r="C182" s="179" t="s">
        <v>245</v>
      </c>
      <c r="D182" s="179" t="s">
        <v>144</v>
      </c>
      <c r="E182" s="180" t="s">
        <v>246</v>
      </c>
      <c r="F182" s="181" t="s">
        <v>247</v>
      </c>
      <c r="G182" s="182" t="s">
        <v>206</v>
      </c>
      <c r="H182" s="183">
        <v>2</v>
      </c>
      <c r="I182" s="184"/>
      <c r="J182" s="185">
        <f>ROUND(I182*H182,2)</f>
        <v>0</v>
      </c>
      <c r="K182" s="181" t="s">
        <v>148</v>
      </c>
      <c r="L182" s="38"/>
      <c r="M182" s="186" t="s">
        <v>1</v>
      </c>
      <c r="N182" s="187" t="s">
        <v>45</v>
      </c>
      <c r="O182" s="76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0" t="s">
        <v>149</v>
      </c>
      <c r="AT182" s="190" t="s">
        <v>144</v>
      </c>
      <c r="AU182" s="190" t="s">
        <v>90</v>
      </c>
      <c r="AY182" s="18" t="s">
        <v>141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88</v>
      </c>
      <c r="BK182" s="191">
        <f>ROUND(I182*H182,2)</f>
        <v>0</v>
      </c>
      <c r="BL182" s="18" t="s">
        <v>149</v>
      </c>
      <c r="BM182" s="190" t="s">
        <v>248</v>
      </c>
    </row>
    <row r="183" s="14" customFormat="1">
      <c r="A183" s="14"/>
      <c r="B183" s="200"/>
      <c r="C183" s="14"/>
      <c r="D183" s="193" t="s">
        <v>151</v>
      </c>
      <c r="E183" s="201" t="s">
        <v>1</v>
      </c>
      <c r="F183" s="202" t="s">
        <v>90</v>
      </c>
      <c r="G183" s="14"/>
      <c r="H183" s="203">
        <v>2</v>
      </c>
      <c r="I183" s="204"/>
      <c r="J183" s="14"/>
      <c r="K183" s="14"/>
      <c r="L183" s="200"/>
      <c r="M183" s="205"/>
      <c r="N183" s="206"/>
      <c r="O183" s="206"/>
      <c r="P183" s="206"/>
      <c r="Q183" s="206"/>
      <c r="R183" s="206"/>
      <c r="S183" s="206"/>
      <c r="T183" s="20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1" t="s">
        <v>151</v>
      </c>
      <c r="AU183" s="201" t="s">
        <v>90</v>
      </c>
      <c r="AV183" s="14" t="s">
        <v>90</v>
      </c>
      <c r="AW183" s="14" t="s">
        <v>36</v>
      </c>
      <c r="AX183" s="14" t="s">
        <v>88</v>
      </c>
      <c r="AY183" s="201" t="s">
        <v>141</v>
      </c>
    </row>
    <row r="184" s="2" customFormat="1" ht="14.4" customHeight="1">
      <c r="A184" s="37"/>
      <c r="B184" s="178"/>
      <c r="C184" s="179" t="s">
        <v>249</v>
      </c>
      <c r="D184" s="179" t="s">
        <v>144</v>
      </c>
      <c r="E184" s="180" t="s">
        <v>250</v>
      </c>
      <c r="F184" s="181" t="s">
        <v>251</v>
      </c>
      <c r="G184" s="182" t="s">
        <v>147</v>
      </c>
      <c r="H184" s="183">
        <v>1</v>
      </c>
      <c r="I184" s="184"/>
      <c r="J184" s="185">
        <f>ROUND(I184*H184,2)</f>
        <v>0</v>
      </c>
      <c r="K184" s="181" t="s">
        <v>148</v>
      </c>
      <c r="L184" s="38"/>
      <c r="M184" s="186" t="s">
        <v>1</v>
      </c>
      <c r="N184" s="187" t="s">
        <v>45</v>
      </c>
      <c r="O184" s="76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0" t="s">
        <v>149</v>
      </c>
      <c r="AT184" s="190" t="s">
        <v>144</v>
      </c>
      <c r="AU184" s="190" t="s">
        <v>90</v>
      </c>
      <c r="AY184" s="18" t="s">
        <v>141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88</v>
      </c>
      <c r="BK184" s="191">
        <f>ROUND(I184*H184,2)</f>
        <v>0</v>
      </c>
      <c r="BL184" s="18" t="s">
        <v>149</v>
      </c>
      <c r="BM184" s="190" t="s">
        <v>252</v>
      </c>
    </row>
    <row r="185" s="13" customFormat="1">
      <c r="A185" s="13"/>
      <c r="B185" s="192"/>
      <c r="C185" s="13"/>
      <c r="D185" s="193" t="s">
        <v>151</v>
      </c>
      <c r="E185" s="194" t="s">
        <v>1</v>
      </c>
      <c r="F185" s="195" t="s">
        <v>253</v>
      </c>
      <c r="G185" s="13"/>
      <c r="H185" s="194" t="s">
        <v>1</v>
      </c>
      <c r="I185" s="196"/>
      <c r="J185" s="13"/>
      <c r="K185" s="13"/>
      <c r="L185" s="192"/>
      <c r="M185" s="197"/>
      <c r="N185" s="198"/>
      <c r="O185" s="198"/>
      <c r="P185" s="198"/>
      <c r="Q185" s="198"/>
      <c r="R185" s="198"/>
      <c r="S185" s="198"/>
      <c r="T185" s="19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4" t="s">
        <v>151</v>
      </c>
      <c r="AU185" s="194" t="s">
        <v>90</v>
      </c>
      <c r="AV185" s="13" t="s">
        <v>88</v>
      </c>
      <c r="AW185" s="13" t="s">
        <v>36</v>
      </c>
      <c r="AX185" s="13" t="s">
        <v>80</v>
      </c>
      <c r="AY185" s="194" t="s">
        <v>141</v>
      </c>
    </row>
    <row r="186" s="13" customFormat="1">
      <c r="A186" s="13"/>
      <c r="B186" s="192"/>
      <c r="C186" s="13"/>
      <c r="D186" s="193" t="s">
        <v>151</v>
      </c>
      <c r="E186" s="194" t="s">
        <v>1</v>
      </c>
      <c r="F186" s="195" t="s">
        <v>254</v>
      </c>
      <c r="G186" s="13"/>
      <c r="H186" s="194" t="s">
        <v>1</v>
      </c>
      <c r="I186" s="196"/>
      <c r="J186" s="13"/>
      <c r="K186" s="13"/>
      <c r="L186" s="192"/>
      <c r="M186" s="197"/>
      <c r="N186" s="198"/>
      <c r="O186" s="198"/>
      <c r="P186" s="198"/>
      <c r="Q186" s="198"/>
      <c r="R186" s="198"/>
      <c r="S186" s="198"/>
      <c r="T186" s="19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4" t="s">
        <v>151</v>
      </c>
      <c r="AU186" s="194" t="s">
        <v>90</v>
      </c>
      <c r="AV186" s="13" t="s">
        <v>88</v>
      </c>
      <c r="AW186" s="13" t="s">
        <v>36</v>
      </c>
      <c r="AX186" s="13" t="s">
        <v>80</v>
      </c>
      <c r="AY186" s="194" t="s">
        <v>141</v>
      </c>
    </row>
    <row r="187" s="13" customFormat="1">
      <c r="A187" s="13"/>
      <c r="B187" s="192"/>
      <c r="C187" s="13"/>
      <c r="D187" s="193" t="s">
        <v>151</v>
      </c>
      <c r="E187" s="194" t="s">
        <v>1</v>
      </c>
      <c r="F187" s="195" t="s">
        <v>255</v>
      </c>
      <c r="G187" s="13"/>
      <c r="H187" s="194" t="s">
        <v>1</v>
      </c>
      <c r="I187" s="196"/>
      <c r="J187" s="13"/>
      <c r="K187" s="13"/>
      <c r="L187" s="192"/>
      <c r="M187" s="197"/>
      <c r="N187" s="198"/>
      <c r="O187" s="198"/>
      <c r="P187" s="198"/>
      <c r="Q187" s="198"/>
      <c r="R187" s="198"/>
      <c r="S187" s="198"/>
      <c r="T187" s="19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4" t="s">
        <v>151</v>
      </c>
      <c r="AU187" s="194" t="s">
        <v>90</v>
      </c>
      <c r="AV187" s="13" t="s">
        <v>88</v>
      </c>
      <c r="AW187" s="13" t="s">
        <v>36</v>
      </c>
      <c r="AX187" s="13" t="s">
        <v>80</v>
      </c>
      <c r="AY187" s="194" t="s">
        <v>141</v>
      </c>
    </row>
    <row r="188" s="14" customFormat="1">
      <c r="A188" s="14"/>
      <c r="B188" s="200"/>
      <c r="C188" s="14"/>
      <c r="D188" s="193" t="s">
        <v>151</v>
      </c>
      <c r="E188" s="201" t="s">
        <v>1</v>
      </c>
      <c r="F188" s="202" t="s">
        <v>88</v>
      </c>
      <c r="G188" s="14"/>
      <c r="H188" s="203">
        <v>1</v>
      </c>
      <c r="I188" s="204"/>
      <c r="J188" s="14"/>
      <c r="K188" s="14"/>
      <c r="L188" s="200"/>
      <c r="M188" s="205"/>
      <c r="N188" s="206"/>
      <c r="O188" s="206"/>
      <c r="P188" s="206"/>
      <c r="Q188" s="206"/>
      <c r="R188" s="206"/>
      <c r="S188" s="206"/>
      <c r="T188" s="20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1" t="s">
        <v>151</v>
      </c>
      <c r="AU188" s="201" t="s">
        <v>90</v>
      </c>
      <c r="AV188" s="14" t="s">
        <v>90</v>
      </c>
      <c r="AW188" s="14" t="s">
        <v>36</v>
      </c>
      <c r="AX188" s="14" t="s">
        <v>88</v>
      </c>
      <c r="AY188" s="201" t="s">
        <v>141</v>
      </c>
    </row>
    <row r="189" s="12" customFormat="1" ht="22.8" customHeight="1">
      <c r="A189" s="12"/>
      <c r="B189" s="165"/>
      <c r="C189" s="12"/>
      <c r="D189" s="166" t="s">
        <v>79</v>
      </c>
      <c r="E189" s="176" t="s">
        <v>256</v>
      </c>
      <c r="F189" s="176" t="s">
        <v>257</v>
      </c>
      <c r="G189" s="12"/>
      <c r="H189" s="12"/>
      <c r="I189" s="168"/>
      <c r="J189" s="177">
        <f>BK189</f>
        <v>0</v>
      </c>
      <c r="K189" s="12"/>
      <c r="L189" s="165"/>
      <c r="M189" s="170"/>
      <c r="N189" s="171"/>
      <c r="O189" s="171"/>
      <c r="P189" s="172">
        <f>SUM(P190:P196)</f>
        <v>0</v>
      </c>
      <c r="Q189" s="171"/>
      <c r="R189" s="172">
        <f>SUM(R190:R196)</f>
        <v>0</v>
      </c>
      <c r="S189" s="171"/>
      <c r="T189" s="173">
        <f>SUM(T190:T196)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6" t="s">
        <v>140</v>
      </c>
      <c r="AT189" s="174" t="s">
        <v>79</v>
      </c>
      <c r="AU189" s="174" t="s">
        <v>88</v>
      </c>
      <c r="AY189" s="166" t="s">
        <v>141</v>
      </c>
      <c r="BK189" s="175">
        <f>SUM(BK190:BK196)</f>
        <v>0</v>
      </c>
    </row>
    <row r="190" s="2" customFormat="1" ht="14.4" customHeight="1">
      <c r="A190" s="37"/>
      <c r="B190" s="178"/>
      <c r="C190" s="179" t="s">
        <v>202</v>
      </c>
      <c r="D190" s="179" t="s">
        <v>144</v>
      </c>
      <c r="E190" s="180" t="s">
        <v>258</v>
      </c>
      <c r="F190" s="181" t="s">
        <v>259</v>
      </c>
      <c r="G190" s="182" t="s">
        <v>147</v>
      </c>
      <c r="H190" s="183">
        <v>1</v>
      </c>
      <c r="I190" s="184"/>
      <c r="J190" s="185">
        <f>ROUND(I190*H190,2)</f>
        <v>0</v>
      </c>
      <c r="K190" s="181" t="s">
        <v>148</v>
      </c>
      <c r="L190" s="38"/>
      <c r="M190" s="186" t="s">
        <v>1</v>
      </c>
      <c r="N190" s="187" t="s">
        <v>45</v>
      </c>
      <c r="O190" s="76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0" t="s">
        <v>149</v>
      </c>
      <c r="AT190" s="190" t="s">
        <v>144</v>
      </c>
      <c r="AU190" s="190" t="s">
        <v>90</v>
      </c>
      <c r="AY190" s="18" t="s">
        <v>141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88</v>
      </c>
      <c r="BK190" s="191">
        <f>ROUND(I190*H190,2)</f>
        <v>0</v>
      </c>
      <c r="BL190" s="18" t="s">
        <v>149</v>
      </c>
      <c r="BM190" s="190" t="s">
        <v>260</v>
      </c>
    </row>
    <row r="191" s="13" customFormat="1">
      <c r="A191" s="13"/>
      <c r="B191" s="192"/>
      <c r="C191" s="13"/>
      <c r="D191" s="193" t="s">
        <v>151</v>
      </c>
      <c r="E191" s="194" t="s">
        <v>1</v>
      </c>
      <c r="F191" s="195" t="s">
        <v>261</v>
      </c>
      <c r="G191" s="13"/>
      <c r="H191" s="194" t="s">
        <v>1</v>
      </c>
      <c r="I191" s="196"/>
      <c r="J191" s="13"/>
      <c r="K191" s="13"/>
      <c r="L191" s="192"/>
      <c r="M191" s="197"/>
      <c r="N191" s="198"/>
      <c r="O191" s="198"/>
      <c r="P191" s="198"/>
      <c r="Q191" s="198"/>
      <c r="R191" s="198"/>
      <c r="S191" s="198"/>
      <c r="T191" s="19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4" t="s">
        <v>151</v>
      </c>
      <c r="AU191" s="194" t="s">
        <v>90</v>
      </c>
      <c r="AV191" s="13" t="s">
        <v>88</v>
      </c>
      <c r="AW191" s="13" t="s">
        <v>36</v>
      </c>
      <c r="AX191" s="13" t="s">
        <v>80</v>
      </c>
      <c r="AY191" s="194" t="s">
        <v>141</v>
      </c>
    </row>
    <row r="192" s="13" customFormat="1">
      <c r="A192" s="13"/>
      <c r="B192" s="192"/>
      <c r="C192" s="13"/>
      <c r="D192" s="193" t="s">
        <v>151</v>
      </c>
      <c r="E192" s="194" t="s">
        <v>1</v>
      </c>
      <c r="F192" s="195" t="s">
        <v>262</v>
      </c>
      <c r="G192" s="13"/>
      <c r="H192" s="194" t="s">
        <v>1</v>
      </c>
      <c r="I192" s="196"/>
      <c r="J192" s="13"/>
      <c r="K192" s="13"/>
      <c r="L192" s="192"/>
      <c r="M192" s="197"/>
      <c r="N192" s="198"/>
      <c r="O192" s="198"/>
      <c r="P192" s="198"/>
      <c r="Q192" s="198"/>
      <c r="R192" s="198"/>
      <c r="S192" s="198"/>
      <c r="T192" s="19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4" t="s">
        <v>151</v>
      </c>
      <c r="AU192" s="194" t="s">
        <v>90</v>
      </c>
      <c r="AV192" s="13" t="s">
        <v>88</v>
      </c>
      <c r="AW192" s="13" t="s">
        <v>36</v>
      </c>
      <c r="AX192" s="13" t="s">
        <v>80</v>
      </c>
      <c r="AY192" s="194" t="s">
        <v>141</v>
      </c>
    </row>
    <row r="193" s="14" customFormat="1">
      <c r="A193" s="14"/>
      <c r="B193" s="200"/>
      <c r="C193" s="14"/>
      <c r="D193" s="193" t="s">
        <v>151</v>
      </c>
      <c r="E193" s="201" t="s">
        <v>1</v>
      </c>
      <c r="F193" s="202" t="s">
        <v>88</v>
      </c>
      <c r="G193" s="14"/>
      <c r="H193" s="203">
        <v>1</v>
      </c>
      <c r="I193" s="204"/>
      <c r="J193" s="14"/>
      <c r="K193" s="14"/>
      <c r="L193" s="200"/>
      <c r="M193" s="205"/>
      <c r="N193" s="206"/>
      <c r="O193" s="206"/>
      <c r="P193" s="206"/>
      <c r="Q193" s="206"/>
      <c r="R193" s="206"/>
      <c r="S193" s="206"/>
      <c r="T193" s="20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1" t="s">
        <v>151</v>
      </c>
      <c r="AU193" s="201" t="s">
        <v>90</v>
      </c>
      <c r="AV193" s="14" t="s">
        <v>90</v>
      </c>
      <c r="AW193" s="14" t="s">
        <v>36</v>
      </c>
      <c r="AX193" s="14" t="s">
        <v>88</v>
      </c>
      <c r="AY193" s="201" t="s">
        <v>141</v>
      </c>
    </row>
    <row r="194" s="2" customFormat="1" ht="14.4" customHeight="1">
      <c r="A194" s="37"/>
      <c r="B194" s="178"/>
      <c r="C194" s="179" t="s">
        <v>7</v>
      </c>
      <c r="D194" s="179" t="s">
        <v>144</v>
      </c>
      <c r="E194" s="180" t="s">
        <v>263</v>
      </c>
      <c r="F194" s="181" t="s">
        <v>264</v>
      </c>
      <c r="G194" s="182" t="s">
        <v>147</v>
      </c>
      <c r="H194" s="183">
        <v>1</v>
      </c>
      <c r="I194" s="184"/>
      <c r="J194" s="185">
        <f>ROUND(I194*H194,2)</f>
        <v>0</v>
      </c>
      <c r="K194" s="181" t="s">
        <v>148</v>
      </c>
      <c r="L194" s="38"/>
      <c r="M194" s="186" t="s">
        <v>1</v>
      </c>
      <c r="N194" s="187" t="s">
        <v>45</v>
      </c>
      <c r="O194" s="76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0" t="s">
        <v>149</v>
      </c>
      <c r="AT194" s="190" t="s">
        <v>144</v>
      </c>
      <c r="AU194" s="190" t="s">
        <v>90</v>
      </c>
      <c r="AY194" s="18" t="s">
        <v>141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88</v>
      </c>
      <c r="BK194" s="191">
        <f>ROUND(I194*H194,2)</f>
        <v>0</v>
      </c>
      <c r="BL194" s="18" t="s">
        <v>149</v>
      </c>
      <c r="BM194" s="190" t="s">
        <v>265</v>
      </c>
    </row>
    <row r="195" s="13" customFormat="1">
      <c r="A195" s="13"/>
      <c r="B195" s="192"/>
      <c r="C195" s="13"/>
      <c r="D195" s="193" t="s">
        <v>151</v>
      </c>
      <c r="E195" s="194" t="s">
        <v>1</v>
      </c>
      <c r="F195" s="195" t="s">
        <v>266</v>
      </c>
      <c r="G195" s="13"/>
      <c r="H195" s="194" t="s">
        <v>1</v>
      </c>
      <c r="I195" s="196"/>
      <c r="J195" s="13"/>
      <c r="K195" s="13"/>
      <c r="L195" s="192"/>
      <c r="M195" s="197"/>
      <c r="N195" s="198"/>
      <c r="O195" s="198"/>
      <c r="P195" s="198"/>
      <c r="Q195" s="198"/>
      <c r="R195" s="198"/>
      <c r="S195" s="198"/>
      <c r="T195" s="1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4" t="s">
        <v>151</v>
      </c>
      <c r="AU195" s="194" t="s">
        <v>90</v>
      </c>
      <c r="AV195" s="13" t="s">
        <v>88</v>
      </c>
      <c r="AW195" s="13" t="s">
        <v>36</v>
      </c>
      <c r="AX195" s="13" t="s">
        <v>80</v>
      </c>
      <c r="AY195" s="194" t="s">
        <v>141</v>
      </c>
    </row>
    <row r="196" s="14" customFormat="1">
      <c r="A196" s="14"/>
      <c r="B196" s="200"/>
      <c r="C196" s="14"/>
      <c r="D196" s="193" t="s">
        <v>151</v>
      </c>
      <c r="E196" s="201" t="s">
        <v>1</v>
      </c>
      <c r="F196" s="202" t="s">
        <v>88</v>
      </c>
      <c r="G196" s="14"/>
      <c r="H196" s="203">
        <v>1</v>
      </c>
      <c r="I196" s="204"/>
      <c r="J196" s="14"/>
      <c r="K196" s="14"/>
      <c r="L196" s="200"/>
      <c r="M196" s="208"/>
      <c r="N196" s="209"/>
      <c r="O196" s="209"/>
      <c r="P196" s="209"/>
      <c r="Q196" s="209"/>
      <c r="R196" s="209"/>
      <c r="S196" s="209"/>
      <c r="T196" s="21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1" t="s">
        <v>151</v>
      </c>
      <c r="AU196" s="201" t="s">
        <v>90</v>
      </c>
      <c r="AV196" s="14" t="s">
        <v>90</v>
      </c>
      <c r="AW196" s="14" t="s">
        <v>36</v>
      </c>
      <c r="AX196" s="14" t="s">
        <v>88</v>
      </c>
      <c r="AY196" s="201" t="s">
        <v>141</v>
      </c>
    </row>
    <row r="197" s="2" customFormat="1" ht="6.96" customHeight="1">
      <c r="A197" s="37"/>
      <c r="B197" s="59"/>
      <c r="C197" s="60"/>
      <c r="D197" s="60"/>
      <c r="E197" s="60"/>
      <c r="F197" s="60"/>
      <c r="G197" s="60"/>
      <c r="H197" s="60"/>
      <c r="I197" s="60"/>
      <c r="J197" s="60"/>
      <c r="K197" s="60"/>
      <c r="L197" s="38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</sheetData>
  <autoFilter ref="C121:K19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111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8" t="str">
        <f>'Rekapitulace stavby'!K6</f>
        <v>Most ev.č. M2 přes Holotovecký potok na ul. V Zimném dole v Petřvaldu</v>
      </c>
      <c r="F7" s="31"/>
      <c r="G7" s="31"/>
      <c r="H7" s="31"/>
      <c r="L7" s="21"/>
    </row>
    <row r="8" s="1" customFormat="1" ht="12" customHeight="1">
      <c r="B8" s="21"/>
      <c r="D8" s="31" t="s">
        <v>112</v>
      </c>
      <c r="L8" s="21"/>
    </row>
    <row r="9" s="2" customFormat="1" ht="14.4" customHeight="1">
      <c r="A9" s="37"/>
      <c r="B9" s="38"/>
      <c r="C9" s="37"/>
      <c r="D9" s="37"/>
      <c r="E9" s="128" t="s">
        <v>267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268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5.6" customHeight="1">
      <c r="A11" s="37"/>
      <c r="B11" s="38"/>
      <c r="C11" s="37"/>
      <c r="D11" s="37"/>
      <c r="E11" s="66" t="s">
        <v>269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5. 5. 2022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26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29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30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32</v>
      </c>
      <c r="E22" s="37"/>
      <c r="F22" s="37"/>
      <c r="G22" s="37"/>
      <c r="H22" s="37"/>
      <c r="I22" s="31" t="s">
        <v>25</v>
      </c>
      <c r="J22" s="26" t="s">
        <v>33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34</v>
      </c>
      <c r="F23" s="37"/>
      <c r="G23" s="37"/>
      <c r="H23" s="37"/>
      <c r="I23" s="31" t="s">
        <v>28</v>
      </c>
      <c r="J23" s="26" t="s">
        <v>35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37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38</v>
      </c>
      <c r="F26" s="37"/>
      <c r="G26" s="37"/>
      <c r="H26" s="37"/>
      <c r="I26" s="31" t="s">
        <v>28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39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4.4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40</v>
      </c>
      <c r="E32" s="37"/>
      <c r="F32" s="37"/>
      <c r="G32" s="37"/>
      <c r="H32" s="37"/>
      <c r="I32" s="37"/>
      <c r="J32" s="95">
        <f>ROUND(J125,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42</v>
      </c>
      <c r="G34" s="37"/>
      <c r="H34" s="37"/>
      <c r="I34" s="42" t="s">
        <v>41</v>
      </c>
      <c r="J34" s="42" t="s">
        <v>43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44</v>
      </c>
      <c r="E35" s="31" t="s">
        <v>45</v>
      </c>
      <c r="F35" s="134">
        <f>ROUND((SUM(BE125:BE219)),  2)</f>
        <v>0</v>
      </c>
      <c r="G35" s="37"/>
      <c r="H35" s="37"/>
      <c r="I35" s="135">
        <v>0.20999999999999999</v>
      </c>
      <c r="J35" s="134">
        <f>ROUND(((SUM(BE125:BE219))*I35),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46</v>
      </c>
      <c r="F36" s="134">
        <f>ROUND((SUM(BF125:BF219)),  2)</f>
        <v>0</v>
      </c>
      <c r="G36" s="37"/>
      <c r="H36" s="37"/>
      <c r="I36" s="135">
        <v>0.14999999999999999</v>
      </c>
      <c r="J36" s="134">
        <f>ROUND(((SUM(BF125:BF219))*I36),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34">
        <f>ROUND((SUM(BG125:BG219)),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48</v>
      </c>
      <c r="F38" s="134">
        <f>ROUND((SUM(BH125:BH219)),  2)</f>
        <v>0</v>
      </c>
      <c r="G38" s="37"/>
      <c r="H38" s="37"/>
      <c r="I38" s="135">
        <v>0.14999999999999999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49</v>
      </c>
      <c r="F39" s="134">
        <f>ROUND((SUM(BI125:BI219)),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50</v>
      </c>
      <c r="E41" s="80"/>
      <c r="F41" s="80"/>
      <c r="G41" s="138" t="s">
        <v>51</v>
      </c>
      <c r="H41" s="139" t="s">
        <v>52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42" t="s">
        <v>56</v>
      </c>
      <c r="G61" s="57" t="s">
        <v>55</v>
      </c>
      <c r="H61" s="40"/>
      <c r="I61" s="40"/>
      <c r="J61" s="143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42" t="s">
        <v>56</v>
      </c>
      <c r="G76" s="57" t="s">
        <v>55</v>
      </c>
      <c r="H76" s="40"/>
      <c r="I76" s="40"/>
      <c r="J76" s="143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7" customHeight="1">
      <c r="A85" s="37"/>
      <c r="B85" s="38"/>
      <c r="C85" s="37"/>
      <c r="D85" s="37"/>
      <c r="E85" s="128" t="str">
        <f>E7</f>
        <v>Most ev.č. M2 přes Holotovecký potok na ul. V Zimném dole v Petřvaldu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1" customFormat="1" ht="12" customHeight="1">
      <c r="B86" s="21"/>
      <c r="C86" s="31" t="s">
        <v>112</v>
      </c>
      <c r="L86" s="21"/>
    </row>
    <row r="87" hidden="1" s="2" customFormat="1" ht="14.4" customHeight="1">
      <c r="A87" s="37"/>
      <c r="B87" s="38"/>
      <c r="C87" s="37"/>
      <c r="D87" s="37"/>
      <c r="E87" s="128" t="s">
        <v>267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1" t="s">
        <v>268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5.6" customHeight="1">
      <c r="A89" s="37"/>
      <c r="B89" s="38"/>
      <c r="C89" s="37"/>
      <c r="D89" s="37"/>
      <c r="E89" s="66" t="str">
        <f>E11</f>
        <v>001.1 - 001.1 - Odstranění konstrukcí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 </v>
      </c>
      <c r="G91" s="37"/>
      <c r="H91" s="37"/>
      <c r="I91" s="31" t="s">
        <v>22</v>
      </c>
      <c r="J91" s="68" t="str">
        <f>IF(J14="","",J14)</f>
        <v>5. 5. 2022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26.4" customHeight="1">
      <c r="A93" s="37"/>
      <c r="B93" s="38"/>
      <c r="C93" s="31" t="s">
        <v>24</v>
      </c>
      <c r="D93" s="37"/>
      <c r="E93" s="37"/>
      <c r="F93" s="26" t="str">
        <f>E17</f>
        <v>Město Petřvald</v>
      </c>
      <c r="G93" s="37"/>
      <c r="H93" s="37"/>
      <c r="I93" s="31" t="s">
        <v>32</v>
      </c>
      <c r="J93" s="35" t="str">
        <f>E23</f>
        <v>Ing. Pavel Kurečka MOSTY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5.6" customHeight="1">
      <c r="A94" s="37"/>
      <c r="B94" s="38"/>
      <c r="C94" s="31" t="s">
        <v>30</v>
      </c>
      <c r="D94" s="37"/>
      <c r="E94" s="37"/>
      <c r="F94" s="26" t="str">
        <f>IF(E20="","",E20)</f>
        <v>Vyplň údaj</v>
      </c>
      <c r="G94" s="37"/>
      <c r="H94" s="37"/>
      <c r="I94" s="31" t="s">
        <v>37</v>
      </c>
      <c r="J94" s="35" t="str">
        <f>E26</f>
        <v>Kurečková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9.28" customHeight="1">
      <c r="A96" s="37"/>
      <c r="B96" s="38"/>
      <c r="C96" s="144" t="s">
        <v>115</v>
      </c>
      <c r="D96" s="136"/>
      <c r="E96" s="136"/>
      <c r="F96" s="136"/>
      <c r="G96" s="136"/>
      <c r="H96" s="136"/>
      <c r="I96" s="136"/>
      <c r="J96" s="145" t="s">
        <v>116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22.8" customHeight="1">
      <c r="A98" s="37"/>
      <c r="B98" s="38"/>
      <c r="C98" s="146" t="s">
        <v>117</v>
      </c>
      <c r="D98" s="37"/>
      <c r="E98" s="37"/>
      <c r="F98" s="37"/>
      <c r="G98" s="37"/>
      <c r="H98" s="37"/>
      <c r="I98" s="37"/>
      <c r="J98" s="95">
        <f>J125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118</v>
      </c>
    </row>
    <row r="99" hidden="1" s="9" customFormat="1" ht="24.96" customHeight="1">
      <c r="A99" s="9"/>
      <c r="B99" s="147"/>
      <c r="C99" s="9"/>
      <c r="D99" s="148" t="s">
        <v>270</v>
      </c>
      <c r="E99" s="149"/>
      <c r="F99" s="149"/>
      <c r="G99" s="149"/>
      <c r="H99" s="149"/>
      <c r="I99" s="149"/>
      <c r="J99" s="150">
        <f>J126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1"/>
      <c r="C100" s="10"/>
      <c r="D100" s="152" t="s">
        <v>271</v>
      </c>
      <c r="E100" s="153"/>
      <c r="F100" s="153"/>
      <c r="G100" s="153"/>
      <c r="H100" s="153"/>
      <c r="I100" s="153"/>
      <c r="J100" s="154">
        <f>J127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1"/>
      <c r="C101" s="10"/>
      <c r="D101" s="152" t="s">
        <v>272</v>
      </c>
      <c r="E101" s="153"/>
      <c r="F101" s="153"/>
      <c r="G101" s="153"/>
      <c r="H101" s="153"/>
      <c r="I101" s="153"/>
      <c r="J101" s="154">
        <f>J147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1"/>
      <c r="C102" s="10"/>
      <c r="D102" s="152" t="s">
        <v>273</v>
      </c>
      <c r="E102" s="153"/>
      <c r="F102" s="153"/>
      <c r="G102" s="153"/>
      <c r="H102" s="153"/>
      <c r="I102" s="153"/>
      <c r="J102" s="154">
        <f>J172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1"/>
      <c r="C103" s="10"/>
      <c r="D103" s="152" t="s">
        <v>274</v>
      </c>
      <c r="E103" s="153"/>
      <c r="F103" s="153"/>
      <c r="G103" s="153"/>
      <c r="H103" s="153"/>
      <c r="I103" s="153"/>
      <c r="J103" s="154">
        <f>J218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125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7" customHeight="1">
      <c r="A113" s="37"/>
      <c r="B113" s="38"/>
      <c r="C113" s="37"/>
      <c r="D113" s="37"/>
      <c r="E113" s="128" t="str">
        <f>E7</f>
        <v>Most ev.č. M2 přes Holotovecký potok na ul. V Zimném dole v Petřvaldu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1"/>
      <c r="C114" s="31" t="s">
        <v>112</v>
      </c>
      <c r="L114" s="21"/>
    </row>
    <row r="115" s="2" customFormat="1" ht="14.4" customHeight="1">
      <c r="A115" s="37"/>
      <c r="B115" s="38"/>
      <c r="C115" s="37"/>
      <c r="D115" s="37"/>
      <c r="E115" s="128" t="s">
        <v>267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268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7"/>
      <c r="D117" s="37"/>
      <c r="E117" s="66" t="str">
        <f>E11</f>
        <v>001.1 - 001.1 - Odstranění konstrukcí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F14</f>
        <v xml:space="preserve"> </v>
      </c>
      <c r="G119" s="37"/>
      <c r="H119" s="37"/>
      <c r="I119" s="31" t="s">
        <v>22</v>
      </c>
      <c r="J119" s="68" t="str">
        <f>IF(J14="","",J14)</f>
        <v>5. 5. 2022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4" customHeight="1">
      <c r="A121" s="37"/>
      <c r="B121" s="38"/>
      <c r="C121" s="31" t="s">
        <v>24</v>
      </c>
      <c r="D121" s="37"/>
      <c r="E121" s="37"/>
      <c r="F121" s="26" t="str">
        <f>E17</f>
        <v>Město Petřvald</v>
      </c>
      <c r="G121" s="37"/>
      <c r="H121" s="37"/>
      <c r="I121" s="31" t="s">
        <v>32</v>
      </c>
      <c r="J121" s="35" t="str">
        <f>E23</f>
        <v>Ing. Pavel Kurečka MOSTY s.r.o.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6" customHeight="1">
      <c r="A122" s="37"/>
      <c r="B122" s="38"/>
      <c r="C122" s="31" t="s">
        <v>30</v>
      </c>
      <c r="D122" s="37"/>
      <c r="E122" s="37"/>
      <c r="F122" s="26" t="str">
        <f>IF(E20="","",E20)</f>
        <v>Vyplň údaj</v>
      </c>
      <c r="G122" s="37"/>
      <c r="H122" s="37"/>
      <c r="I122" s="31" t="s">
        <v>37</v>
      </c>
      <c r="J122" s="35" t="str">
        <f>E26</f>
        <v>Kurečková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55"/>
      <c r="B124" s="156"/>
      <c r="C124" s="157" t="s">
        <v>126</v>
      </c>
      <c r="D124" s="158" t="s">
        <v>65</v>
      </c>
      <c r="E124" s="158" t="s">
        <v>61</v>
      </c>
      <c r="F124" s="158" t="s">
        <v>62</v>
      </c>
      <c r="G124" s="158" t="s">
        <v>127</v>
      </c>
      <c r="H124" s="158" t="s">
        <v>128</v>
      </c>
      <c r="I124" s="158" t="s">
        <v>129</v>
      </c>
      <c r="J124" s="158" t="s">
        <v>116</v>
      </c>
      <c r="K124" s="159" t="s">
        <v>130</v>
      </c>
      <c r="L124" s="160"/>
      <c r="M124" s="85" t="s">
        <v>1</v>
      </c>
      <c r="N124" s="86" t="s">
        <v>44</v>
      </c>
      <c r="O124" s="86" t="s">
        <v>131</v>
      </c>
      <c r="P124" s="86" t="s">
        <v>132</v>
      </c>
      <c r="Q124" s="86" t="s">
        <v>133</v>
      </c>
      <c r="R124" s="86" t="s">
        <v>134</v>
      </c>
      <c r="S124" s="86" t="s">
        <v>135</v>
      </c>
      <c r="T124" s="87" t="s">
        <v>136</v>
      </c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="2" customFormat="1" ht="22.8" customHeight="1">
      <c r="A125" s="37"/>
      <c r="B125" s="38"/>
      <c r="C125" s="92" t="s">
        <v>137</v>
      </c>
      <c r="D125" s="37"/>
      <c r="E125" s="37"/>
      <c r="F125" s="37"/>
      <c r="G125" s="37"/>
      <c r="H125" s="37"/>
      <c r="I125" s="37"/>
      <c r="J125" s="161">
        <f>BK125</f>
        <v>0</v>
      </c>
      <c r="K125" s="37"/>
      <c r="L125" s="38"/>
      <c r="M125" s="88"/>
      <c r="N125" s="72"/>
      <c r="O125" s="89"/>
      <c r="P125" s="162">
        <f>P126</f>
        <v>0</v>
      </c>
      <c r="Q125" s="89"/>
      <c r="R125" s="162">
        <f>R126</f>
        <v>2.3431998699999994</v>
      </c>
      <c r="S125" s="89"/>
      <c r="T125" s="163">
        <f>T126</f>
        <v>112.92299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79</v>
      </c>
      <c r="AU125" s="18" t="s">
        <v>118</v>
      </c>
      <c r="BK125" s="164">
        <f>BK126</f>
        <v>0</v>
      </c>
    </row>
    <row r="126" s="12" customFormat="1" ht="25.92" customHeight="1">
      <c r="A126" s="12"/>
      <c r="B126" s="165"/>
      <c r="C126" s="12"/>
      <c r="D126" s="166" t="s">
        <v>79</v>
      </c>
      <c r="E126" s="167" t="s">
        <v>275</v>
      </c>
      <c r="F126" s="167" t="s">
        <v>276</v>
      </c>
      <c r="G126" s="12"/>
      <c r="H126" s="12"/>
      <c r="I126" s="168"/>
      <c r="J126" s="169">
        <f>BK126</f>
        <v>0</v>
      </c>
      <c r="K126" s="12"/>
      <c r="L126" s="165"/>
      <c r="M126" s="170"/>
      <c r="N126" s="171"/>
      <c r="O126" s="171"/>
      <c r="P126" s="172">
        <f>P127+P147+P172+P218</f>
        <v>0</v>
      </c>
      <c r="Q126" s="171"/>
      <c r="R126" s="172">
        <f>R127+R147+R172+R218</f>
        <v>2.3431998699999994</v>
      </c>
      <c r="S126" s="171"/>
      <c r="T126" s="173">
        <f>T127+T147+T172+T218</f>
        <v>112.92299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6" t="s">
        <v>88</v>
      </c>
      <c r="AT126" s="174" t="s">
        <v>79</v>
      </c>
      <c r="AU126" s="174" t="s">
        <v>80</v>
      </c>
      <c r="AY126" s="166" t="s">
        <v>141</v>
      </c>
      <c r="BK126" s="175">
        <f>BK127+BK147+BK172+BK218</f>
        <v>0</v>
      </c>
    </row>
    <row r="127" s="12" customFormat="1" ht="22.8" customHeight="1">
      <c r="A127" s="12"/>
      <c r="B127" s="165"/>
      <c r="C127" s="12"/>
      <c r="D127" s="166" t="s">
        <v>79</v>
      </c>
      <c r="E127" s="176" t="s">
        <v>88</v>
      </c>
      <c r="F127" s="176" t="s">
        <v>277</v>
      </c>
      <c r="G127" s="12"/>
      <c r="H127" s="12"/>
      <c r="I127" s="168"/>
      <c r="J127" s="177">
        <f>BK127</f>
        <v>0</v>
      </c>
      <c r="K127" s="12"/>
      <c r="L127" s="165"/>
      <c r="M127" s="170"/>
      <c r="N127" s="171"/>
      <c r="O127" s="171"/>
      <c r="P127" s="172">
        <f>SUM(P128:P146)</f>
        <v>0</v>
      </c>
      <c r="Q127" s="171"/>
      <c r="R127" s="172">
        <f>SUM(R128:R146)</f>
        <v>0.022625699999999999</v>
      </c>
      <c r="S127" s="171"/>
      <c r="T127" s="173">
        <f>SUM(T128:T146)</f>
        <v>44.528230000000001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6" t="s">
        <v>88</v>
      </c>
      <c r="AT127" s="174" t="s">
        <v>79</v>
      </c>
      <c r="AU127" s="174" t="s">
        <v>88</v>
      </c>
      <c r="AY127" s="166" t="s">
        <v>141</v>
      </c>
      <c r="BK127" s="175">
        <f>SUM(BK128:BK146)</f>
        <v>0</v>
      </c>
    </row>
    <row r="128" s="2" customFormat="1" ht="22.2" customHeight="1">
      <c r="A128" s="37"/>
      <c r="B128" s="178"/>
      <c r="C128" s="179" t="s">
        <v>88</v>
      </c>
      <c r="D128" s="179" t="s">
        <v>144</v>
      </c>
      <c r="E128" s="180" t="s">
        <v>278</v>
      </c>
      <c r="F128" s="181" t="s">
        <v>279</v>
      </c>
      <c r="G128" s="182" t="s">
        <v>280</v>
      </c>
      <c r="H128" s="183">
        <v>34.960000000000001</v>
      </c>
      <c r="I128" s="184"/>
      <c r="J128" s="185">
        <f>ROUND(I128*H128,2)</f>
        <v>0</v>
      </c>
      <c r="K128" s="181" t="s">
        <v>148</v>
      </c>
      <c r="L128" s="38"/>
      <c r="M128" s="186" t="s">
        <v>1</v>
      </c>
      <c r="N128" s="187" t="s">
        <v>45</v>
      </c>
      <c r="O128" s="76"/>
      <c r="P128" s="188">
        <f>O128*H128</f>
        <v>0</v>
      </c>
      <c r="Q128" s="188">
        <v>0</v>
      </c>
      <c r="R128" s="188">
        <f>Q128*H128</f>
        <v>0</v>
      </c>
      <c r="S128" s="188">
        <v>0.5</v>
      </c>
      <c r="T128" s="189">
        <f>S128*H128</f>
        <v>17.48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0" t="s">
        <v>163</v>
      </c>
      <c r="AT128" s="190" t="s">
        <v>144</v>
      </c>
      <c r="AU128" s="190" t="s">
        <v>90</v>
      </c>
      <c r="AY128" s="18" t="s">
        <v>141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88</v>
      </c>
      <c r="BK128" s="191">
        <f>ROUND(I128*H128,2)</f>
        <v>0</v>
      </c>
      <c r="BL128" s="18" t="s">
        <v>163</v>
      </c>
      <c r="BM128" s="190" t="s">
        <v>281</v>
      </c>
    </row>
    <row r="129" s="13" customFormat="1">
      <c r="A129" s="13"/>
      <c r="B129" s="192"/>
      <c r="C129" s="13"/>
      <c r="D129" s="193" t="s">
        <v>151</v>
      </c>
      <c r="E129" s="194" t="s">
        <v>1</v>
      </c>
      <c r="F129" s="195" t="s">
        <v>282</v>
      </c>
      <c r="G129" s="13"/>
      <c r="H129" s="194" t="s">
        <v>1</v>
      </c>
      <c r="I129" s="196"/>
      <c r="J129" s="13"/>
      <c r="K129" s="13"/>
      <c r="L129" s="192"/>
      <c r="M129" s="197"/>
      <c r="N129" s="198"/>
      <c r="O129" s="198"/>
      <c r="P129" s="198"/>
      <c r="Q129" s="198"/>
      <c r="R129" s="198"/>
      <c r="S129" s="198"/>
      <c r="T129" s="19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4" t="s">
        <v>151</v>
      </c>
      <c r="AU129" s="194" t="s">
        <v>90</v>
      </c>
      <c r="AV129" s="13" t="s">
        <v>88</v>
      </c>
      <c r="AW129" s="13" t="s">
        <v>36</v>
      </c>
      <c r="AX129" s="13" t="s">
        <v>80</v>
      </c>
      <c r="AY129" s="194" t="s">
        <v>141</v>
      </c>
    </row>
    <row r="130" s="13" customFormat="1">
      <c r="A130" s="13"/>
      <c r="B130" s="192"/>
      <c r="C130" s="13"/>
      <c r="D130" s="193" t="s">
        <v>151</v>
      </c>
      <c r="E130" s="194" t="s">
        <v>1</v>
      </c>
      <c r="F130" s="195" t="s">
        <v>283</v>
      </c>
      <c r="G130" s="13"/>
      <c r="H130" s="194" t="s">
        <v>1</v>
      </c>
      <c r="I130" s="196"/>
      <c r="J130" s="13"/>
      <c r="K130" s="13"/>
      <c r="L130" s="192"/>
      <c r="M130" s="197"/>
      <c r="N130" s="198"/>
      <c r="O130" s="198"/>
      <c r="P130" s="198"/>
      <c r="Q130" s="198"/>
      <c r="R130" s="198"/>
      <c r="S130" s="198"/>
      <c r="T130" s="19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4" t="s">
        <v>151</v>
      </c>
      <c r="AU130" s="194" t="s">
        <v>90</v>
      </c>
      <c r="AV130" s="13" t="s">
        <v>88</v>
      </c>
      <c r="AW130" s="13" t="s">
        <v>36</v>
      </c>
      <c r="AX130" s="13" t="s">
        <v>80</v>
      </c>
      <c r="AY130" s="194" t="s">
        <v>141</v>
      </c>
    </row>
    <row r="131" s="13" customFormat="1">
      <c r="A131" s="13"/>
      <c r="B131" s="192"/>
      <c r="C131" s="13"/>
      <c r="D131" s="193" t="s">
        <v>151</v>
      </c>
      <c r="E131" s="194" t="s">
        <v>1</v>
      </c>
      <c r="F131" s="195" t="s">
        <v>284</v>
      </c>
      <c r="G131" s="13"/>
      <c r="H131" s="194" t="s">
        <v>1</v>
      </c>
      <c r="I131" s="196"/>
      <c r="J131" s="13"/>
      <c r="K131" s="13"/>
      <c r="L131" s="192"/>
      <c r="M131" s="197"/>
      <c r="N131" s="198"/>
      <c r="O131" s="198"/>
      <c r="P131" s="198"/>
      <c r="Q131" s="198"/>
      <c r="R131" s="198"/>
      <c r="S131" s="198"/>
      <c r="T131" s="19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4" t="s">
        <v>151</v>
      </c>
      <c r="AU131" s="194" t="s">
        <v>90</v>
      </c>
      <c r="AV131" s="13" t="s">
        <v>88</v>
      </c>
      <c r="AW131" s="13" t="s">
        <v>36</v>
      </c>
      <c r="AX131" s="13" t="s">
        <v>80</v>
      </c>
      <c r="AY131" s="194" t="s">
        <v>141</v>
      </c>
    </row>
    <row r="132" s="14" customFormat="1">
      <c r="A132" s="14"/>
      <c r="B132" s="200"/>
      <c r="C132" s="14"/>
      <c r="D132" s="193" t="s">
        <v>151</v>
      </c>
      <c r="E132" s="201" t="s">
        <v>1</v>
      </c>
      <c r="F132" s="202" t="s">
        <v>285</v>
      </c>
      <c r="G132" s="14"/>
      <c r="H132" s="203">
        <v>34.960000000000001</v>
      </c>
      <c r="I132" s="204"/>
      <c r="J132" s="14"/>
      <c r="K132" s="14"/>
      <c r="L132" s="200"/>
      <c r="M132" s="205"/>
      <c r="N132" s="206"/>
      <c r="O132" s="206"/>
      <c r="P132" s="206"/>
      <c r="Q132" s="206"/>
      <c r="R132" s="206"/>
      <c r="S132" s="206"/>
      <c r="T132" s="2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1" t="s">
        <v>151</v>
      </c>
      <c r="AU132" s="201" t="s">
        <v>90</v>
      </c>
      <c r="AV132" s="14" t="s">
        <v>90</v>
      </c>
      <c r="AW132" s="14" t="s">
        <v>36</v>
      </c>
      <c r="AX132" s="14" t="s">
        <v>88</v>
      </c>
      <c r="AY132" s="201" t="s">
        <v>141</v>
      </c>
    </row>
    <row r="133" s="2" customFormat="1" ht="22.2" customHeight="1">
      <c r="A133" s="37"/>
      <c r="B133" s="178"/>
      <c r="C133" s="179" t="s">
        <v>90</v>
      </c>
      <c r="D133" s="179" t="s">
        <v>144</v>
      </c>
      <c r="E133" s="180" t="s">
        <v>286</v>
      </c>
      <c r="F133" s="181" t="s">
        <v>287</v>
      </c>
      <c r="G133" s="182" t="s">
        <v>280</v>
      </c>
      <c r="H133" s="183">
        <v>34.960000000000001</v>
      </c>
      <c r="I133" s="184"/>
      <c r="J133" s="185">
        <f>ROUND(I133*H133,2)</f>
        <v>0</v>
      </c>
      <c r="K133" s="181" t="s">
        <v>148</v>
      </c>
      <c r="L133" s="38"/>
      <c r="M133" s="186" t="s">
        <v>1</v>
      </c>
      <c r="N133" s="187" t="s">
        <v>45</v>
      </c>
      <c r="O133" s="76"/>
      <c r="P133" s="188">
        <f>O133*H133</f>
        <v>0</v>
      </c>
      <c r="Q133" s="188">
        <v>0</v>
      </c>
      <c r="R133" s="188">
        <f>Q133*H133</f>
        <v>0</v>
      </c>
      <c r="S133" s="188">
        <v>0.098000000000000004</v>
      </c>
      <c r="T133" s="189">
        <f>S133*H133</f>
        <v>3.4260800000000002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0" t="s">
        <v>163</v>
      </c>
      <c r="AT133" s="190" t="s">
        <v>144</v>
      </c>
      <c r="AU133" s="190" t="s">
        <v>90</v>
      </c>
      <c r="AY133" s="18" t="s">
        <v>141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88</v>
      </c>
      <c r="BK133" s="191">
        <f>ROUND(I133*H133,2)</f>
        <v>0</v>
      </c>
      <c r="BL133" s="18" t="s">
        <v>163</v>
      </c>
      <c r="BM133" s="190" t="s">
        <v>288</v>
      </c>
    </row>
    <row r="134" s="13" customFormat="1">
      <c r="A134" s="13"/>
      <c r="B134" s="192"/>
      <c r="C134" s="13"/>
      <c r="D134" s="193" t="s">
        <v>151</v>
      </c>
      <c r="E134" s="194" t="s">
        <v>1</v>
      </c>
      <c r="F134" s="195" t="s">
        <v>282</v>
      </c>
      <c r="G134" s="13"/>
      <c r="H134" s="194" t="s">
        <v>1</v>
      </c>
      <c r="I134" s="196"/>
      <c r="J134" s="13"/>
      <c r="K134" s="13"/>
      <c r="L134" s="192"/>
      <c r="M134" s="197"/>
      <c r="N134" s="198"/>
      <c r="O134" s="198"/>
      <c r="P134" s="198"/>
      <c r="Q134" s="198"/>
      <c r="R134" s="198"/>
      <c r="S134" s="198"/>
      <c r="T134" s="19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4" t="s">
        <v>151</v>
      </c>
      <c r="AU134" s="194" t="s">
        <v>90</v>
      </c>
      <c r="AV134" s="13" t="s">
        <v>88</v>
      </c>
      <c r="AW134" s="13" t="s">
        <v>36</v>
      </c>
      <c r="AX134" s="13" t="s">
        <v>80</v>
      </c>
      <c r="AY134" s="194" t="s">
        <v>141</v>
      </c>
    </row>
    <row r="135" s="13" customFormat="1">
      <c r="A135" s="13"/>
      <c r="B135" s="192"/>
      <c r="C135" s="13"/>
      <c r="D135" s="193" t="s">
        <v>151</v>
      </c>
      <c r="E135" s="194" t="s">
        <v>1</v>
      </c>
      <c r="F135" s="195" t="s">
        <v>283</v>
      </c>
      <c r="G135" s="13"/>
      <c r="H135" s="194" t="s">
        <v>1</v>
      </c>
      <c r="I135" s="196"/>
      <c r="J135" s="13"/>
      <c r="K135" s="13"/>
      <c r="L135" s="192"/>
      <c r="M135" s="197"/>
      <c r="N135" s="198"/>
      <c r="O135" s="198"/>
      <c r="P135" s="198"/>
      <c r="Q135" s="198"/>
      <c r="R135" s="198"/>
      <c r="S135" s="198"/>
      <c r="T135" s="19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4" t="s">
        <v>151</v>
      </c>
      <c r="AU135" s="194" t="s">
        <v>90</v>
      </c>
      <c r="AV135" s="13" t="s">
        <v>88</v>
      </c>
      <c r="AW135" s="13" t="s">
        <v>36</v>
      </c>
      <c r="AX135" s="13" t="s">
        <v>80</v>
      </c>
      <c r="AY135" s="194" t="s">
        <v>141</v>
      </c>
    </row>
    <row r="136" s="14" customFormat="1">
      <c r="A136" s="14"/>
      <c r="B136" s="200"/>
      <c r="C136" s="14"/>
      <c r="D136" s="193" t="s">
        <v>151</v>
      </c>
      <c r="E136" s="201" t="s">
        <v>1</v>
      </c>
      <c r="F136" s="202" t="s">
        <v>289</v>
      </c>
      <c r="G136" s="14"/>
      <c r="H136" s="203">
        <v>34.960000000000001</v>
      </c>
      <c r="I136" s="204"/>
      <c r="J136" s="14"/>
      <c r="K136" s="14"/>
      <c r="L136" s="200"/>
      <c r="M136" s="205"/>
      <c r="N136" s="206"/>
      <c r="O136" s="206"/>
      <c r="P136" s="206"/>
      <c r="Q136" s="206"/>
      <c r="R136" s="206"/>
      <c r="S136" s="206"/>
      <c r="T136" s="20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1" t="s">
        <v>151</v>
      </c>
      <c r="AU136" s="201" t="s">
        <v>90</v>
      </c>
      <c r="AV136" s="14" t="s">
        <v>90</v>
      </c>
      <c r="AW136" s="14" t="s">
        <v>36</v>
      </c>
      <c r="AX136" s="14" t="s">
        <v>88</v>
      </c>
      <c r="AY136" s="201" t="s">
        <v>141</v>
      </c>
    </row>
    <row r="137" s="2" customFormat="1" ht="30" customHeight="1">
      <c r="A137" s="37"/>
      <c r="B137" s="178"/>
      <c r="C137" s="179" t="s">
        <v>158</v>
      </c>
      <c r="D137" s="179" t="s">
        <v>144</v>
      </c>
      <c r="E137" s="180" t="s">
        <v>290</v>
      </c>
      <c r="F137" s="181" t="s">
        <v>291</v>
      </c>
      <c r="G137" s="182" t="s">
        <v>280</v>
      </c>
      <c r="H137" s="183">
        <v>114.45</v>
      </c>
      <c r="I137" s="184"/>
      <c r="J137" s="185">
        <f>ROUND(I137*H137,2)</f>
        <v>0</v>
      </c>
      <c r="K137" s="181" t="s">
        <v>148</v>
      </c>
      <c r="L137" s="38"/>
      <c r="M137" s="186" t="s">
        <v>1</v>
      </c>
      <c r="N137" s="187" t="s">
        <v>45</v>
      </c>
      <c r="O137" s="76"/>
      <c r="P137" s="188">
        <f>O137*H137</f>
        <v>0</v>
      </c>
      <c r="Q137" s="188">
        <v>5.0000000000000002E-05</v>
      </c>
      <c r="R137" s="188">
        <f>Q137*H137</f>
        <v>0.0057225000000000002</v>
      </c>
      <c r="S137" s="188">
        <v>0.11500000000000001</v>
      </c>
      <c r="T137" s="189">
        <f>S137*H137</f>
        <v>13.161750000000001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0" t="s">
        <v>163</v>
      </c>
      <c r="AT137" s="190" t="s">
        <v>144</v>
      </c>
      <c r="AU137" s="190" t="s">
        <v>90</v>
      </c>
      <c r="AY137" s="18" t="s">
        <v>141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88</v>
      </c>
      <c r="BK137" s="191">
        <f>ROUND(I137*H137,2)</f>
        <v>0</v>
      </c>
      <c r="BL137" s="18" t="s">
        <v>163</v>
      </c>
      <c r="BM137" s="190" t="s">
        <v>292</v>
      </c>
    </row>
    <row r="138" s="13" customFormat="1">
      <c r="A138" s="13"/>
      <c r="B138" s="192"/>
      <c r="C138" s="13"/>
      <c r="D138" s="193" t="s">
        <v>151</v>
      </c>
      <c r="E138" s="194" t="s">
        <v>1</v>
      </c>
      <c r="F138" s="195" t="s">
        <v>293</v>
      </c>
      <c r="G138" s="13"/>
      <c r="H138" s="194" t="s">
        <v>1</v>
      </c>
      <c r="I138" s="196"/>
      <c r="J138" s="13"/>
      <c r="K138" s="13"/>
      <c r="L138" s="192"/>
      <c r="M138" s="197"/>
      <c r="N138" s="198"/>
      <c r="O138" s="198"/>
      <c r="P138" s="198"/>
      <c r="Q138" s="198"/>
      <c r="R138" s="198"/>
      <c r="S138" s="198"/>
      <c r="T138" s="19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4" t="s">
        <v>151</v>
      </c>
      <c r="AU138" s="194" t="s">
        <v>90</v>
      </c>
      <c r="AV138" s="13" t="s">
        <v>88</v>
      </c>
      <c r="AW138" s="13" t="s">
        <v>36</v>
      </c>
      <c r="AX138" s="13" t="s">
        <v>80</v>
      </c>
      <c r="AY138" s="194" t="s">
        <v>141</v>
      </c>
    </row>
    <row r="139" s="14" customFormat="1">
      <c r="A139" s="14"/>
      <c r="B139" s="200"/>
      <c r="C139" s="14"/>
      <c r="D139" s="193" t="s">
        <v>151</v>
      </c>
      <c r="E139" s="201" t="s">
        <v>1</v>
      </c>
      <c r="F139" s="202" t="s">
        <v>294</v>
      </c>
      <c r="G139" s="14"/>
      <c r="H139" s="203">
        <v>81.299999999999997</v>
      </c>
      <c r="I139" s="204"/>
      <c r="J139" s="14"/>
      <c r="K139" s="14"/>
      <c r="L139" s="200"/>
      <c r="M139" s="205"/>
      <c r="N139" s="206"/>
      <c r="O139" s="206"/>
      <c r="P139" s="206"/>
      <c r="Q139" s="206"/>
      <c r="R139" s="206"/>
      <c r="S139" s="206"/>
      <c r="T139" s="20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1" t="s">
        <v>151</v>
      </c>
      <c r="AU139" s="201" t="s">
        <v>90</v>
      </c>
      <c r="AV139" s="14" t="s">
        <v>90</v>
      </c>
      <c r="AW139" s="14" t="s">
        <v>36</v>
      </c>
      <c r="AX139" s="14" t="s">
        <v>80</v>
      </c>
      <c r="AY139" s="201" t="s">
        <v>141</v>
      </c>
    </row>
    <row r="140" s="13" customFormat="1">
      <c r="A140" s="13"/>
      <c r="B140" s="192"/>
      <c r="C140" s="13"/>
      <c r="D140" s="193" t="s">
        <v>151</v>
      </c>
      <c r="E140" s="194" t="s">
        <v>1</v>
      </c>
      <c r="F140" s="195" t="s">
        <v>295</v>
      </c>
      <c r="G140" s="13"/>
      <c r="H140" s="194" t="s">
        <v>1</v>
      </c>
      <c r="I140" s="196"/>
      <c r="J140" s="13"/>
      <c r="K140" s="13"/>
      <c r="L140" s="192"/>
      <c r="M140" s="197"/>
      <c r="N140" s="198"/>
      <c r="O140" s="198"/>
      <c r="P140" s="198"/>
      <c r="Q140" s="198"/>
      <c r="R140" s="198"/>
      <c r="S140" s="198"/>
      <c r="T140" s="19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4" t="s">
        <v>151</v>
      </c>
      <c r="AU140" s="194" t="s">
        <v>90</v>
      </c>
      <c r="AV140" s="13" t="s">
        <v>88</v>
      </c>
      <c r="AW140" s="13" t="s">
        <v>36</v>
      </c>
      <c r="AX140" s="13" t="s">
        <v>80</v>
      </c>
      <c r="AY140" s="194" t="s">
        <v>141</v>
      </c>
    </row>
    <row r="141" s="14" customFormat="1">
      <c r="A141" s="14"/>
      <c r="B141" s="200"/>
      <c r="C141" s="14"/>
      <c r="D141" s="193" t="s">
        <v>151</v>
      </c>
      <c r="E141" s="201" t="s">
        <v>1</v>
      </c>
      <c r="F141" s="202" t="s">
        <v>296</v>
      </c>
      <c r="G141" s="14"/>
      <c r="H141" s="203">
        <v>33.149999999999999</v>
      </c>
      <c r="I141" s="204"/>
      <c r="J141" s="14"/>
      <c r="K141" s="14"/>
      <c r="L141" s="200"/>
      <c r="M141" s="205"/>
      <c r="N141" s="206"/>
      <c r="O141" s="206"/>
      <c r="P141" s="206"/>
      <c r="Q141" s="206"/>
      <c r="R141" s="206"/>
      <c r="S141" s="206"/>
      <c r="T141" s="20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1" t="s">
        <v>151</v>
      </c>
      <c r="AU141" s="201" t="s">
        <v>90</v>
      </c>
      <c r="AV141" s="14" t="s">
        <v>90</v>
      </c>
      <c r="AW141" s="14" t="s">
        <v>36</v>
      </c>
      <c r="AX141" s="14" t="s">
        <v>80</v>
      </c>
      <c r="AY141" s="201" t="s">
        <v>141</v>
      </c>
    </row>
    <row r="142" s="15" customFormat="1">
      <c r="A142" s="15"/>
      <c r="B142" s="211"/>
      <c r="C142" s="15"/>
      <c r="D142" s="193" t="s">
        <v>151</v>
      </c>
      <c r="E142" s="212" t="s">
        <v>1</v>
      </c>
      <c r="F142" s="213" t="s">
        <v>297</v>
      </c>
      <c r="G142" s="15"/>
      <c r="H142" s="214">
        <v>114.44999999999999</v>
      </c>
      <c r="I142" s="215"/>
      <c r="J142" s="15"/>
      <c r="K142" s="15"/>
      <c r="L142" s="211"/>
      <c r="M142" s="216"/>
      <c r="N142" s="217"/>
      <c r="O142" s="217"/>
      <c r="P142" s="217"/>
      <c r="Q142" s="217"/>
      <c r="R142" s="217"/>
      <c r="S142" s="217"/>
      <c r="T142" s="21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12" t="s">
        <v>151</v>
      </c>
      <c r="AU142" s="212" t="s">
        <v>90</v>
      </c>
      <c r="AV142" s="15" t="s">
        <v>163</v>
      </c>
      <c r="AW142" s="15" t="s">
        <v>36</v>
      </c>
      <c r="AX142" s="15" t="s">
        <v>88</v>
      </c>
      <c r="AY142" s="212" t="s">
        <v>141</v>
      </c>
    </row>
    <row r="143" s="2" customFormat="1" ht="30" customHeight="1">
      <c r="A143" s="37"/>
      <c r="B143" s="178"/>
      <c r="C143" s="179" t="s">
        <v>163</v>
      </c>
      <c r="D143" s="179" t="s">
        <v>144</v>
      </c>
      <c r="E143" s="180" t="s">
        <v>298</v>
      </c>
      <c r="F143" s="181" t="s">
        <v>299</v>
      </c>
      <c r="G143" s="182" t="s">
        <v>280</v>
      </c>
      <c r="H143" s="183">
        <v>45.479999999999997</v>
      </c>
      <c r="I143" s="184"/>
      <c r="J143" s="185">
        <f>ROUND(I143*H143,2)</f>
        <v>0</v>
      </c>
      <c r="K143" s="181" t="s">
        <v>148</v>
      </c>
      <c r="L143" s="38"/>
      <c r="M143" s="186" t="s">
        <v>1</v>
      </c>
      <c r="N143" s="187" t="s">
        <v>45</v>
      </c>
      <c r="O143" s="76"/>
      <c r="P143" s="188">
        <f>O143*H143</f>
        <v>0</v>
      </c>
      <c r="Q143" s="188">
        <v>9.0000000000000006E-05</v>
      </c>
      <c r="R143" s="188">
        <f>Q143*H143</f>
        <v>0.0040932</v>
      </c>
      <c r="S143" s="188">
        <v>0.23000000000000001</v>
      </c>
      <c r="T143" s="189">
        <f>S143*H143</f>
        <v>10.4604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0" t="s">
        <v>163</v>
      </c>
      <c r="AT143" s="190" t="s">
        <v>144</v>
      </c>
      <c r="AU143" s="190" t="s">
        <v>90</v>
      </c>
      <c r="AY143" s="18" t="s">
        <v>141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88</v>
      </c>
      <c r="BK143" s="191">
        <f>ROUND(I143*H143,2)</f>
        <v>0</v>
      </c>
      <c r="BL143" s="18" t="s">
        <v>163</v>
      </c>
      <c r="BM143" s="190" t="s">
        <v>300</v>
      </c>
    </row>
    <row r="144" s="13" customFormat="1">
      <c r="A144" s="13"/>
      <c r="B144" s="192"/>
      <c r="C144" s="13"/>
      <c r="D144" s="193" t="s">
        <v>151</v>
      </c>
      <c r="E144" s="194" t="s">
        <v>1</v>
      </c>
      <c r="F144" s="195" t="s">
        <v>301</v>
      </c>
      <c r="G144" s="13"/>
      <c r="H144" s="194" t="s">
        <v>1</v>
      </c>
      <c r="I144" s="196"/>
      <c r="J144" s="13"/>
      <c r="K144" s="13"/>
      <c r="L144" s="192"/>
      <c r="M144" s="197"/>
      <c r="N144" s="198"/>
      <c r="O144" s="198"/>
      <c r="P144" s="198"/>
      <c r="Q144" s="198"/>
      <c r="R144" s="198"/>
      <c r="S144" s="198"/>
      <c r="T144" s="19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4" t="s">
        <v>151</v>
      </c>
      <c r="AU144" s="194" t="s">
        <v>90</v>
      </c>
      <c r="AV144" s="13" t="s">
        <v>88</v>
      </c>
      <c r="AW144" s="13" t="s">
        <v>36</v>
      </c>
      <c r="AX144" s="13" t="s">
        <v>80</v>
      </c>
      <c r="AY144" s="194" t="s">
        <v>141</v>
      </c>
    </row>
    <row r="145" s="14" customFormat="1">
      <c r="A145" s="14"/>
      <c r="B145" s="200"/>
      <c r="C145" s="14"/>
      <c r="D145" s="193" t="s">
        <v>151</v>
      </c>
      <c r="E145" s="201" t="s">
        <v>1</v>
      </c>
      <c r="F145" s="202" t="s">
        <v>302</v>
      </c>
      <c r="G145" s="14"/>
      <c r="H145" s="203">
        <v>45.479999999999997</v>
      </c>
      <c r="I145" s="204"/>
      <c r="J145" s="14"/>
      <c r="K145" s="14"/>
      <c r="L145" s="200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1" t="s">
        <v>151</v>
      </c>
      <c r="AU145" s="201" t="s">
        <v>90</v>
      </c>
      <c r="AV145" s="14" t="s">
        <v>90</v>
      </c>
      <c r="AW145" s="14" t="s">
        <v>36</v>
      </c>
      <c r="AX145" s="14" t="s">
        <v>88</v>
      </c>
      <c r="AY145" s="201" t="s">
        <v>141</v>
      </c>
    </row>
    <row r="146" s="2" customFormat="1" ht="22.2" customHeight="1">
      <c r="A146" s="37"/>
      <c r="B146" s="178"/>
      <c r="C146" s="179" t="s">
        <v>140</v>
      </c>
      <c r="D146" s="179" t="s">
        <v>144</v>
      </c>
      <c r="E146" s="180" t="s">
        <v>303</v>
      </c>
      <c r="F146" s="181" t="s">
        <v>304</v>
      </c>
      <c r="G146" s="182" t="s">
        <v>206</v>
      </c>
      <c r="H146" s="183">
        <v>1</v>
      </c>
      <c r="I146" s="184"/>
      <c r="J146" s="185">
        <f>ROUND(I146*H146,2)</f>
        <v>0</v>
      </c>
      <c r="K146" s="181" t="s">
        <v>148</v>
      </c>
      <c r="L146" s="38"/>
      <c r="M146" s="186" t="s">
        <v>1</v>
      </c>
      <c r="N146" s="187" t="s">
        <v>45</v>
      </c>
      <c r="O146" s="76"/>
      <c r="P146" s="188">
        <f>O146*H146</f>
        <v>0</v>
      </c>
      <c r="Q146" s="188">
        <v>0.01281</v>
      </c>
      <c r="R146" s="188">
        <f>Q146*H146</f>
        <v>0.01281</v>
      </c>
      <c r="S146" s="188">
        <v>0</v>
      </c>
      <c r="T146" s="18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0" t="s">
        <v>163</v>
      </c>
      <c r="AT146" s="190" t="s">
        <v>144</v>
      </c>
      <c r="AU146" s="190" t="s">
        <v>90</v>
      </c>
      <c r="AY146" s="18" t="s">
        <v>141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88</v>
      </c>
      <c r="BK146" s="191">
        <f>ROUND(I146*H146,2)</f>
        <v>0</v>
      </c>
      <c r="BL146" s="18" t="s">
        <v>163</v>
      </c>
      <c r="BM146" s="190" t="s">
        <v>305</v>
      </c>
    </row>
    <row r="147" s="12" customFormat="1" ht="22.8" customHeight="1">
      <c r="A147" s="12"/>
      <c r="B147" s="165"/>
      <c r="C147" s="12"/>
      <c r="D147" s="166" t="s">
        <v>79</v>
      </c>
      <c r="E147" s="176" t="s">
        <v>192</v>
      </c>
      <c r="F147" s="176" t="s">
        <v>306</v>
      </c>
      <c r="G147" s="12"/>
      <c r="H147" s="12"/>
      <c r="I147" s="168"/>
      <c r="J147" s="177">
        <f>BK147</f>
        <v>0</v>
      </c>
      <c r="K147" s="12"/>
      <c r="L147" s="165"/>
      <c r="M147" s="170"/>
      <c r="N147" s="171"/>
      <c r="O147" s="171"/>
      <c r="P147" s="172">
        <f>SUM(P148:P171)</f>
        <v>0</v>
      </c>
      <c r="Q147" s="171"/>
      <c r="R147" s="172">
        <f>SUM(R148:R171)</f>
        <v>2.3205741699999995</v>
      </c>
      <c r="S147" s="171"/>
      <c r="T147" s="173">
        <f>SUM(T148:T171)</f>
        <v>68.394759999999991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6" t="s">
        <v>88</v>
      </c>
      <c r="AT147" s="174" t="s">
        <v>79</v>
      </c>
      <c r="AU147" s="174" t="s">
        <v>88</v>
      </c>
      <c r="AY147" s="166" t="s">
        <v>141</v>
      </c>
      <c r="BK147" s="175">
        <f>SUM(BK148:BK171)</f>
        <v>0</v>
      </c>
    </row>
    <row r="148" s="2" customFormat="1" ht="14.4" customHeight="1">
      <c r="A148" s="37"/>
      <c r="B148" s="178"/>
      <c r="C148" s="179" t="s">
        <v>172</v>
      </c>
      <c r="D148" s="179" t="s">
        <v>144</v>
      </c>
      <c r="E148" s="180" t="s">
        <v>307</v>
      </c>
      <c r="F148" s="181" t="s">
        <v>308</v>
      </c>
      <c r="G148" s="182" t="s">
        <v>199</v>
      </c>
      <c r="H148" s="183">
        <v>7.0499999999999998</v>
      </c>
      <c r="I148" s="184"/>
      <c r="J148" s="185">
        <f>ROUND(I148*H148,2)</f>
        <v>0</v>
      </c>
      <c r="K148" s="181" t="s">
        <v>148</v>
      </c>
      <c r="L148" s="38"/>
      <c r="M148" s="186" t="s">
        <v>1</v>
      </c>
      <c r="N148" s="187" t="s">
        <v>45</v>
      </c>
      <c r="O148" s="76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0" t="s">
        <v>163</v>
      </c>
      <c r="AT148" s="190" t="s">
        <v>144</v>
      </c>
      <c r="AU148" s="190" t="s">
        <v>90</v>
      </c>
      <c r="AY148" s="18" t="s">
        <v>141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88</v>
      </c>
      <c r="BK148" s="191">
        <f>ROUND(I148*H148,2)</f>
        <v>0</v>
      </c>
      <c r="BL148" s="18" t="s">
        <v>163</v>
      </c>
      <c r="BM148" s="190" t="s">
        <v>309</v>
      </c>
    </row>
    <row r="149" s="13" customFormat="1">
      <c r="A149" s="13"/>
      <c r="B149" s="192"/>
      <c r="C149" s="13"/>
      <c r="D149" s="193" t="s">
        <v>151</v>
      </c>
      <c r="E149" s="194" t="s">
        <v>1</v>
      </c>
      <c r="F149" s="195" t="s">
        <v>310</v>
      </c>
      <c r="G149" s="13"/>
      <c r="H149" s="194" t="s">
        <v>1</v>
      </c>
      <c r="I149" s="196"/>
      <c r="J149" s="13"/>
      <c r="K149" s="13"/>
      <c r="L149" s="192"/>
      <c r="M149" s="197"/>
      <c r="N149" s="198"/>
      <c r="O149" s="198"/>
      <c r="P149" s="198"/>
      <c r="Q149" s="198"/>
      <c r="R149" s="198"/>
      <c r="S149" s="198"/>
      <c r="T149" s="19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4" t="s">
        <v>151</v>
      </c>
      <c r="AU149" s="194" t="s">
        <v>90</v>
      </c>
      <c r="AV149" s="13" t="s">
        <v>88</v>
      </c>
      <c r="AW149" s="13" t="s">
        <v>36</v>
      </c>
      <c r="AX149" s="13" t="s">
        <v>80</v>
      </c>
      <c r="AY149" s="194" t="s">
        <v>141</v>
      </c>
    </row>
    <row r="150" s="14" customFormat="1">
      <c r="A150" s="14"/>
      <c r="B150" s="200"/>
      <c r="C150" s="14"/>
      <c r="D150" s="193" t="s">
        <v>151</v>
      </c>
      <c r="E150" s="201" t="s">
        <v>1</v>
      </c>
      <c r="F150" s="202" t="s">
        <v>311</v>
      </c>
      <c r="G150" s="14"/>
      <c r="H150" s="203">
        <v>7.0499999999999998</v>
      </c>
      <c r="I150" s="204"/>
      <c r="J150" s="14"/>
      <c r="K150" s="14"/>
      <c r="L150" s="200"/>
      <c r="M150" s="205"/>
      <c r="N150" s="206"/>
      <c r="O150" s="206"/>
      <c r="P150" s="206"/>
      <c r="Q150" s="206"/>
      <c r="R150" s="206"/>
      <c r="S150" s="206"/>
      <c r="T150" s="20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1" t="s">
        <v>151</v>
      </c>
      <c r="AU150" s="201" t="s">
        <v>90</v>
      </c>
      <c r="AV150" s="14" t="s">
        <v>90</v>
      </c>
      <c r="AW150" s="14" t="s">
        <v>36</v>
      </c>
      <c r="AX150" s="14" t="s">
        <v>88</v>
      </c>
      <c r="AY150" s="201" t="s">
        <v>141</v>
      </c>
    </row>
    <row r="151" s="2" customFormat="1" ht="22.2" customHeight="1">
      <c r="A151" s="37"/>
      <c r="B151" s="178"/>
      <c r="C151" s="179" t="s">
        <v>179</v>
      </c>
      <c r="D151" s="179" t="s">
        <v>144</v>
      </c>
      <c r="E151" s="180" t="s">
        <v>312</v>
      </c>
      <c r="F151" s="181" t="s">
        <v>313</v>
      </c>
      <c r="G151" s="182" t="s">
        <v>280</v>
      </c>
      <c r="H151" s="183">
        <v>1225</v>
      </c>
      <c r="I151" s="184"/>
      <c r="J151" s="185">
        <f>ROUND(I151*H151,2)</f>
        <v>0</v>
      </c>
      <c r="K151" s="181" t="s">
        <v>148</v>
      </c>
      <c r="L151" s="38"/>
      <c r="M151" s="186" t="s">
        <v>1</v>
      </c>
      <c r="N151" s="187" t="s">
        <v>45</v>
      </c>
      <c r="O151" s="76"/>
      <c r="P151" s="188">
        <f>O151*H151</f>
        <v>0</v>
      </c>
      <c r="Q151" s="188">
        <v>0</v>
      </c>
      <c r="R151" s="188">
        <f>Q151*H151</f>
        <v>0</v>
      </c>
      <c r="S151" s="188">
        <v>0.02</v>
      </c>
      <c r="T151" s="189">
        <f>S151*H151</f>
        <v>24.5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0" t="s">
        <v>163</v>
      </c>
      <c r="AT151" s="190" t="s">
        <v>144</v>
      </c>
      <c r="AU151" s="190" t="s">
        <v>90</v>
      </c>
      <c r="AY151" s="18" t="s">
        <v>141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88</v>
      </c>
      <c r="BK151" s="191">
        <f>ROUND(I151*H151,2)</f>
        <v>0</v>
      </c>
      <c r="BL151" s="18" t="s">
        <v>163</v>
      </c>
      <c r="BM151" s="190" t="s">
        <v>314</v>
      </c>
    </row>
    <row r="152" s="13" customFormat="1">
      <c r="A152" s="13"/>
      <c r="B152" s="192"/>
      <c r="C152" s="13"/>
      <c r="D152" s="193" t="s">
        <v>151</v>
      </c>
      <c r="E152" s="194" t="s">
        <v>1</v>
      </c>
      <c r="F152" s="195" t="s">
        <v>315</v>
      </c>
      <c r="G152" s="13"/>
      <c r="H152" s="194" t="s">
        <v>1</v>
      </c>
      <c r="I152" s="196"/>
      <c r="J152" s="13"/>
      <c r="K152" s="13"/>
      <c r="L152" s="192"/>
      <c r="M152" s="197"/>
      <c r="N152" s="198"/>
      <c r="O152" s="198"/>
      <c r="P152" s="198"/>
      <c r="Q152" s="198"/>
      <c r="R152" s="198"/>
      <c r="S152" s="198"/>
      <c r="T152" s="19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4" t="s">
        <v>151</v>
      </c>
      <c r="AU152" s="194" t="s">
        <v>90</v>
      </c>
      <c r="AV152" s="13" t="s">
        <v>88</v>
      </c>
      <c r="AW152" s="13" t="s">
        <v>36</v>
      </c>
      <c r="AX152" s="13" t="s">
        <v>80</v>
      </c>
      <c r="AY152" s="194" t="s">
        <v>141</v>
      </c>
    </row>
    <row r="153" s="14" customFormat="1">
      <c r="A153" s="14"/>
      <c r="B153" s="200"/>
      <c r="C153" s="14"/>
      <c r="D153" s="193" t="s">
        <v>151</v>
      </c>
      <c r="E153" s="201" t="s">
        <v>1</v>
      </c>
      <c r="F153" s="202" t="s">
        <v>316</v>
      </c>
      <c r="G153" s="14"/>
      <c r="H153" s="203">
        <v>1225</v>
      </c>
      <c r="I153" s="204"/>
      <c r="J153" s="14"/>
      <c r="K153" s="14"/>
      <c r="L153" s="200"/>
      <c r="M153" s="205"/>
      <c r="N153" s="206"/>
      <c r="O153" s="206"/>
      <c r="P153" s="206"/>
      <c r="Q153" s="206"/>
      <c r="R153" s="206"/>
      <c r="S153" s="206"/>
      <c r="T153" s="20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1" t="s">
        <v>151</v>
      </c>
      <c r="AU153" s="201" t="s">
        <v>90</v>
      </c>
      <c r="AV153" s="14" t="s">
        <v>90</v>
      </c>
      <c r="AW153" s="14" t="s">
        <v>36</v>
      </c>
      <c r="AX153" s="14" t="s">
        <v>88</v>
      </c>
      <c r="AY153" s="201" t="s">
        <v>141</v>
      </c>
    </row>
    <row r="154" s="2" customFormat="1" ht="14.4" customHeight="1">
      <c r="A154" s="37"/>
      <c r="B154" s="178"/>
      <c r="C154" s="179" t="s">
        <v>184</v>
      </c>
      <c r="D154" s="179" t="s">
        <v>144</v>
      </c>
      <c r="E154" s="180" t="s">
        <v>317</v>
      </c>
      <c r="F154" s="181" t="s">
        <v>318</v>
      </c>
      <c r="G154" s="182" t="s">
        <v>319</v>
      </c>
      <c r="H154" s="183">
        <v>10.416</v>
      </c>
      <c r="I154" s="184"/>
      <c r="J154" s="185">
        <f>ROUND(I154*H154,2)</f>
        <v>0</v>
      </c>
      <c r="K154" s="181" t="s">
        <v>148</v>
      </c>
      <c r="L154" s="38"/>
      <c r="M154" s="186" t="s">
        <v>1</v>
      </c>
      <c r="N154" s="187" t="s">
        <v>45</v>
      </c>
      <c r="O154" s="76"/>
      <c r="P154" s="188">
        <f>O154*H154</f>
        <v>0</v>
      </c>
      <c r="Q154" s="188">
        <v>0.12</v>
      </c>
      <c r="R154" s="188">
        <f>Q154*H154</f>
        <v>1.2499199999999999</v>
      </c>
      <c r="S154" s="188">
        <v>2.2000000000000002</v>
      </c>
      <c r="T154" s="189">
        <f>S154*H154</f>
        <v>22.915200000000002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0" t="s">
        <v>163</v>
      </c>
      <c r="AT154" s="190" t="s">
        <v>144</v>
      </c>
      <c r="AU154" s="190" t="s">
        <v>90</v>
      </c>
      <c r="AY154" s="18" t="s">
        <v>141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88</v>
      </c>
      <c r="BK154" s="191">
        <f>ROUND(I154*H154,2)</f>
        <v>0</v>
      </c>
      <c r="BL154" s="18" t="s">
        <v>163</v>
      </c>
      <c r="BM154" s="190" t="s">
        <v>320</v>
      </c>
    </row>
    <row r="155" s="13" customFormat="1">
      <c r="A155" s="13"/>
      <c r="B155" s="192"/>
      <c r="C155" s="13"/>
      <c r="D155" s="193" t="s">
        <v>151</v>
      </c>
      <c r="E155" s="194" t="s">
        <v>1</v>
      </c>
      <c r="F155" s="195" t="s">
        <v>321</v>
      </c>
      <c r="G155" s="13"/>
      <c r="H155" s="194" t="s">
        <v>1</v>
      </c>
      <c r="I155" s="196"/>
      <c r="J155" s="13"/>
      <c r="K155" s="13"/>
      <c r="L155" s="192"/>
      <c r="M155" s="197"/>
      <c r="N155" s="198"/>
      <c r="O155" s="198"/>
      <c r="P155" s="198"/>
      <c r="Q155" s="198"/>
      <c r="R155" s="198"/>
      <c r="S155" s="198"/>
      <c r="T155" s="19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4" t="s">
        <v>151</v>
      </c>
      <c r="AU155" s="194" t="s">
        <v>90</v>
      </c>
      <c r="AV155" s="13" t="s">
        <v>88</v>
      </c>
      <c r="AW155" s="13" t="s">
        <v>36</v>
      </c>
      <c r="AX155" s="13" t="s">
        <v>80</v>
      </c>
      <c r="AY155" s="194" t="s">
        <v>141</v>
      </c>
    </row>
    <row r="156" s="14" customFormat="1">
      <c r="A156" s="14"/>
      <c r="B156" s="200"/>
      <c r="C156" s="14"/>
      <c r="D156" s="193" t="s">
        <v>151</v>
      </c>
      <c r="E156" s="201" t="s">
        <v>1</v>
      </c>
      <c r="F156" s="202" t="s">
        <v>322</v>
      </c>
      <c r="G156" s="14"/>
      <c r="H156" s="203">
        <v>5.8799999999999999</v>
      </c>
      <c r="I156" s="204"/>
      <c r="J156" s="14"/>
      <c r="K156" s="14"/>
      <c r="L156" s="200"/>
      <c r="M156" s="205"/>
      <c r="N156" s="206"/>
      <c r="O156" s="206"/>
      <c r="P156" s="206"/>
      <c r="Q156" s="206"/>
      <c r="R156" s="206"/>
      <c r="S156" s="206"/>
      <c r="T156" s="20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1" t="s">
        <v>151</v>
      </c>
      <c r="AU156" s="201" t="s">
        <v>90</v>
      </c>
      <c r="AV156" s="14" t="s">
        <v>90</v>
      </c>
      <c r="AW156" s="14" t="s">
        <v>36</v>
      </c>
      <c r="AX156" s="14" t="s">
        <v>80</v>
      </c>
      <c r="AY156" s="201" t="s">
        <v>141</v>
      </c>
    </row>
    <row r="157" s="13" customFormat="1">
      <c r="A157" s="13"/>
      <c r="B157" s="192"/>
      <c r="C157" s="13"/>
      <c r="D157" s="193" t="s">
        <v>151</v>
      </c>
      <c r="E157" s="194" t="s">
        <v>1</v>
      </c>
      <c r="F157" s="195" t="s">
        <v>323</v>
      </c>
      <c r="G157" s="13"/>
      <c r="H157" s="194" t="s">
        <v>1</v>
      </c>
      <c r="I157" s="196"/>
      <c r="J157" s="13"/>
      <c r="K157" s="13"/>
      <c r="L157" s="192"/>
      <c r="M157" s="197"/>
      <c r="N157" s="198"/>
      <c r="O157" s="198"/>
      <c r="P157" s="198"/>
      <c r="Q157" s="198"/>
      <c r="R157" s="198"/>
      <c r="S157" s="198"/>
      <c r="T157" s="19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4" t="s">
        <v>151</v>
      </c>
      <c r="AU157" s="194" t="s">
        <v>90</v>
      </c>
      <c r="AV157" s="13" t="s">
        <v>88</v>
      </c>
      <c r="AW157" s="13" t="s">
        <v>36</v>
      </c>
      <c r="AX157" s="13" t="s">
        <v>80</v>
      </c>
      <c r="AY157" s="194" t="s">
        <v>141</v>
      </c>
    </row>
    <row r="158" s="14" customFormat="1">
      <c r="A158" s="14"/>
      <c r="B158" s="200"/>
      <c r="C158" s="14"/>
      <c r="D158" s="193" t="s">
        <v>151</v>
      </c>
      <c r="E158" s="201" t="s">
        <v>1</v>
      </c>
      <c r="F158" s="202" t="s">
        <v>324</v>
      </c>
      <c r="G158" s="14"/>
      <c r="H158" s="203">
        <v>4.5359999999999996</v>
      </c>
      <c r="I158" s="204"/>
      <c r="J158" s="14"/>
      <c r="K158" s="14"/>
      <c r="L158" s="200"/>
      <c r="M158" s="205"/>
      <c r="N158" s="206"/>
      <c r="O158" s="206"/>
      <c r="P158" s="206"/>
      <c r="Q158" s="206"/>
      <c r="R158" s="206"/>
      <c r="S158" s="206"/>
      <c r="T158" s="20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1" t="s">
        <v>151</v>
      </c>
      <c r="AU158" s="201" t="s">
        <v>90</v>
      </c>
      <c r="AV158" s="14" t="s">
        <v>90</v>
      </c>
      <c r="AW158" s="14" t="s">
        <v>36</v>
      </c>
      <c r="AX158" s="14" t="s">
        <v>80</v>
      </c>
      <c r="AY158" s="201" t="s">
        <v>141</v>
      </c>
    </row>
    <row r="159" s="15" customFormat="1">
      <c r="A159" s="15"/>
      <c r="B159" s="211"/>
      <c r="C159" s="15"/>
      <c r="D159" s="193" t="s">
        <v>151</v>
      </c>
      <c r="E159" s="212" t="s">
        <v>1</v>
      </c>
      <c r="F159" s="213" t="s">
        <v>297</v>
      </c>
      <c r="G159" s="15"/>
      <c r="H159" s="214">
        <v>10.416</v>
      </c>
      <c r="I159" s="215"/>
      <c r="J159" s="15"/>
      <c r="K159" s="15"/>
      <c r="L159" s="211"/>
      <c r="M159" s="216"/>
      <c r="N159" s="217"/>
      <c r="O159" s="217"/>
      <c r="P159" s="217"/>
      <c r="Q159" s="217"/>
      <c r="R159" s="217"/>
      <c r="S159" s="217"/>
      <c r="T159" s="21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2" t="s">
        <v>151</v>
      </c>
      <c r="AU159" s="212" t="s">
        <v>90</v>
      </c>
      <c r="AV159" s="15" t="s">
        <v>163</v>
      </c>
      <c r="AW159" s="15" t="s">
        <v>36</v>
      </c>
      <c r="AX159" s="15" t="s">
        <v>88</v>
      </c>
      <c r="AY159" s="212" t="s">
        <v>141</v>
      </c>
    </row>
    <row r="160" s="2" customFormat="1" ht="19.8" customHeight="1">
      <c r="A160" s="37"/>
      <c r="B160" s="178"/>
      <c r="C160" s="179" t="s">
        <v>192</v>
      </c>
      <c r="D160" s="179" t="s">
        <v>144</v>
      </c>
      <c r="E160" s="180" t="s">
        <v>325</v>
      </c>
      <c r="F160" s="181" t="s">
        <v>326</v>
      </c>
      <c r="G160" s="182" t="s">
        <v>319</v>
      </c>
      <c r="H160" s="183">
        <v>1.748</v>
      </c>
      <c r="I160" s="184"/>
      <c r="J160" s="185">
        <f>ROUND(I160*H160,2)</f>
        <v>0</v>
      </c>
      <c r="K160" s="181" t="s">
        <v>148</v>
      </c>
      <c r="L160" s="38"/>
      <c r="M160" s="186" t="s">
        <v>1</v>
      </c>
      <c r="N160" s="187" t="s">
        <v>45</v>
      </c>
      <c r="O160" s="76"/>
      <c r="P160" s="188">
        <f>O160*H160</f>
        <v>0</v>
      </c>
      <c r="Q160" s="188">
        <v>0.12</v>
      </c>
      <c r="R160" s="188">
        <f>Q160*H160</f>
        <v>0.20976</v>
      </c>
      <c r="S160" s="188">
        <v>2.2000000000000002</v>
      </c>
      <c r="T160" s="189">
        <f>S160*H160</f>
        <v>3.8456000000000001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0" t="s">
        <v>163</v>
      </c>
      <c r="AT160" s="190" t="s">
        <v>144</v>
      </c>
      <c r="AU160" s="190" t="s">
        <v>90</v>
      </c>
      <c r="AY160" s="18" t="s">
        <v>141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88</v>
      </c>
      <c r="BK160" s="191">
        <f>ROUND(I160*H160,2)</f>
        <v>0</v>
      </c>
      <c r="BL160" s="18" t="s">
        <v>163</v>
      </c>
      <c r="BM160" s="190" t="s">
        <v>327</v>
      </c>
    </row>
    <row r="161" s="13" customFormat="1">
      <c r="A161" s="13"/>
      <c r="B161" s="192"/>
      <c r="C161" s="13"/>
      <c r="D161" s="193" t="s">
        <v>151</v>
      </c>
      <c r="E161" s="194" t="s">
        <v>1</v>
      </c>
      <c r="F161" s="195" t="s">
        <v>328</v>
      </c>
      <c r="G161" s="13"/>
      <c r="H161" s="194" t="s">
        <v>1</v>
      </c>
      <c r="I161" s="196"/>
      <c r="J161" s="13"/>
      <c r="K161" s="13"/>
      <c r="L161" s="192"/>
      <c r="M161" s="197"/>
      <c r="N161" s="198"/>
      <c r="O161" s="198"/>
      <c r="P161" s="198"/>
      <c r="Q161" s="198"/>
      <c r="R161" s="198"/>
      <c r="S161" s="198"/>
      <c r="T161" s="19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4" t="s">
        <v>151</v>
      </c>
      <c r="AU161" s="194" t="s">
        <v>90</v>
      </c>
      <c r="AV161" s="13" t="s">
        <v>88</v>
      </c>
      <c r="AW161" s="13" t="s">
        <v>36</v>
      </c>
      <c r="AX161" s="13" t="s">
        <v>80</v>
      </c>
      <c r="AY161" s="194" t="s">
        <v>141</v>
      </c>
    </row>
    <row r="162" s="14" customFormat="1">
      <c r="A162" s="14"/>
      <c r="B162" s="200"/>
      <c r="C162" s="14"/>
      <c r="D162" s="193" t="s">
        <v>151</v>
      </c>
      <c r="E162" s="201" t="s">
        <v>1</v>
      </c>
      <c r="F162" s="202" t="s">
        <v>329</v>
      </c>
      <c r="G162" s="14"/>
      <c r="H162" s="203">
        <v>1.748</v>
      </c>
      <c r="I162" s="204"/>
      <c r="J162" s="14"/>
      <c r="K162" s="14"/>
      <c r="L162" s="200"/>
      <c r="M162" s="205"/>
      <c r="N162" s="206"/>
      <c r="O162" s="206"/>
      <c r="P162" s="206"/>
      <c r="Q162" s="206"/>
      <c r="R162" s="206"/>
      <c r="S162" s="206"/>
      <c r="T162" s="20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1" t="s">
        <v>151</v>
      </c>
      <c r="AU162" s="201" t="s">
        <v>90</v>
      </c>
      <c r="AV162" s="14" t="s">
        <v>90</v>
      </c>
      <c r="AW162" s="14" t="s">
        <v>36</v>
      </c>
      <c r="AX162" s="14" t="s">
        <v>88</v>
      </c>
      <c r="AY162" s="201" t="s">
        <v>141</v>
      </c>
    </row>
    <row r="163" s="2" customFormat="1" ht="14.4" customHeight="1">
      <c r="A163" s="37"/>
      <c r="B163" s="178"/>
      <c r="C163" s="179" t="s">
        <v>196</v>
      </c>
      <c r="D163" s="179" t="s">
        <v>144</v>
      </c>
      <c r="E163" s="180" t="s">
        <v>330</v>
      </c>
      <c r="F163" s="181" t="s">
        <v>331</v>
      </c>
      <c r="G163" s="182" t="s">
        <v>319</v>
      </c>
      <c r="H163" s="183">
        <v>7.0670000000000002</v>
      </c>
      <c r="I163" s="184"/>
      <c r="J163" s="185">
        <f>ROUND(I163*H163,2)</f>
        <v>0</v>
      </c>
      <c r="K163" s="181" t="s">
        <v>148</v>
      </c>
      <c r="L163" s="38"/>
      <c r="M163" s="186" t="s">
        <v>1</v>
      </c>
      <c r="N163" s="187" t="s">
        <v>45</v>
      </c>
      <c r="O163" s="76"/>
      <c r="P163" s="188">
        <f>O163*H163</f>
        <v>0</v>
      </c>
      <c r="Q163" s="188">
        <v>0.12171</v>
      </c>
      <c r="R163" s="188">
        <f>Q163*H163</f>
        <v>0.86012456999999998</v>
      </c>
      <c r="S163" s="188">
        <v>2.3999999999999999</v>
      </c>
      <c r="T163" s="189">
        <f>S163*H163</f>
        <v>16.960799999999999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0" t="s">
        <v>163</v>
      </c>
      <c r="AT163" s="190" t="s">
        <v>144</v>
      </c>
      <c r="AU163" s="190" t="s">
        <v>90</v>
      </c>
      <c r="AY163" s="18" t="s">
        <v>141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88</v>
      </c>
      <c r="BK163" s="191">
        <f>ROUND(I163*H163,2)</f>
        <v>0</v>
      </c>
      <c r="BL163" s="18" t="s">
        <v>163</v>
      </c>
      <c r="BM163" s="190" t="s">
        <v>332</v>
      </c>
    </row>
    <row r="164" s="13" customFormat="1">
      <c r="A164" s="13"/>
      <c r="B164" s="192"/>
      <c r="C164" s="13"/>
      <c r="D164" s="193" t="s">
        <v>151</v>
      </c>
      <c r="E164" s="194" t="s">
        <v>1</v>
      </c>
      <c r="F164" s="195" t="s">
        <v>333</v>
      </c>
      <c r="G164" s="13"/>
      <c r="H164" s="194" t="s">
        <v>1</v>
      </c>
      <c r="I164" s="196"/>
      <c r="J164" s="13"/>
      <c r="K164" s="13"/>
      <c r="L164" s="192"/>
      <c r="M164" s="197"/>
      <c r="N164" s="198"/>
      <c r="O164" s="198"/>
      <c r="P164" s="198"/>
      <c r="Q164" s="198"/>
      <c r="R164" s="198"/>
      <c r="S164" s="198"/>
      <c r="T164" s="19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4" t="s">
        <v>151</v>
      </c>
      <c r="AU164" s="194" t="s">
        <v>90</v>
      </c>
      <c r="AV164" s="13" t="s">
        <v>88</v>
      </c>
      <c r="AW164" s="13" t="s">
        <v>36</v>
      </c>
      <c r="AX164" s="13" t="s">
        <v>80</v>
      </c>
      <c r="AY164" s="194" t="s">
        <v>141</v>
      </c>
    </row>
    <row r="165" s="14" customFormat="1">
      <c r="A165" s="14"/>
      <c r="B165" s="200"/>
      <c r="C165" s="14"/>
      <c r="D165" s="193" t="s">
        <v>151</v>
      </c>
      <c r="E165" s="201" t="s">
        <v>1</v>
      </c>
      <c r="F165" s="202" t="s">
        <v>334</v>
      </c>
      <c r="G165" s="14"/>
      <c r="H165" s="203">
        <v>0.38500000000000001</v>
      </c>
      <c r="I165" s="204"/>
      <c r="J165" s="14"/>
      <c r="K165" s="14"/>
      <c r="L165" s="200"/>
      <c r="M165" s="205"/>
      <c r="N165" s="206"/>
      <c r="O165" s="206"/>
      <c r="P165" s="206"/>
      <c r="Q165" s="206"/>
      <c r="R165" s="206"/>
      <c r="S165" s="206"/>
      <c r="T165" s="20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1" t="s">
        <v>151</v>
      </c>
      <c r="AU165" s="201" t="s">
        <v>90</v>
      </c>
      <c r="AV165" s="14" t="s">
        <v>90</v>
      </c>
      <c r="AW165" s="14" t="s">
        <v>36</v>
      </c>
      <c r="AX165" s="14" t="s">
        <v>80</v>
      </c>
      <c r="AY165" s="201" t="s">
        <v>141</v>
      </c>
    </row>
    <row r="166" s="13" customFormat="1">
      <c r="A166" s="13"/>
      <c r="B166" s="192"/>
      <c r="C166" s="13"/>
      <c r="D166" s="193" t="s">
        <v>151</v>
      </c>
      <c r="E166" s="194" t="s">
        <v>1</v>
      </c>
      <c r="F166" s="195" t="s">
        <v>335</v>
      </c>
      <c r="G166" s="13"/>
      <c r="H166" s="194" t="s">
        <v>1</v>
      </c>
      <c r="I166" s="196"/>
      <c r="J166" s="13"/>
      <c r="K166" s="13"/>
      <c r="L166" s="192"/>
      <c r="M166" s="197"/>
      <c r="N166" s="198"/>
      <c r="O166" s="198"/>
      <c r="P166" s="198"/>
      <c r="Q166" s="198"/>
      <c r="R166" s="198"/>
      <c r="S166" s="198"/>
      <c r="T166" s="19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4" t="s">
        <v>151</v>
      </c>
      <c r="AU166" s="194" t="s">
        <v>90</v>
      </c>
      <c r="AV166" s="13" t="s">
        <v>88</v>
      </c>
      <c r="AW166" s="13" t="s">
        <v>36</v>
      </c>
      <c r="AX166" s="13" t="s">
        <v>80</v>
      </c>
      <c r="AY166" s="194" t="s">
        <v>141</v>
      </c>
    </row>
    <row r="167" s="14" customFormat="1">
      <c r="A167" s="14"/>
      <c r="B167" s="200"/>
      <c r="C167" s="14"/>
      <c r="D167" s="193" t="s">
        <v>151</v>
      </c>
      <c r="E167" s="201" t="s">
        <v>1</v>
      </c>
      <c r="F167" s="202" t="s">
        <v>336</v>
      </c>
      <c r="G167" s="14"/>
      <c r="H167" s="203">
        <v>6.6820000000000004</v>
      </c>
      <c r="I167" s="204"/>
      <c r="J167" s="14"/>
      <c r="K167" s="14"/>
      <c r="L167" s="200"/>
      <c r="M167" s="205"/>
      <c r="N167" s="206"/>
      <c r="O167" s="206"/>
      <c r="P167" s="206"/>
      <c r="Q167" s="206"/>
      <c r="R167" s="206"/>
      <c r="S167" s="206"/>
      <c r="T167" s="20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1" t="s">
        <v>151</v>
      </c>
      <c r="AU167" s="201" t="s">
        <v>90</v>
      </c>
      <c r="AV167" s="14" t="s">
        <v>90</v>
      </c>
      <c r="AW167" s="14" t="s">
        <v>36</v>
      </c>
      <c r="AX167" s="14" t="s">
        <v>80</v>
      </c>
      <c r="AY167" s="201" t="s">
        <v>141</v>
      </c>
    </row>
    <row r="168" s="15" customFormat="1">
      <c r="A168" s="15"/>
      <c r="B168" s="211"/>
      <c r="C168" s="15"/>
      <c r="D168" s="193" t="s">
        <v>151</v>
      </c>
      <c r="E168" s="212" t="s">
        <v>1</v>
      </c>
      <c r="F168" s="213" t="s">
        <v>297</v>
      </c>
      <c r="G168" s="15"/>
      <c r="H168" s="214">
        <v>7.0670000000000002</v>
      </c>
      <c r="I168" s="215"/>
      <c r="J168" s="15"/>
      <c r="K168" s="15"/>
      <c r="L168" s="211"/>
      <c r="M168" s="216"/>
      <c r="N168" s="217"/>
      <c r="O168" s="217"/>
      <c r="P168" s="217"/>
      <c r="Q168" s="217"/>
      <c r="R168" s="217"/>
      <c r="S168" s="217"/>
      <c r="T168" s="21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12" t="s">
        <v>151</v>
      </c>
      <c r="AU168" s="212" t="s">
        <v>90</v>
      </c>
      <c r="AV168" s="15" t="s">
        <v>163</v>
      </c>
      <c r="AW168" s="15" t="s">
        <v>36</v>
      </c>
      <c r="AX168" s="15" t="s">
        <v>88</v>
      </c>
      <c r="AY168" s="212" t="s">
        <v>141</v>
      </c>
    </row>
    <row r="169" s="2" customFormat="1" ht="14.4" customHeight="1">
      <c r="A169" s="37"/>
      <c r="B169" s="178"/>
      <c r="C169" s="179" t="s">
        <v>203</v>
      </c>
      <c r="D169" s="179" t="s">
        <v>144</v>
      </c>
      <c r="E169" s="180" t="s">
        <v>337</v>
      </c>
      <c r="F169" s="181" t="s">
        <v>338</v>
      </c>
      <c r="G169" s="182" t="s">
        <v>199</v>
      </c>
      <c r="H169" s="183">
        <v>9.6199999999999992</v>
      </c>
      <c r="I169" s="184"/>
      <c r="J169" s="185">
        <f>ROUND(I169*H169,2)</f>
        <v>0</v>
      </c>
      <c r="K169" s="181" t="s">
        <v>148</v>
      </c>
      <c r="L169" s="38"/>
      <c r="M169" s="186" t="s">
        <v>1</v>
      </c>
      <c r="N169" s="187" t="s">
        <v>45</v>
      </c>
      <c r="O169" s="76"/>
      <c r="P169" s="188">
        <f>O169*H169</f>
        <v>0</v>
      </c>
      <c r="Q169" s="188">
        <v>8.0000000000000007E-05</v>
      </c>
      <c r="R169" s="188">
        <f>Q169*H169</f>
        <v>0.00076959999999999995</v>
      </c>
      <c r="S169" s="188">
        <v>0.017999999999999999</v>
      </c>
      <c r="T169" s="189">
        <f>S169*H169</f>
        <v>0.17315999999999998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0" t="s">
        <v>163</v>
      </c>
      <c r="AT169" s="190" t="s">
        <v>144</v>
      </c>
      <c r="AU169" s="190" t="s">
        <v>90</v>
      </c>
      <c r="AY169" s="18" t="s">
        <v>141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88</v>
      </c>
      <c r="BK169" s="191">
        <f>ROUND(I169*H169,2)</f>
        <v>0</v>
      </c>
      <c r="BL169" s="18" t="s">
        <v>163</v>
      </c>
      <c r="BM169" s="190" t="s">
        <v>339</v>
      </c>
    </row>
    <row r="170" s="13" customFormat="1">
      <c r="A170" s="13"/>
      <c r="B170" s="192"/>
      <c r="C170" s="13"/>
      <c r="D170" s="193" t="s">
        <v>151</v>
      </c>
      <c r="E170" s="194" t="s">
        <v>1</v>
      </c>
      <c r="F170" s="195" t="s">
        <v>340</v>
      </c>
      <c r="G170" s="13"/>
      <c r="H170" s="194" t="s">
        <v>1</v>
      </c>
      <c r="I170" s="196"/>
      <c r="J170" s="13"/>
      <c r="K170" s="13"/>
      <c r="L170" s="192"/>
      <c r="M170" s="197"/>
      <c r="N170" s="198"/>
      <c r="O170" s="198"/>
      <c r="P170" s="198"/>
      <c r="Q170" s="198"/>
      <c r="R170" s="198"/>
      <c r="S170" s="198"/>
      <c r="T170" s="19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4" t="s">
        <v>151</v>
      </c>
      <c r="AU170" s="194" t="s">
        <v>90</v>
      </c>
      <c r="AV170" s="13" t="s">
        <v>88</v>
      </c>
      <c r="AW170" s="13" t="s">
        <v>36</v>
      </c>
      <c r="AX170" s="13" t="s">
        <v>80</v>
      </c>
      <c r="AY170" s="194" t="s">
        <v>141</v>
      </c>
    </row>
    <row r="171" s="14" customFormat="1">
      <c r="A171" s="14"/>
      <c r="B171" s="200"/>
      <c r="C171" s="14"/>
      <c r="D171" s="193" t="s">
        <v>151</v>
      </c>
      <c r="E171" s="201" t="s">
        <v>1</v>
      </c>
      <c r="F171" s="202" t="s">
        <v>341</v>
      </c>
      <c r="G171" s="14"/>
      <c r="H171" s="203">
        <v>9.6199999999999992</v>
      </c>
      <c r="I171" s="204"/>
      <c r="J171" s="14"/>
      <c r="K171" s="14"/>
      <c r="L171" s="200"/>
      <c r="M171" s="205"/>
      <c r="N171" s="206"/>
      <c r="O171" s="206"/>
      <c r="P171" s="206"/>
      <c r="Q171" s="206"/>
      <c r="R171" s="206"/>
      <c r="S171" s="206"/>
      <c r="T171" s="20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1" t="s">
        <v>151</v>
      </c>
      <c r="AU171" s="201" t="s">
        <v>90</v>
      </c>
      <c r="AV171" s="14" t="s">
        <v>90</v>
      </c>
      <c r="AW171" s="14" t="s">
        <v>36</v>
      </c>
      <c r="AX171" s="14" t="s">
        <v>88</v>
      </c>
      <c r="AY171" s="201" t="s">
        <v>141</v>
      </c>
    </row>
    <row r="172" s="12" customFormat="1" ht="22.8" customHeight="1">
      <c r="A172" s="12"/>
      <c r="B172" s="165"/>
      <c r="C172" s="12"/>
      <c r="D172" s="166" t="s">
        <v>79</v>
      </c>
      <c r="E172" s="176" t="s">
        <v>342</v>
      </c>
      <c r="F172" s="176" t="s">
        <v>343</v>
      </c>
      <c r="G172" s="12"/>
      <c r="H172" s="12"/>
      <c r="I172" s="168"/>
      <c r="J172" s="177">
        <f>BK172</f>
        <v>0</v>
      </c>
      <c r="K172" s="12"/>
      <c r="L172" s="165"/>
      <c r="M172" s="170"/>
      <c r="N172" s="171"/>
      <c r="O172" s="171"/>
      <c r="P172" s="172">
        <f>SUM(P173:P217)</f>
        <v>0</v>
      </c>
      <c r="Q172" s="171"/>
      <c r="R172" s="172">
        <f>SUM(R173:R217)</f>
        <v>0</v>
      </c>
      <c r="S172" s="171"/>
      <c r="T172" s="173">
        <f>SUM(T173:T217)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6" t="s">
        <v>88</v>
      </c>
      <c r="AT172" s="174" t="s">
        <v>79</v>
      </c>
      <c r="AU172" s="174" t="s">
        <v>88</v>
      </c>
      <c r="AY172" s="166" t="s">
        <v>141</v>
      </c>
      <c r="BK172" s="175">
        <f>SUM(BK173:BK217)</f>
        <v>0</v>
      </c>
    </row>
    <row r="173" s="2" customFormat="1" ht="22.2" customHeight="1">
      <c r="A173" s="37"/>
      <c r="B173" s="178"/>
      <c r="C173" s="179" t="s">
        <v>211</v>
      </c>
      <c r="D173" s="179" t="s">
        <v>144</v>
      </c>
      <c r="E173" s="180" t="s">
        <v>344</v>
      </c>
      <c r="F173" s="181" t="s">
        <v>345</v>
      </c>
      <c r="G173" s="182" t="s">
        <v>346</v>
      </c>
      <c r="H173" s="183">
        <v>84.840000000000003</v>
      </c>
      <c r="I173" s="184"/>
      <c r="J173" s="185">
        <f>ROUND(I173*H173,2)</f>
        <v>0</v>
      </c>
      <c r="K173" s="181" t="s">
        <v>148</v>
      </c>
      <c r="L173" s="38"/>
      <c r="M173" s="186" t="s">
        <v>1</v>
      </c>
      <c r="N173" s="187" t="s">
        <v>45</v>
      </c>
      <c r="O173" s="76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0" t="s">
        <v>163</v>
      </c>
      <c r="AT173" s="190" t="s">
        <v>144</v>
      </c>
      <c r="AU173" s="190" t="s">
        <v>90</v>
      </c>
      <c r="AY173" s="18" t="s">
        <v>141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88</v>
      </c>
      <c r="BK173" s="191">
        <f>ROUND(I173*H173,2)</f>
        <v>0</v>
      </c>
      <c r="BL173" s="18" t="s">
        <v>163</v>
      </c>
      <c r="BM173" s="190" t="s">
        <v>347</v>
      </c>
    </row>
    <row r="174" s="13" customFormat="1">
      <c r="A174" s="13"/>
      <c r="B174" s="192"/>
      <c r="C174" s="13"/>
      <c r="D174" s="193" t="s">
        <v>151</v>
      </c>
      <c r="E174" s="194" t="s">
        <v>1</v>
      </c>
      <c r="F174" s="195" t="s">
        <v>348</v>
      </c>
      <c r="G174" s="13"/>
      <c r="H174" s="194" t="s">
        <v>1</v>
      </c>
      <c r="I174" s="196"/>
      <c r="J174" s="13"/>
      <c r="K174" s="13"/>
      <c r="L174" s="192"/>
      <c r="M174" s="197"/>
      <c r="N174" s="198"/>
      <c r="O174" s="198"/>
      <c r="P174" s="198"/>
      <c r="Q174" s="198"/>
      <c r="R174" s="198"/>
      <c r="S174" s="198"/>
      <c r="T174" s="19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4" t="s">
        <v>151</v>
      </c>
      <c r="AU174" s="194" t="s">
        <v>90</v>
      </c>
      <c r="AV174" s="13" t="s">
        <v>88</v>
      </c>
      <c r="AW174" s="13" t="s">
        <v>36</v>
      </c>
      <c r="AX174" s="13" t="s">
        <v>80</v>
      </c>
      <c r="AY174" s="194" t="s">
        <v>141</v>
      </c>
    </row>
    <row r="175" s="14" customFormat="1">
      <c r="A175" s="14"/>
      <c r="B175" s="200"/>
      <c r="C175" s="14"/>
      <c r="D175" s="193" t="s">
        <v>151</v>
      </c>
      <c r="E175" s="201" t="s">
        <v>1</v>
      </c>
      <c r="F175" s="202" t="s">
        <v>349</v>
      </c>
      <c r="G175" s="14"/>
      <c r="H175" s="203">
        <v>17.48</v>
      </c>
      <c r="I175" s="204"/>
      <c r="J175" s="14"/>
      <c r="K175" s="14"/>
      <c r="L175" s="200"/>
      <c r="M175" s="205"/>
      <c r="N175" s="206"/>
      <c r="O175" s="206"/>
      <c r="P175" s="206"/>
      <c r="Q175" s="206"/>
      <c r="R175" s="206"/>
      <c r="S175" s="206"/>
      <c r="T175" s="20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1" t="s">
        <v>151</v>
      </c>
      <c r="AU175" s="201" t="s">
        <v>90</v>
      </c>
      <c r="AV175" s="14" t="s">
        <v>90</v>
      </c>
      <c r="AW175" s="14" t="s">
        <v>36</v>
      </c>
      <c r="AX175" s="14" t="s">
        <v>80</v>
      </c>
      <c r="AY175" s="201" t="s">
        <v>141</v>
      </c>
    </row>
    <row r="176" s="13" customFormat="1">
      <c r="A176" s="13"/>
      <c r="B176" s="192"/>
      <c r="C176" s="13"/>
      <c r="D176" s="193" t="s">
        <v>151</v>
      </c>
      <c r="E176" s="194" t="s">
        <v>1</v>
      </c>
      <c r="F176" s="195" t="s">
        <v>350</v>
      </c>
      <c r="G176" s="13"/>
      <c r="H176" s="194" t="s">
        <v>1</v>
      </c>
      <c r="I176" s="196"/>
      <c r="J176" s="13"/>
      <c r="K176" s="13"/>
      <c r="L176" s="192"/>
      <c r="M176" s="197"/>
      <c r="N176" s="198"/>
      <c r="O176" s="198"/>
      <c r="P176" s="198"/>
      <c r="Q176" s="198"/>
      <c r="R176" s="198"/>
      <c r="S176" s="198"/>
      <c r="T176" s="19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4" t="s">
        <v>151</v>
      </c>
      <c r="AU176" s="194" t="s">
        <v>90</v>
      </c>
      <c r="AV176" s="13" t="s">
        <v>88</v>
      </c>
      <c r="AW176" s="13" t="s">
        <v>36</v>
      </c>
      <c r="AX176" s="13" t="s">
        <v>80</v>
      </c>
      <c r="AY176" s="194" t="s">
        <v>141</v>
      </c>
    </row>
    <row r="177" s="14" customFormat="1">
      <c r="A177" s="14"/>
      <c r="B177" s="200"/>
      <c r="C177" s="14"/>
      <c r="D177" s="193" t="s">
        <v>151</v>
      </c>
      <c r="E177" s="201" t="s">
        <v>1</v>
      </c>
      <c r="F177" s="202" t="s">
        <v>351</v>
      </c>
      <c r="G177" s="14"/>
      <c r="H177" s="203">
        <v>4.1079999999999997</v>
      </c>
      <c r="I177" s="204"/>
      <c r="J177" s="14"/>
      <c r="K177" s="14"/>
      <c r="L177" s="200"/>
      <c r="M177" s="205"/>
      <c r="N177" s="206"/>
      <c r="O177" s="206"/>
      <c r="P177" s="206"/>
      <c r="Q177" s="206"/>
      <c r="R177" s="206"/>
      <c r="S177" s="206"/>
      <c r="T177" s="20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1" t="s">
        <v>151</v>
      </c>
      <c r="AU177" s="201" t="s">
        <v>90</v>
      </c>
      <c r="AV177" s="14" t="s">
        <v>90</v>
      </c>
      <c r="AW177" s="14" t="s">
        <v>36</v>
      </c>
      <c r="AX177" s="14" t="s">
        <v>80</v>
      </c>
      <c r="AY177" s="201" t="s">
        <v>141</v>
      </c>
    </row>
    <row r="178" s="13" customFormat="1">
      <c r="A178" s="13"/>
      <c r="B178" s="192"/>
      <c r="C178" s="13"/>
      <c r="D178" s="193" t="s">
        <v>151</v>
      </c>
      <c r="E178" s="194" t="s">
        <v>1</v>
      </c>
      <c r="F178" s="195" t="s">
        <v>352</v>
      </c>
      <c r="G178" s="13"/>
      <c r="H178" s="194" t="s">
        <v>1</v>
      </c>
      <c r="I178" s="196"/>
      <c r="J178" s="13"/>
      <c r="K178" s="13"/>
      <c r="L178" s="192"/>
      <c r="M178" s="197"/>
      <c r="N178" s="198"/>
      <c r="O178" s="198"/>
      <c r="P178" s="198"/>
      <c r="Q178" s="198"/>
      <c r="R178" s="198"/>
      <c r="S178" s="198"/>
      <c r="T178" s="19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4" t="s">
        <v>151</v>
      </c>
      <c r="AU178" s="194" t="s">
        <v>90</v>
      </c>
      <c r="AV178" s="13" t="s">
        <v>88</v>
      </c>
      <c r="AW178" s="13" t="s">
        <v>36</v>
      </c>
      <c r="AX178" s="13" t="s">
        <v>80</v>
      </c>
      <c r="AY178" s="194" t="s">
        <v>141</v>
      </c>
    </row>
    <row r="179" s="14" customFormat="1">
      <c r="A179" s="14"/>
      <c r="B179" s="200"/>
      <c r="C179" s="14"/>
      <c r="D179" s="193" t="s">
        <v>151</v>
      </c>
      <c r="E179" s="201" t="s">
        <v>1</v>
      </c>
      <c r="F179" s="202" t="s">
        <v>353</v>
      </c>
      <c r="G179" s="14"/>
      <c r="H179" s="203">
        <v>24.135999999999999</v>
      </c>
      <c r="I179" s="204"/>
      <c r="J179" s="14"/>
      <c r="K179" s="14"/>
      <c r="L179" s="200"/>
      <c r="M179" s="205"/>
      <c r="N179" s="206"/>
      <c r="O179" s="206"/>
      <c r="P179" s="206"/>
      <c r="Q179" s="206"/>
      <c r="R179" s="206"/>
      <c r="S179" s="206"/>
      <c r="T179" s="20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1" t="s">
        <v>151</v>
      </c>
      <c r="AU179" s="201" t="s">
        <v>90</v>
      </c>
      <c r="AV179" s="14" t="s">
        <v>90</v>
      </c>
      <c r="AW179" s="14" t="s">
        <v>36</v>
      </c>
      <c r="AX179" s="14" t="s">
        <v>80</v>
      </c>
      <c r="AY179" s="201" t="s">
        <v>141</v>
      </c>
    </row>
    <row r="180" s="13" customFormat="1">
      <c r="A180" s="13"/>
      <c r="B180" s="192"/>
      <c r="C180" s="13"/>
      <c r="D180" s="193" t="s">
        <v>151</v>
      </c>
      <c r="E180" s="194" t="s">
        <v>1</v>
      </c>
      <c r="F180" s="195" t="s">
        <v>354</v>
      </c>
      <c r="G180" s="13"/>
      <c r="H180" s="194" t="s">
        <v>1</v>
      </c>
      <c r="I180" s="196"/>
      <c r="J180" s="13"/>
      <c r="K180" s="13"/>
      <c r="L180" s="192"/>
      <c r="M180" s="197"/>
      <c r="N180" s="198"/>
      <c r="O180" s="198"/>
      <c r="P180" s="198"/>
      <c r="Q180" s="198"/>
      <c r="R180" s="198"/>
      <c r="S180" s="198"/>
      <c r="T180" s="19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4" t="s">
        <v>151</v>
      </c>
      <c r="AU180" s="194" t="s">
        <v>90</v>
      </c>
      <c r="AV180" s="13" t="s">
        <v>88</v>
      </c>
      <c r="AW180" s="13" t="s">
        <v>36</v>
      </c>
      <c r="AX180" s="13" t="s">
        <v>80</v>
      </c>
      <c r="AY180" s="194" t="s">
        <v>141</v>
      </c>
    </row>
    <row r="181" s="14" customFormat="1">
      <c r="A181" s="14"/>
      <c r="B181" s="200"/>
      <c r="C181" s="14"/>
      <c r="D181" s="193" t="s">
        <v>151</v>
      </c>
      <c r="E181" s="201" t="s">
        <v>1</v>
      </c>
      <c r="F181" s="202" t="s">
        <v>355</v>
      </c>
      <c r="G181" s="14"/>
      <c r="H181" s="203">
        <v>-7.931</v>
      </c>
      <c r="I181" s="204"/>
      <c r="J181" s="14"/>
      <c r="K181" s="14"/>
      <c r="L181" s="200"/>
      <c r="M181" s="205"/>
      <c r="N181" s="206"/>
      <c r="O181" s="206"/>
      <c r="P181" s="206"/>
      <c r="Q181" s="206"/>
      <c r="R181" s="206"/>
      <c r="S181" s="206"/>
      <c r="T181" s="20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1" t="s">
        <v>151</v>
      </c>
      <c r="AU181" s="201" t="s">
        <v>90</v>
      </c>
      <c r="AV181" s="14" t="s">
        <v>90</v>
      </c>
      <c r="AW181" s="14" t="s">
        <v>36</v>
      </c>
      <c r="AX181" s="14" t="s">
        <v>80</v>
      </c>
      <c r="AY181" s="201" t="s">
        <v>141</v>
      </c>
    </row>
    <row r="182" s="13" customFormat="1">
      <c r="A182" s="13"/>
      <c r="B182" s="192"/>
      <c r="C182" s="13"/>
      <c r="D182" s="193" t="s">
        <v>151</v>
      </c>
      <c r="E182" s="194" t="s">
        <v>1</v>
      </c>
      <c r="F182" s="195" t="s">
        <v>356</v>
      </c>
      <c r="G182" s="13"/>
      <c r="H182" s="194" t="s">
        <v>1</v>
      </c>
      <c r="I182" s="196"/>
      <c r="J182" s="13"/>
      <c r="K182" s="13"/>
      <c r="L182" s="192"/>
      <c r="M182" s="197"/>
      <c r="N182" s="198"/>
      <c r="O182" s="198"/>
      <c r="P182" s="198"/>
      <c r="Q182" s="198"/>
      <c r="R182" s="198"/>
      <c r="S182" s="198"/>
      <c r="T182" s="19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4" t="s">
        <v>151</v>
      </c>
      <c r="AU182" s="194" t="s">
        <v>90</v>
      </c>
      <c r="AV182" s="13" t="s">
        <v>88</v>
      </c>
      <c r="AW182" s="13" t="s">
        <v>36</v>
      </c>
      <c r="AX182" s="13" t="s">
        <v>80</v>
      </c>
      <c r="AY182" s="194" t="s">
        <v>141</v>
      </c>
    </row>
    <row r="183" s="14" customFormat="1">
      <c r="A183" s="14"/>
      <c r="B183" s="200"/>
      <c r="C183" s="14"/>
      <c r="D183" s="193" t="s">
        <v>151</v>
      </c>
      <c r="E183" s="201" t="s">
        <v>1</v>
      </c>
      <c r="F183" s="202" t="s">
        <v>357</v>
      </c>
      <c r="G183" s="14"/>
      <c r="H183" s="203">
        <v>27.977</v>
      </c>
      <c r="I183" s="204"/>
      <c r="J183" s="14"/>
      <c r="K183" s="14"/>
      <c r="L183" s="200"/>
      <c r="M183" s="205"/>
      <c r="N183" s="206"/>
      <c r="O183" s="206"/>
      <c r="P183" s="206"/>
      <c r="Q183" s="206"/>
      <c r="R183" s="206"/>
      <c r="S183" s="206"/>
      <c r="T183" s="20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1" t="s">
        <v>151</v>
      </c>
      <c r="AU183" s="201" t="s">
        <v>90</v>
      </c>
      <c r="AV183" s="14" t="s">
        <v>90</v>
      </c>
      <c r="AW183" s="14" t="s">
        <v>36</v>
      </c>
      <c r="AX183" s="14" t="s">
        <v>80</v>
      </c>
      <c r="AY183" s="201" t="s">
        <v>141</v>
      </c>
    </row>
    <row r="184" s="13" customFormat="1">
      <c r="A184" s="13"/>
      <c r="B184" s="192"/>
      <c r="C184" s="13"/>
      <c r="D184" s="193" t="s">
        <v>151</v>
      </c>
      <c r="E184" s="194" t="s">
        <v>1</v>
      </c>
      <c r="F184" s="195" t="s">
        <v>358</v>
      </c>
      <c r="G184" s="13"/>
      <c r="H184" s="194" t="s">
        <v>1</v>
      </c>
      <c r="I184" s="196"/>
      <c r="J184" s="13"/>
      <c r="K184" s="13"/>
      <c r="L184" s="192"/>
      <c r="M184" s="197"/>
      <c r="N184" s="198"/>
      <c r="O184" s="198"/>
      <c r="P184" s="198"/>
      <c r="Q184" s="198"/>
      <c r="R184" s="198"/>
      <c r="S184" s="198"/>
      <c r="T184" s="19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4" t="s">
        <v>151</v>
      </c>
      <c r="AU184" s="194" t="s">
        <v>90</v>
      </c>
      <c r="AV184" s="13" t="s">
        <v>88</v>
      </c>
      <c r="AW184" s="13" t="s">
        <v>36</v>
      </c>
      <c r="AX184" s="13" t="s">
        <v>80</v>
      </c>
      <c r="AY184" s="194" t="s">
        <v>141</v>
      </c>
    </row>
    <row r="185" s="14" customFormat="1">
      <c r="A185" s="14"/>
      <c r="B185" s="200"/>
      <c r="C185" s="14"/>
      <c r="D185" s="193" t="s">
        <v>151</v>
      </c>
      <c r="E185" s="201" t="s">
        <v>1</v>
      </c>
      <c r="F185" s="202" t="s">
        <v>359</v>
      </c>
      <c r="G185" s="14"/>
      <c r="H185" s="203">
        <v>17.667999999999999</v>
      </c>
      <c r="I185" s="204"/>
      <c r="J185" s="14"/>
      <c r="K185" s="14"/>
      <c r="L185" s="200"/>
      <c r="M185" s="205"/>
      <c r="N185" s="206"/>
      <c r="O185" s="206"/>
      <c r="P185" s="206"/>
      <c r="Q185" s="206"/>
      <c r="R185" s="206"/>
      <c r="S185" s="206"/>
      <c r="T185" s="20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1" t="s">
        <v>151</v>
      </c>
      <c r="AU185" s="201" t="s">
        <v>90</v>
      </c>
      <c r="AV185" s="14" t="s">
        <v>90</v>
      </c>
      <c r="AW185" s="14" t="s">
        <v>36</v>
      </c>
      <c r="AX185" s="14" t="s">
        <v>80</v>
      </c>
      <c r="AY185" s="201" t="s">
        <v>141</v>
      </c>
    </row>
    <row r="186" s="13" customFormat="1">
      <c r="A186" s="13"/>
      <c r="B186" s="192"/>
      <c r="C186" s="13"/>
      <c r="D186" s="193" t="s">
        <v>151</v>
      </c>
      <c r="E186" s="194" t="s">
        <v>1</v>
      </c>
      <c r="F186" s="195" t="s">
        <v>360</v>
      </c>
      <c r="G186" s="13"/>
      <c r="H186" s="194" t="s">
        <v>1</v>
      </c>
      <c r="I186" s="196"/>
      <c r="J186" s="13"/>
      <c r="K186" s="13"/>
      <c r="L186" s="192"/>
      <c r="M186" s="197"/>
      <c r="N186" s="198"/>
      <c r="O186" s="198"/>
      <c r="P186" s="198"/>
      <c r="Q186" s="198"/>
      <c r="R186" s="198"/>
      <c r="S186" s="198"/>
      <c r="T186" s="19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4" t="s">
        <v>151</v>
      </c>
      <c r="AU186" s="194" t="s">
        <v>90</v>
      </c>
      <c r="AV186" s="13" t="s">
        <v>88</v>
      </c>
      <c r="AW186" s="13" t="s">
        <v>36</v>
      </c>
      <c r="AX186" s="13" t="s">
        <v>80</v>
      </c>
      <c r="AY186" s="194" t="s">
        <v>141</v>
      </c>
    </row>
    <row r="187" s="14" customFormat="1">
      <c r="A187" s="14"/>
      <c r="B187" s="200"/>
      <c r="C187" s="14"/>
      <c r="D187" s="193" t="s">
        <v>151</v>
      </c>
      <c r="E187" s="201" t="s">
        <v>1</v>
      </c>
      <c r="F187" s="202" t="s">
        <v>361</v>
      </c>
      <c r="G187" s="14"/>
      <c r="H187" s="203">
        <v>1.353</v>
      </c>
      <c r="I187" s="204"/>
      <c r="J187" s="14"/>
      <c r="K187" s="14"/>
      <c r="L187" s="200"/>
      <c r="M187" s="205"/>
      <c r="N187" s="206"/>
      <c r="O187" s="206"/>
      <c r="P187" s="206"/>
      <c r="Q187" s="206"/>
      <c r="R187" s="206"/>
      <c r="S187" s="206"/>
      <c r="T187" s="20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1" t="s">
        <v>151</v>
      </c>
      <c r="AU187" s="201" t="s">
        <v>90</v>
      </c>
      <c r="AV187" s="14" t="s">
        <v>90</v>
      </c>
      <c r="AW187" s="14" t="s">
        <v>36</v>
      </c>
      <c r="AX187" s="14" t="s">
        <v>80</v>
      </c>
      <c r="AY187" s="201" t="s">
        <v>141</v>
      </c>
    </row>
    <row r="188" s="13" customFormat="1">
      <c r="A188" s="13"/>
      <c r="B188" s="192"/>
      <c r="C188" s="13"/>
      <c r="D188" s="193" t="s">
        <v>151</v>
      </c>
      <c r="E188" s="194" t="s">
        <v>1</v>
      </c>
      <c r="F188" s="195" t="s">
        <v>362</v>
      </c>
      <c r="G188" s="13"/>
      <c r="H188" s="194" t="s">
        <v>1</v>
      </c>
      <c r="I188" s="196"/>
      <c r="J188" s="13"/>
      <c r="K188" s="13"/>
      <c r="L188" s="192"/>
      <c r="M188" s="197"/>
      <c r="N188" s="198"/>
      <c r="O188" s="198"/>
      <c r="P188" s="198"/>
      <c r="Q188" s="198"/>
      <c r="R188" s="198"/>
      <c r="S188" s="198"/>
      <c r="T188" s="19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4" t="s">
        <v>151</v>
      </c>
      <c r="AU188" s="194" t="s">
        <v>90</v>
      </c>
      <c r="AV188" s="13" t="s">
        <v>88</v>
      </c>
      <c r="AW188" s="13" t="s">
        <v>36</v>
      </c>
      <c r="AX188" s="13" t="s">
        <v>80</v>
      </c>
      <c r="AY188" s="194" t="s">
        <v>141</v>
      </c>
    </row>
    <row r="189" s="14" customFormat="1">
      <c r="A189" s="14"/>
      <c r="B189" s="200"/>
      <c r="C189" s="14"/>
      <c r="D189" s="193" t="s">
        <v>151</v>
      </c>
      <c r="E189" s="201" t="s">
        <v>1</v>
      </c>
      <c r="F189" s="202" t="s">
        <v>363</v>
      </c>
      <c r="G189" s="14"/>
      <c r="H189" s="203">
        <v>0.049000000000000002</v>
      </c>
      <c r="I189" s="204"/>
      <c r="J189" s="14"/>
      <c r="K189" s="14"/>
      <c r="L189" s="200"/>
      <c r="M189" s="205"/>
      <c r="N189" s="206"/>
      <c r="O189" s="206"/>
      <c r="P189" s="206"/>
      <c r="Q189" s="206"/>
      <c r="R189" s="206"/>
      <c r="S189" s="206"/>
      <c r="T189" s="20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1" t="s">
        <v>151</v>
      </c>
      <c r="AU189" s="201" t="s">
        <v>90</v>
      </c>
      <c r="AV189" s="14" t="s">
        <v>90</v>
      </c>
      <c r="AW189" s="14" t="s">
        <v>36</v>
      </c>
      <c r="AX189" s="14" t="s">
        <v>80</v>
      </c>
      <c r="AY189" s="201" t="s">
        <v>141</v>
      </c>
    </row>
    <row r="190" s="15" customFormat="1">
      <c r="A190" s="15"/>
      <c r="B190" s="211"/>
      <c r="C190" s="15"/>
      <c r="D190" s="193" t="s">
        <v>151</v>
      </c>
      <c r="E190" s="212" t="s">
        <v>1</v>
      </c>
      <c r="F190" s="213" t="s">
        <v>297</v>
      </c>
      <c r="G190" s="15"/>
      <c r="H190" s="214">
        <v>84.840000000000018</v>
      </c>
      <c r="I190" s="215"/>
      <c r="J190" s="15"/>
      <c r="K190" s="15"/>
      <c r="L190" s="211"/>
      <c r="M190" s="216"/>
      <c r="N190" s="217"/>
      <c r="O190" s="217"/>
      <c r="P190" s="217"/>
      <c r="Q190" s="217"/>
      <c r="R190" s="217"/>
      <c r="S190" s="217"/>
      <c r="T190" s="21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2" t="s">
        <v>151</v>
      </c>
      <c r="AU190" s="212" t="s">
        <v>90</v>
      </c>
      <c r="AV190" s="15" t="s">
        <v>163</v>
      </c>
      <c r="AW190" s="15" t="s">
        <v>36</v>
      </c>
      <c r="AX190" s="15" t="s">
        <v>88</v>
      </c>
      <c r="AY190" s="212" t="s">
        <v>141</v>
      </c>
    </row>
    <row r="191" s="2" customFormat="1" ht="22.2" customHeight="1">
      <c r="A191" s="37"/>
      <c r="B191" s="178"/>
      <c r="C191" s="179" t="s">
        <v>219</v>
      </c>
      <c r="D191" s="179" t="s">
        <v>144</v>
      </c>
      <c r="E191" s="180" t="s">
        <v>364</v>
      </c>
      <c r="F191" s="181" t="s">
        <v>365</v>
      </c>
      <c r="G191" s="182" t="s">
        <v>346</v>
      </c>
      <c r="H191" s="183">
        <v>1187.76</v>
      </c>
      <c r="I191" s="184"/>
      <c r="J191" s="185">
        <f>ROUND(I191*H191,2)</f>
        <v>0</v>
      </c>
      <c r="K191" s="181" t="s">
        <v>148</v>
      </c>
      <c r="L191" s="38"/>
      <c r="M191" s="186" t="s">
        <v>1</v>
      </c>
      <c r="N191" s="187" t="s">
        <v>45</v>
      </c>
      <c r="O191" s="76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0" t="s">
        <v>163</v>
      </c>
      <c r="AT191" s="190" t="s">
        <v>144</v>
      </c>
      <c r="AU191" s="190" t="s">
        <v>90</v>
      </c>
      <c r="AY191" s="18" t="s">
        <v>141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88</v>
      </c>
      <c r="BK191" s="191">
        <f>ROUND(I191*H191,2)</f>
        <v>0</v>
      </c>
      <c r="BL191" s="18" t="s">
        <v>163</v>
      </c>
      <c r="BM191" s="190" t="s">
        <v>366</v>
      </c>
    </row>
    <row r="192" s="13" customFormat="1">
      <c r="A192" s="13"/>
      <c r="B192" s="192"/>
      <c r="C192" s="13"/>
      <c r="D192" s="193" t="s">
        <v>151</v>
      </c>
      <c r="E192" s="194" t="s">
        <v>1</v>
      </c>
      <c r="F192" s="195" t="s">
        <v>367</v>
      </c>
      <c r="G192" s="13"/>
      <c r="H192" s="194" t="s">
        <v>1</v>
      </c>
      <c r="I192" s="196"/>
      <c r="J192" s="13"/>
      <c r="K192" s="13"/>
      <c r="L192" s="192"/>
      <c r="M192" s="197"/>
      <c r="N192" s="198"/>
      <c r="O192" s="198"/>
      <c r="P192" s="198"/>
      <c r="Q192" s="198"/>
      <c r="R192" s="198"/>
      <c r="S192" s="198"/>
      <c r="T192" s="19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4" t="s">
        <v>151</v>
      </c>
      <c r="AU192" s="194" t="s">
        <v>90</v>
      </c>
      <c r="AV192" s="13" t="s">
        <v>88</v>
      </c>
      <c r="AW192" s="13" t="s">
        <v>36</v>
      </c>
      <c r="AX192" s="13" t="s">
        <v>80</v>
      </c>
      <c r="AY192" s="194" t="s">
        <v>141</v>
      </c>
    </row>
    <row r="193" s="14" customFormat="1">
      <c r="A193" s="14"/>
      <c r="B193" s="200"/>
      <c r="C193" s="14"/>
      <c r="D193" s="193" t="s">
        <v>151</v>
      </c>
      <c r="E193" s="201" t="s">
        <v>1</v>
      </c>
      <c r="F193" s="202" t="s">
        <v>368</v>
      </c>
      <c r="G193" s="14"/>
      <c r="H193" s="203">
        <v>84.840000000000003</v>
      </c>
      <c r="I193" s="204"/>
      <c r="J193" s="14"/>
      <c r="K193" s="14"/>
      <c r="L193" s="200"/>
      <c r="M193" s="205"/>
      <c r="N193" s="206"/>
      <c r="O193" s="206"/>
      <c r="P193" s="206"/>
      <c r="Q193" s="206"/>
      <c r="R193" s="206"/>
      <c r="S193" s="206"/>
      <c r="T193" s="20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1" t="s">
        <v>151</v>
      </c>
      <c r="AU193" s="201" t="s">
        <v>90</v>
      </c>
      <c r="AV193" s="14" t="s">
        <v>90</v>
      </c>
      <c r="AW193" s="14" t="s">
        <v>36</v>
      </c>
      <c r="AX193" s="14" t="s">
        <v>88</v>
      </c>
      <c r="AY193" s="201" t="s">
        <v>141</v>
      </c>
    </row>
    <row r="194" s="14" customFormat="1">
      <c r="A194" s="14"/>
      <c r="B194" s="200"/>
      <c r="C194" s="14"/>
      <c r="D194" s="193" t="s">
        <v>151</v>
      </c>
      <c r="E194" s="14"/>
      <c r="F194" s="202" t="s">
        <v>369</v>
      </c>
      <c r="G194" s="14"/>
      <c r="H194" s="203">
        <v>1187.76</v>
      </c>
      <c r="I194" s="204"/>
      <c r="J194" s="14"/>
      <c r="K194" s="14"/>
      <c r="L194" s="200"/>
      <c r="M194" s="205"/>
      <c r="N194" s="206"/>
      <c r="O194" s="206"/>
      <c r="P194" s="206"/>
      <c r="Q194" s="206"/>
      <c r="R194" s="206"/>
      <c r="S194" s="206"/>
      <c r="T194" s="20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1" t="s">
        <v>151</v>
      </c>
      <c r="AU194" s="201" t="s">
        <v>90</v>
      </c>
      <c r="AV194" s="14" t="s">
        <v>90</v>
      </c>
      <c r="AW194" s="14" t="s">
        <v>3</v>
      </c>
      <c r="AX194" s="14" t="s">
        <v>88</v>
      </c>
      <c r="AY194" s="201" t="s">
        <v>141</v>
      </c>
    </row>
    <row r="195" s="2" customFormat="1" ht="22.2" customHeight="1">
      <c r="A195" s="37"/>
      <c r="B195" s="178"/>
      <c r="C195" s="179" t="s">
        <v>223</v>
      </c>
      <c r="D195" s="179" t="s">
        <v>144</v>
      </c>
      <c r="E195" s="180" t="s">
        <v>370</v>
      </c>
      <c r="F195" s="181" t="s">
        <v>371</v>
      </c>
      <c r="G195" s="182" t="s">
        <v>346</v>
      </c>
      <c r="H195" s="183">
        <v>46.997999999999998</v>
      </c>
      <c r="I195" s="184"/>
      <c r="J195" s="185">
        <f>ROUND(I195*H195,2)</f>
        <v>0</v>
      </c>
      <c r="K195" s="181" t="s">
        <v>148</v>
      </c>
      <c r="L195" s="38"/>
      <c r="M195" s="186" t="s">
        <v>1</v>
      </c>
      <c r="N195" s="187" t="s">
        <v>45</v>
      </c>
      <c r="O195" s="76"/>
      <c r="P195" s="188">
        <f>O195*H195</f>
        <v>0</v>
      </c>
      <c r="Q195" s="188">
        <v>0</v>
      </c>
      <c r="R195" s="188">
        <f>Q195*H195</f>
        <v>0</v>
      </c>
      <c r="S195" s="188">
        <v>0</v>
      </c>
      <c r="T195" s="18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0" t="s">
        <v>163</v>
      </c>
      <c r="AT195" s="190" t="s">
        <v>144</v>
      </c>
      <c r="AU195" s="190" t="s">
        <v>90</v>
      </c>
      <c r="AY195" s="18" t="s">
        <v>141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88</v>
      </c>
      <c r="BK195" s="191">
        <f>ROUND(I195*H195,2)</f>
        <v>0</v>
      </c>
      <c r="BL195" s="18" t="s">
        <v>163</v>
      </c>
      <c r="BM195" s="190" t="s">
        <v>372</v>
      </c>
    </row>
    <row r="196" s="13" customFormat="1">
      <c r="A196" s="13"/>
      <c r="B196" s="192"/>
      <c r="C196" s="13"/>
      <c r="D196" s="193" t="s">
        <v>151</v>
      </c>
      <c r="E196" s="194" t="s">
        <v>1</v>
      </c>
      <c r="F196" s="195" t="s">
        <v>356</v>
      </c>
      <c r="G196" s="13"/>
      <c r="H196" s="194" t="s">
        <v>1</v>
      </c>
      <c r="I196" s="196"/>
      <c r="J196" s="13"/>
      <c r="K196" s="13"/>
      <c r="L196" s="192"/>
      <c r="M196" s="197"/>
      <c r="N196" s="198"/>
      <c r="O196" s="198"/>
      <c r="P196" s="198"/>
      <c r="Q196" s="198"/>
      <c r="R196" s="198"/>
      <c r="S196" s="198"/>
      <c r="T196" s="19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4" t="s">
        <v>151</v>
      </c>
      <c r="AU196" s="194" t="s">
        <v>90</v>
      </c>
      <c r="AV196" s="13" t="s">
        <v>88</v>
      </c>
      <c r="AW196" s="13" t="s">
        <v>36</v>
      </c>
      <c r="AX196" s="13" t="s">
        <v>80</v>
      </c>
      <c r="AY196" s="194" t="s">
        <v>141</v>
      </c>
    </row>
    <row r="197" s="14" customFormat="1">
      <c r="A197" s="14"/>
      <c r="B197" s="200"/>
      <c r="C197" s="14"/>
      <c r="D197" s="193" t="s">
        <v>151</v>
      </c>
      <c r="E197" s="201" t="s">
        <v>1</v>
      </c>
      <c r="F197" s="202" t="s">
        <v>357</v>
      </c>
      <c r="G197" s="14"/>
      <c r="H197" s="203">
        <v>27.977</v>
      </c>
      <c r="I197" s="204"/>
      <c r="J197" s="14"/>
      <c r="K197" s="14"/>
      <c r="L197" s="200"/>
      <c r="M197" s="205"/>
      <c r="N197" s="206"/>
      <c r="O197" s="206"/>
      <c r="P197" s="206"/>
      <c r="Q197" s="206"/>
      <c r="R197" s="206"/>
      <c r="S197" s="206"/>
      <c r="T197" s="20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1" t="s">
        <v>151</v>
      </c>
      <c r="AU197" s="201" t="s">
        <v>90</v>
      </c>
      <c r="AV197" s="14" t="s">
        <v>90</v>
      </c>
      <c r="AW197" s="14" t="s">
        <v>36</v>
      </c>
      <c r="AX197" s="14" t="s">
        <v>80</v>
      </c>
      <c r="AY197" s="201" t="s">
        <v>141</v>
      </c>
    </row>
    <row r="198" s="13" customFormat="1">
      <c r="A198" s="13"/>
      <c r="B198" s="192"/>
      <c r="C198" s="13"/>
      <c r="D198" s="193" t="s">
        <v>151</v>
      </c>
      <c r="E198" s="194" t="s">
        <v>1</v>
      </c>
      <c r="F198" s="195" t="s">
        <v>358</v>
      </c>
      <c r="G198" s="13"/>
      <c r="H198" s="194" t="s">
        <v>1</v>
      </c>
      <c r="I198" s="196"/>
      <c r="J198" s="13"/>
      <c r="K198" s="13"/>
      <c r="L198" s="192"/>
      <c r="M198" s="197"/>
      <c r="N198" s="198"/>
      <c r="O198" s="198"/>
      <c r="P198" s="198"/>
      <c r="Q198" s="198"/>
      <c r="R198" s="198"/>
      <c r="S198" s="198"/>
      <c r="T198" s="19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4" t="s">
        <v>151</v>
      </c>
      <c r="AU198" s="194" t="s">
        <v>90</v>
      </c>
      <c r="AV198" s="13" t="s">
        <v>88</v>
      </c>
      <c r="AW198" s="13" t="s">
        <v>36</v>
      </c>
      <c r="AX198" s="13" t="s">
        <v>80</v>
      </c>
      <c r="AY198" s="194" t="s">
        <v>141</v>
      </c>
    </row>
    <row r="199" s="14" customFormat="1">
      <c r="A199" s="14"/>
      <c r="B199" s="200"/>
      <c r="C199" s="14"/>
      <c r="D199" s="193" t="s">
        <v>151</v>
      </c>
      <c r="E199" s="201" t="s">
        <v>1</v>
      </c>
      <c r="F199" s="202" t="s">
        <v>359</v>
      </c>
      <c r="G199" s="14"/>
      <c r="H199" s="203">
        <v>17.667999999999999</v>
      </c>
      <c r="I199" s="204"/>
      <c r="J199" s="14"/>
      <c r="K199" s="14"/>
      <c r="L199" s="200"/>
      <c r="M199" s="205"/>
      <c r="N199" s="206"/>
      <c r="O199" s="206"/>
      <c r="P199" s="206"/>
      <c r="Q199" s="206"/>
      <c r="R199" s="206"/>
      <c r="S199" s="206"/>
      <c r="T199" s="20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1" t="s">
        <v>151</v>
      </c>
      <c r="AU199" s="201" t="s">
        <v>90</v>
      </c>
      <c r="AV199" s="14" t="s">
        <v>90</v>
      </c>
      <c r="AW199" s="14" t="s">
        <v>36</v>
      </c>
      <c r="AX199" s="14" t="s">
        <v>80</v>
      </c>
      <c r="AY199" s="201" t="s">
        <v>141</v>
      </c>
    </row>
    <row r="200" s="13" customFormat="1">
      <c r="A200" s="13"/>
      <c r="B200" s="192"/>
      <c r="C200" s="13"/>
      <c r="D200" s="193" t="s">
        <v>151</v>
      </c>
      <c r="E200" s="194" t="s">
        <v>1</v>
      </c>
      <c r="F200" s="195" t="s">
        <v>373</v>
      </c>
      <c r="G200" s="13"/>
      <c r="H200" s="194" t="s">
        <v>1</v>
      </c>
      <c r="I200" s="196"/>
      <c r="J200" s="13"/>
      <c r="K200" s="13"/>
      <c r="L200" s="192"/>
      <c r="M200" s="197"/>
      <c r="N200" s="198"/>
      <c r="O200" s="198"/>
      <c r="P200" s="198"/>
      <c r="Q200" s="198"/>
      <c r="R200" s="198"/>
      <c r="S200" s="198"/>
      <c r="T200" s="19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4" t="s">
        <v>151</v>
      </c>
      <c r="AU200" s="194" t="s">
        <v>90</v>
      </c>
      <c r="AV200" s="13" t="s">
        <v>88</v>
      </c>
      <c r="AW200" s="13" t="s">
        <v>36</v>
      </c>
      <c r="AX200" s="13" t="s">
        <v>80</v>
      </c>
      <c r="AY200" s="194" t="s">
        <v>141</v>
      </c>
    </row>
    <row r="201" s="14" customFormat="1">
      <c r="A201" s="14"/>
      <c r="B201" s="200"/>
      <c r="C201" s="14"/>
      <c r="D201" s="193" t="s">
        <v>151</v>
      </c>
      <c r="E201" s="201" t="s">
        <v>1</v>
      </c>
      <c r="F201" s="202" t="s">
        <v>361</v>
      </c>
      <c r="G201" s="14"/>
      <c r="H201" s="203">
        <v>1.353</v>
      </c>
      <c r="I201" s="204"/>
      <c r="J201" s="14"/>
      <c r="K201" s="14"/>
      <c r="L201" s="200"/>
      <c r="M201" s="205"/>
      <c r="N201" s="206"/>
      <c r="O201" s="206"/>
      <c r="P201" s="206"/>
      <c r="Q201" s="206"/>
      <c r="R201" s="206"/>
      <c r="S201" s="206"/>
      <c r="T201" s="20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1" t="s">
        <v>151</v>
      </c>
      <c r="AU201" s="201" t="s">
        <v>90</v>
      </c>
      <c r="AV201" s="14" t="s">
        <v>90</v>
      </c>
      <c r="AW201" s="14" t="s">
        <v>36</v>
      </c>
      <c r="AX201" s="14" t="s">
        <v>80</v>
      </c>
      <c r="AY201" s="201" t="s">
        <v>141</v>
      </c>
    </row>
    <row r="202" s="15" customFormat="1">
      <c r="A202" s="15"/>
      <c r="B202" s="211"/>
      <c r="C202" s="15"/>
      <c r="D202" s="193" t="s">
        <v>151</v>
      </c>
      <c r="E202" s="212" t="s">
        <v>1</v>
      </c>
      <c r="F202" s="213" t="s">
        <v>297</v>
      </c>
      <c r="G202" s="15"/>
      <c r="H202" s="214">
        <v>46.997999999999998</v>
      </c>
      <c r="I202" s="215"/>
      <c r="J202" s="15"/>
      <c r="K202" s="15"/>
      <c r="L202" s="211"/>
      <c r="M202" s="216"/>
      <c r="N202" s="217"/>
      <c r="O202" s="217"/>
      <c r="P202" s="217"/>
      <c r="Q202" s="217"/>
      <c r="R202" s="217"/>
      <c r="S202" s="217"/>
      <c r="T202" s="21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12" t="s">
        <v>151</v>
      </c>
      <c r="AU202" s="212" t="s">
        <v>90</v>
      </c>
      <c r="AV202" s="15" t="s">
        <v>163</v>
      </c>
      <c r="AW202" s="15" t="s">
        <v>36</v>
      </c>
      <c r="AX202" s="15" t="s">
        <v>88</v>
      </c>
      <c r="AY202" s="212" t="s">
        <v>141</v>
      </c>
    </row>
    <row r="203" s="2" customFormat="1" ht="30" customHeight="1">
      <c r="A203" s="37"/>
      <c r="B203" s="178"/>
      <c r="C203" s="179" t="s">
        <v>8</v>
      </c>
      <c r="D203" s="179" t="s">
        <v>144</v>
      </c>
      <c r="E203" s="180" t="s">
        <v>374</v>
      </c>
      <c r="F203" s="181" t="s">
        <v>375</v>
      </c>
      <c r="G203" s="182" t="s">
        <v>346</v>
      </c>
      <c r="H203" s="183">
        <v>27.977</v>
      </c>
      <c r="I203" s="184"/>
      <c r="J203" s="185">
        <f>ROUND(I203*H203,2)</f>
        <v>0</v>
      </c>
      <c r="K203" s="181" t="s">
        <v>148</v>
      </c>
      <c r="L203" s="38"/>
      <c r="M203" s="186" t="s">
        <v>1</v>
      </c>
      <c r="N203" s="187" t="s">
        <v>45</v>
      </c>
      <c r="O203" s="76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0" t="s">
        <v>163</v>
      </c>
      <c r="AT203" s="190" t="s">
        <v>144</v>
      </c>
      <c r="AU203" s="190" t="s">
        <v>90</v>
      </c>
      <c r="AY203" s="18" t="s">
        <v>141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88</v>
      </c>
      <c r="BK203" s="191">
        <f>ROUND(I203*H203,2)</f>
        <v>0</v>
      </c>
      <c r="BL203" s="18" t="s">
        <v>163</v>
      </c>
      <c r="BM203" s="190" t="s">
        <v>376</v>
      </c>
    </row>
    <row r="204" s="14" customFormat="1">
      <c r="A204" s="14"/>
      <c r="B204" s="200"/>
      <c r="C204" s="14"/>
      <c r="D204" s="193" t="s">
        <v>151</v>
      </c>
      <c r="E204" s="201" t="s">
        <v>1</v>
      </c>
      <c r="F204" s="202" t="s">
        <v>357</v>
      </c>
      <c r="G204" s="14"/>
      <c r="H204" s="203">
        <v>27.977</v>
      </c>
      <c r="I204" s="204"/>
      <c r="J204" s="14"/>
      <c r="K204" s="14"/>
      <c r="L204" s="200"/>
      <c r="M204" s="205"/>
      <c r="N204" s="206"/>
      <c r="O204" s="206"/>
      <c r="P204" s="206"/>
      <c r="Q204" s="206"/>
      <c r="R204" s="206"/>
      <c r="S204" s="206"/>
      <c r="T204" s="20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1" t="s">
        <v>151</v>
      </c>
      <c r="AU204" s="201" t="s">
        <v>90</v>
      </c>
      <c r="AV204" s="14" t="s">
        <v>90</v>
      </c>
      <c r="AW204" s="14" t="s">
        <v>36</v>
      </c>
      <c r="AX204" s="14" t="s">
        <v>88</v>
      </c>
      <c r="AY204" s="201" t="s">
        <v>141</v>
      </c>
    </row>
    <row r="205" s="2" customFormat="1" ht="30" customHeight="1">
      <c r="A205" s="37"/>
      <c r="B205" s="178"/>
      <c r="C205" s="179" t="s">
        <v>234</v>
      </c>
      <c r="D205" s="179" t="s">
        <v>144</v>
      </c>
      <c r="E205" s="180" t="s">
        <v>377</v>
      </c>
      <c r="F205" s="181" t="s">
        <v>378</v>
      </c>
      <c r="G205" s="182" t="s">
        <v>346</v>
      </c>
      <c r="H205" s="183">
        <v>17.667999999999999</v>
      </c>
      <c r="I205" s="184"/>
      <c r="J205" s="185">
        <f>ROUND(I205*H205,2)</f>
        <v>0</v>
      </c>
      <c r="K205" s="181" t="s">
        <v>148</v>
      </c>
      <c r="L205" s="38"/>
      <c r="M205" s="186" t="s">
        <v>1</v>
      </c>
      <c r="N205" s="187" t="s">
        <v>45</v>
      </c>
      <c r="O205" s="76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0" t="s">
        <v>163</v>
      </c>
      <c r="AT205" s="190" t="s">
        <v>144</v>
      </c>
      <c r="AU205" s="190" t="s">
        <v>90</v>
      </c>
      <c r="AY205" s="18" t="s">
        <v>141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88</v>
      </c>
      <c r="BK205" s="191">
        <f>ROUND(I205*H205,2)</f>
        <v>0</v>
      </c>
      <c r="BL205" s="18" t="s">
        <v>163</v>
      </c>
      <c r="BM205" s="190" t="s">
        <v>379</v>
      </c>
    </row>
    <row r="206" s="14" customFormat="1">
      <c r="A206" s="14"/>
      <c r="B206" s="200"/>
      <c r="C206" s="14"/>
      <c r="D206" s="193" t="s">
        <v>151</v>
      </c>
      <c r="E206" s="201" t="s">
        <v>1</v>
      </c>
      <c r="F206" s="202" t="s">
        <v>359</v>
      </c>
      <c r="G206" s="14"/>
      <c r="H206" s="203">
        <v>17.667999999999999</v>
      </c>
      <c r="I206" s="204"/>
      <c r="J206" s="14"/>
      <c r="K206" s="14"/>
      <c r="L206" s="200"/>
      <c r="M206" s="205"/>
      <c r="N206" s="206"/>
      <c r="O206" s="206"/>
      <c r="P206" s="206"/>
      <c r="Q206" s="206"/>
      <c r="R206" s="206"/>
      <c r="S206" s="206"/>
      <c r="T206" s="20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1" t="s">
        <v>151</v>
      </c>
      <c r="AU206" s="201" t="s">
        <v>90</v>
      </c>
      <c r="AV206" s="14" t="s">
        <v>90</v>
      </c>
      <c r="AW206" s="14" t="s">
        <v>36</v>
      </c>
      <c r="AX206" s="14" t="s">
        <v>88</v>
      </c>
      <c r="AY206" s="201" t="s">
        <v>141</v>
      </c>
    </row>
    <row r="207" s="2" customFormat="1" ht="30" customHeight="1">
      <c r="A207" s="37"/>
      <c r="B207" s="178"/>
      <c r="C207" s="179" t="s">
        <v>240</v>
      </c>
      <c r="D207" s="179" t="s">
        <v>144</v>
      </c>
      <c r="E207" s="180" t="s">
        <v>380</v>
      </c>
      <c r="F207" s="181" t="s">
        <v>381</v>
      </c>
      <c r="G207" s="182" t="s">
        <v>346</v>
      </c>
      <c r="H207" s="183">
        <v>20.312999999999999</v>
      </c>
      <c r="I207" s="184"/>
      <c r="J207" s="185">
        <f>ROUND(I207*H207,2)</f>
        <v>0</v>
      </c>
      <c r="K207" s="181" t="s">
        <v>148</v>
      </c>
      <c r="L207" s="38"/>
      <c r="M207" s="186" t="s">
        <v>1</v>
      </c>
      <c r="N207" s="187" t="s">
        <v>45</v>
      </c>
      <c r="O207" s="76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0" t="s">
        <v>163</v>
      </c>
      <c r="AT207" s="190" t="s">
        <v>144</v>
      </c>
      <c r="AU207" s="190" t="s">
        <v>90</v>
      </c>
      <c r="AY207" s="18" t="s">
        <v>141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88</v>
      </c>
      <c r="BK207" s="191">
        <f>ROUND(I207*H207,2)</f>
        <v>0</v>
      </c>
      <c r="BL207" s="18" t="s">
        <v>163</v>
      </c>
      <c r="BM207" s="190" t="s">
        <v>382</v>
      </c>
    </row>
    <row r="208" s="13" customFormat="1">
      <c r="A208" s="13"/>
      <c r="B208" s="192"/>
      <c r="C208" s="13"/>
      <c r="D208" s="193" t="s">
        <v>151</v>
      </c>
      <c r="E208" s="194" t="s">
        <v>1</v>
      </c>
      <c r="F208" s="195" t="s">
        <v>383</v>
      </c>
      <c r="G208" s="13"/>
      <c r="H208" s="194" t="s">
        <v>1</v>
      </c>
      <c r="I208" s="196"/>
      <c r="J208" s="13"/>
      <c r="K208" s="13"/>
      <c r="L208" s="192"/>
      <c r="M208" s="197"/>
      <c r="N208" s="198"/>
      <c r="O208" s="198"/>
      <c r="P208" s="198"/>
      <c r="Q208" s="198"/>
      <c r="R208" s="198"/>
      <c r="S208" s="198"/>
      <c r="T208" s="19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4" t="s">
        <v>151</v>
      </c>
      <c r="AU208" s="194" t="s">
        <v>90</v>
      </c>
      <c r="AV208" s="13" t="s">
        <v>88</v>
      </c>
      <c r="AW208" s="13" t="s">
        <v>36</v>
      </c>
      <c r="AX208" s="13" t="s">
        <v>80</v>
      </c>
      <c r="AY208" s="194" t="s">
        <v>141</v>
      </c>
    </row>
    <row r="209" s="14" customFormat="1">
      <c r="A209" s="14"/>
      <c r="B209" s="200"/>
      <c r="C209" s="14"/>
      <c r="D209" s="193" t="s">
        <v>151</v>
      </c>
      <c r="E209" s="201" t="s">
        <v>1</v>
      </c>
      <c r="F209" s="202" t="s">
        <v>351</v>
      </c>
      <c r="G209" s="14"/>
      <c r="H209" s="203">
        <v>4.1079999999999997</v>
      </c>
      <c r="I209" s="204"/>
      <c r="J209" s="14"/>
      <c r="K209" s="14"/>
      <c r="L209" s="200"/>
      <c r="M209" s="205"/>
      <c r="N209" s="206"/>
      <c r="O209" s="206"/>
      <c r="P209" s="206"/>
      <c r="Q209" s="206"/>
      <c r="R209" s="206"/>
      <c r="S209" s="206"/>
      <c r="T209" s="20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1" t="s">
        <v>151</v>
      </c>
      <c r="AU209" s="201" t="s">
        <v>90</v>
      </c>
      <c r="AV209" s="14" t="s">
        <v>90</v>
      </c>
      <c r="AW209" s="14" t="s">
        <v>36</v>
      </c>
      <c r="AX209" s="14" t="s">
        <v>80</v>
      </c>
      <c r="AY209" s="201" t="s">
        <v>141</v>
      </c>
    </row>
    <row r="210" s="13" customFormat="1">
      <c r="A210" s="13"/>
      <c r="B210" s="192"/>
      <c r="C210" s="13"/>
      <c r="D210" s="193" t="s">
        <v>151</v>
      </c>
      <c r="E210" s="194" t="s">
        <v>1</v>
      </c>
      <c r="F210" s="195" t="s">
        <v>352</v>
      </c>
      <c r="G210" s="13"/>
      <c r="H210" s="194" t="s">
        <v>1</v>
      </c>
      <c r="I210" s="196"/>
      <c r="J210" s="13"/>
      <c r="K210" s="13"/>
      <c r="L210" s="192"/>
      <c r="M210" s="197"/>
      <c r="N210" s="198"/>
      <c r="O210" s="198"/>
      <c r="P210" s="198"/>
      <c r="Q210" s="198"/>
      <c r="R210" s="198"/>
      <c r="S210" s="198"/>
      <c r="T210" s="19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4" t="s">
        <v>151</v>
      </c>
      <c r="AU210" s="194" t="s">
        <v>90</v>
      </c>
      <c r="AV210" s="13" t="s">
        <v>88</v>
      </c>
      <c r="AW210" s="13" t="s">
        <v>36</v>
      </c>
      <c r="AX210" s="13" t="s">
        <v>80</v>
      </c>
      <c r="AY210" s="194" t="s">
        <v>141</v>
      </c>
    </row>
    <row r="211" s="14" customFormat="1">
      <c r="A211" s="14"/>
      <c r="B211" s="200"/>
      <c r="C211" s="14"/>
      <c r="D211" s="193" t="s">
        <v>151</v>
      </c>
      <c r="E211" s="201" t="s">
        <v>1</v>
      </c>
      <c r="F211" s="202" t="s">
        <v>353</v>
      </c>
      <c r="G211" s="14"/>
      <c r="H211" s="203">
        <v>24.135999999999999</v>
      </c>
      <c r="I211" s="204"/>
      <c r="J211" s="14"/>
      <c r="K211" s="14"/>
      <c r="L211" s="200"/>
      <c r="M211" s="205"/>
      <c r="N211" s="206"/>
      <c r="O211" s="206"/>
      <c r="P211" s="206"/>
      <c r="Q211" s="206"/>
      <c r="R211" s="206"/>
      <c r="S211" s="206"/>
      <c r="T211" s="20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1" t="s">
        <v>151</v>
      </c>
      <c r="AU211" s="201" t="s">
        <v>90</v>
      </c>
      <c r="AV211" s="14" t="s">
        <v>90</v>
      </c>
      <c r="AW211" s="14" t="s">
        <v>36</v>
      </c>
      <c r="AX211" s="14" t="s">
        <v>80</v>
      </c>
      <c r="AY211" s="201" t="s">
        <v>141</v>
      </c>
    </row>
    <row r="212" s="13" customFormat="1">
      <c r="A212" s="13"/>
      <c r="B212" s="192"/>
      <c r="C212" s="13"/>
      <c r="D212" s="193" t="s">
        <v>151</v>
      </c>
      <c r="E212" s="194" t="s">
        <v>1</v>
      </c>
      <c r="F212" s="195" t="s">
        <v>354</v>
      </c>
      <c r="G212" s="13"/>
      <c r="H212" s="194" t="s">
        <v>1</v>
      </c>
      <c r="I212" s="196"/>
      <c r="J212" s="13"/>
      <c r="K212" s="13"/>
      <c r="L212" s="192"/>
      <c r="M212" s="197"/>
      <c r="N212" s="198"/>
      <c r="O212" s="198"/>
      <c r="P212" s="198"/>
      <c r="Q212" s="198"/>
      <c r="R212" s="198"/>
      <c r="S212" s="198"/>
      <c r="T212" s="19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4" t="s">
        <v>151</v>
      </c>
      <c r="AU212" s="194" t="s">
        <v>90</v>
      </c>
      <c r="AV212" s="13" t="s">
        <v>88</v>
      </c>
      <c r="AW212" s="13" t="s">
        <v>36</v>
      </c>
      <c r="AX212" s="13" t="s">
        <v>80</v>
      </c>
      <c r="AY212" s="194" t="s">
        <v>141</v>
      </c>
    </row>
    <row r="213" s="14" customFormat="1">
      <c r="A213" s="14"/>
      <c r="B213" s="200"/>
      <c r="C213" s="14"/>
      <c r="D213" s="193" t="s">
        <v>151</v>
      </c>
      <c r="E213" s="201" t="s">
        <v>1</v>
      </c>
      <c r="F213" s="202" t="s">
        <v>355</v>
      </c>
      <c r="G213" s="14"/>
      <c r="H213" s="203">
        <v>-7.931</v>
      </c>
      <c r="I213" s="204"/>
      <c r="J213" s="14"/>
      <c r="K213" s="14"/>
      <c r="L213" s="200"/>
      <c r="M213" s="205"/>
      <c r="N213" s="206"/>
      <c r="O213" s="206"/>
      <c r="P213" s="206"/>
      <c r="Q213" s="206"/>
      <c r="R213" s="206"/>
      <c r="S213" s="206"/>
      <c r="T213" s="20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1" t="s">
        <v>151</v>
      </c>
      <c r="AU213" s="201" t="s">
        <v>90</v>
      </c>
      <c r="AV213" s="14" t="s">
        <v>90</v>
      </c>
      <c r="AW213" s="14" t="s">
        <v>36</v>
      </c>
      <c r="AX213" s="14" t="s">
        <v>80</v>
      </c>
      <c r="AY213" s="201" t="s">
        <v>141</v>
      </c>
    </row>
    <row r="214" s="15" customFormat="1">
      <c r="A214" s="15"/>
      <c r="B214" s="211"/>
      <c r="C214" s="15"/>
      <c r="D214" s="193" t="s">
        <v>151</v>
      </c>
      <c r="E214" s="212" t="s">
        <v>1</v>
      </c>
      <c r="F214" s="213" t="s">
        <v>297</v>
      </c>
      <c r="G214" s="15"/>
      <c r="H214" s="214">
        <v>20.312999999999999</v>
      </c>
      <c r="I214" s="215"/>
      <c r="J214" s="15"/>
      <c r="K214" s="15"/>
      <c r="L214" s="211"/>
      <c r="M214" s="216"/>
      <c r="N214" s="217"/>
      <c r="O214" s="217"/>
      <c r="P214" s="217"/>
      <c r="Q214" s="217"/>
      <c r="R214" s="217"/>
      <c r="S214" s="217"/>
      <c r="T214" s="21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12" t="s">
        <v>151</v>
      </c>
      <c r="AU214" s="212" t="s">
        <v>90</v>
      </c>
      <c r="AV214" s="15" t="s">
        <v>163</v>
      </c>
      <c r="AW214" s="15" t="s">
        <v>36</v>
      </c>
      <c r="AX214" s="15" t="s">
        <v>88</v>
      </c>
      <c r="AY214" s="212" t="s">
        <v>141</v>
      </c>
    </row>
    <row r="215" s="2" customFormat="1" ht="22.2" customHeight="1">
      <c r="A215" s="37"/>
      <c r="B215" s="178"/>
      <c r="C215" s="179" t="s">
        <v>245</v>
      </c>
      <c r="D215" s="179" t="s">
        <v>144</v>
      </c>
      <c r="E215" s="180" t="s">
        <v>384</v>
      </c>
      <c r="F215" s="181" t="s">
        <v>385</v>
      </c>
      <c r="G215" s="182" t="s">
        <v>346</v>
      </c>
      <c r="H215" s="183">
        <v>17.48</v>
      </c>
      <c r="I215" s="184"/>
      <c r="J215" s="185">
        <f>ROUND(I215*H215,2)</f>
        <v>0</v>
      </c>
      <c r="K215" s="181" t="s">
        <v>148</v>
      </c>
      <c r="L215" s="38"/>
      <c r="M215" s="186" t="s">
        <v>1</v>
      </c>
      <c r="N215" s="187" t="s">
        <v>45</v>
      </c>
      <c r="O215" s="76"/>
      <c r="P215" s="188">
        <f>O215*H215</f>
        <v>0</v>
      </c>
      <c r="Q215" s="188">
        <v>0</v>
      </c>
      <c r="R215" s="188">
        <f>Q215*H215</f>
        <v>0</v>
      </c>
      <c r="S215" s="188">
        <v>0</v>
      </c>
      <c r="T215" s="18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0" t="s">
        <v>163</v>
      </c>
      <c r="AT215" s="190" t="s">
        <v>144</v>
      </c>
      <c r="AU215" s="190" t="s">
        <v>90</v>
      </c>
      <c r="AY215" s="18" t="s">
        <v>141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88</v>
      </c>
      <c r="BK215" s="191">
        <f>ROUND(I215*H215,2)</f>
        <v>0</v>
      </c>
      <c r="BL215" s="18" t="s">
        <v>163</v>
      </c>
      <c r="BM215" s="190" t="s">
        <v>386</v>
      </c>
    </row>
    <row r="216" s="13" customFormat="1">
      <c r="A216" s="13"/>
      <c r="B216" s="192"/>
      <c r="C216" s="13"/>
      <c r="D216" s="193" t="s">
        <v>151</v>
      </c>
      <c r="E216" s="194" t="s">
        <v>1</v>
      </c>
      <c r="F216" s="195" t="s">
        <v>348</v>
      </c>
      <c r="G216" s="13"/>
      <c r="H216" s="194" t="s">
        <v>1</v>
      </c>
      <c r="I216" s="196"/>
      <c r="J216" s="13"/>
      <c r="K216" s="13"/>
      <c r="L216" s="192"/>
      <c r="M216" s="197"/>
      <c r="N216" s="198"/>
      <c r="O216" s="198"/>
      <c r="P216" s="198"/>
      <c r="Q216" s="198"/>
      <c r="R216" s="198"/>
      <c r="S216" s="198"/>
      <c r="T216" s="19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4" t="s">
        <v>151</v>
      </c>
      <c r="AU216" s="194" t="s">
        <v>90</v>
      </c>
      <c r="AV216" s="13" t="s">
        <v>88</v>
      </c>
      <c r="AW216" s="13" t="s">
        <v>36</v>
      </c>
      <c r="AX216" s="13" t="s">
        <v>80</v>
      </c>
      <c r="AY216" s="194" t="s">
        <v>141</v>
      </c>
    </row>
    <row r="217" s="14" customFormat="1">
      <c r="A217" s="14"/>
      <c r="B217" s="200"/>
      <c r="C217" s="14"/>
      <c r="D217" s="193" t="s">
        <v>151</v>
      </c>
      <c r="E217" s="201" t="s">
        <v>1</v>
      </c>
      <c r="F217" s="202" t="s">
        <v>349</v>
      </c>
      <c r="G217" s="14"/>
      <c r="H217" s="203">
        <v>17.48</v>
      </c>
      <c r="I217" s="204"/>
      <c r="J217" s="14"/>
      <c r="K217" s="14"/>
      <c r="L217" s="200"/>
      <c r="M217" s="205"/>
      <c r="N217" s="206"/>
      <c r="O217" s="206"/>
      <c r="P217" s="206"/>
      <c r="Q217" s="206"/>
      <c r="R217" s="206"/>
      <c r="S217" s="206"/>
      <c r="T217" s="20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1" t="s">
        <v>151</v>
      </c>
      <c r="AU217" s="201" t="s">
        <v>90</v>
      </c>
      <c r="AV217" s="14" t="s">
        <v>90</v>
      </c>
      <c r="AW217" s="14" t="s">
        <v>36</v>
      </c>
      <c r="AX217" s="14" t="s">
        <v>88</v>
      </c>
      <c r="AY217" s="201" t="s">
        <v>141</v>
      </c>
    </row>
    <row r="218" s="12" customFormat="1" ht="22.8" customHeight="1">
      <c r="A218" s="12"/>
      <c r="B218" s="165"/>
      <c r="C218" s="12"/>
      <c r="D218" s="166" t="s">
        <v>79</v>
      </c>
      <c r="E218" s="176" t="s">
        <v>387</v>
      </c>
      <c r="F218" s="176" t="s">
        <v>388</v>
      </c>
      <c r="G218" s="12"/>
      <c r="H218" s="12"/>
      <c r="I218" s="168"/>
      <c r="J218" s="177">
        <f>BK218</f>
        <v>0</v>
      </c>
      <c r="K218" s="12"/>
      <c r="L218" s="165"/>
      <c r="M218" s="170"/>
      <c r="N218" s="171"/>
      <c r="O218" s="171"/>
      <c r="P218" s="172">
        <f>P219</f>
        <v>0</v>
      </c>
      <c r="Q218" s="171"/>
      <c r="R218" s="172">
        <f>R219</f>
        <v>0</v>
      </c>
      <c r="S218" s="171"/>
      <c r="T218" s="173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66" t="s">
        <v>88</v>
      </c>
      <c r="AT218" s="174" t="s">
        <v>79</v>
      </c>
      <c r="AU218" s="174" t="s">
        <v>88</v>
      </c>
      <c r="AY218" s="166" t="s">
        <v>141</v>
      </c>
      <c r="BK218" s="175">
        <f>BK219</f>
        <v>0</v>
      </c>
    </row>
    <row r="219" s="2" customFormat="1" ht="14.4" customHeight="1">
      <c r="A219" s="37"/>
      <c r="B219" s="178"/>
      <c r="C219" s="179" t="s">
        <v>249</v>
      </c>
      <c r="D219" s="179" t="s">
        <v>144</v>
      </c>
      <c r="E219" s="180" t="s">
        <v>389</v>
      </c>
      <c r="F219" s="181" t="s">
        <v>390</v>
      </c>
      <c r="G219" s="182" t="s">
        <v>346</v>
      </c>
      <c r="H219" s="183">
        <v>2.343</v>
      </c>
      <c r="I219" s="184"/>
      <c r="J219" s="185">
        <f>ROUND(I219*H219,2)</f>
        <v>0</v>
      </c>
      <c r="K219" s="181" t="s">
        <v>148</v>
      </c>
      <c r="L219" s="38"/>
      <c r="M219" s="219" t="s">
        <v>1</v>
      </c>
      <c r="N219" s="220" t="s">
        <v>45</v>
      </c>
      <c r="O219" s="22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0" t="s">
        <v>163</v>
      </c>
      <c r="AT219" s="190" t="s">
        <v>144</v>
      </c>
      <c r="AU219" s="190" t="s">
        <v>90</v>
      </c>
      <c r="AY219" s="18" t="s">
        <v>141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8" t="s">
        <v>88</v>
      </c>
      <c r="BK219" s="191">
        <f>ROUND(I219*H219,2)</f>
        <v>0</v>
      </c>
      <c r="BL219" s="18" t="s">
        <v>163</v>
      </c>
      <c r="BM219" s="190" t="s">
        <v>391</v>
      </c>
    </row>
    <row r="220" s="2" customFormat="1" ht="6.96" customHeight="1">
      <c r="A220" s="37"/>
      <c r="B220" s="59"/>
      <c r="C220" s="60"/>
      <c r="D220" s="60"/>
      <c r="E220" s="60"/>
      <c r="F220" s="60"/>
      <c r="G220" s="60"/>
      <c r="H220" s="60"/>
      <c r="I220" s="60"/>
      <c r="J220" s="60"/>
      <c r="K220" s="60"/>
      <c r="L220" s="38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</sheetData>
  <autoFilter ref="C124:K2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111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8" t="str">
        <f>'Rekapitulace stavby'!K6</f>
        <v>Most ev.č. M2 přes Holotovecký potok na ul. V Zimném dole v Petřvaldu</v>
      </c>
      <c r="F7" s="31"/>
      <c r="G7" s="31"/>
      <c r="H7" s="31"/>
      <c r="L7" s="21"/>
    </row>
    <row r="8" s="1" customFormat="1" ht="12" customHeight="1">
      <c r="B8" s="21"/>
      <c r="D8" s="31" t="s">
        <v>112</v>
      </c>
      <c r="L8" s="21"/>
    </row>
    <row r="9" s="2" customFormat="1" ht="14.4" customHeight="1">
      <c r="A9" s="37"/>
      <c r="B9" s="38"/>
      <c r="C9" s="37"/>
      <c r="D9" s="37"/>
      <c r="E9" s="128" t="s">
        <v>267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268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5.6" customHeight="1">
      <c r="A11" s="37"/>
      <c r="B11" s="38"/>
      <c r="C11" s="37"/>
      <c r="D11" s="37"/>
      <c r="E11" s="66" t="s">
        <v>392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5. 5. 2022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26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29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30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32</v>
      </c>
      <c r="E22" s="37"/>
      <c r="F22" s="37"/>
      <c r="G22" s="37"/>
      <c r="H22" s="37"/>
      <c r="I22" s="31" t="s">
        <v>25</v>
      </c>
      <c r="J22" s="26" t="s">
        <v>33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34</v>
      </c>
      <c r="F23" s="37"/>
      <c r="G23" s="37"/>
      <c r="H23" s="37"/>
      <c r="I23" s="31" t="s">
        <v>28</v>
      </c>
      <c r="J23" s="26" t="s">
        <v>35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37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38</v>
      </c>
      <c r="F26" s="37"/>
      <c r="G26" s="37"/>
      <c r="H26" s="37"/>
      <c r="I26" s="31" t="s">
        <v>28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39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4.4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40</v>
      </c>
      <c r="E32" s="37"/>
      <c r="F32" s="37"/>
      <c r="G32" s="37"/>
      <c r="H32" s="37"/>
      <c r="I32" s="37"/>
      <c r="J32" s="95">
        <f>ROUND(J125,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42</v>
      </c>
      <c r="G34" s="37"/>
      <c r="H34" s="37"/>
      <c r="I34" s="42" t="s">
        <v>41</v>
      </c>
      <c r="J34" s="42" t="s">
        <v>43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44</v>
      </c>
      <c r="E35" s="31" t="s">
        <v>45</v>
      </c>
      <c r="F35" s="134">
        <f>ROUND((SUM(BE125:BE215)),  2)</f>
        <v>0</v>
      </c>
      <c r="G35" s="37"/>
      <c r="H35" s="37"/>
      <c r="I35" s="135">
        <v>0.20999999999999999</v>
      </c>
      <c r="J35" s="134">
        <f>ROUND(((SUM(BE125:BE215))*I35),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46</v>
      </c>
      <c r="F36" s="134">
        <f>ROUND((SUM(BF125:BF215)),  2)</f>
        <v>0</v>
      </c>
      <c r="G36" s="37"/>
      <c r="H36" s="37"/>
      <c r="I36" s="135">
        <v>0.14999999999999999</v>
      </c>
      <c r="J36" s="134">
        <f>ROUND(((SUM(BF125:BF215))*I36),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34">
        <f>ROUND((SUM(BG125:BG215)),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48</v>
      </c>
      <c r="F38" s="134">
        <f>ROUND((SUM(BH125:BH215)),  2)</f>
        <v>0</v>
      </c>
      <c r="G38" s="37"/>
      <c r="H38" s="37"/>
      <c r="I38" s="135">
        <v>0.14999999999999999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49</v>
      </c>
      <c r="F39" s="134">
        <f>ROUND((SUM(BI125:BI215)),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50</v>
      </c>
      <c r="E41" s="80"/>
      <c r="F41" s="80"/>
      <c r="G41" s="138" t="s">
        <v>51</v>
      </c>
      <c r="H41" s="139" t="s">
        <v>52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42" t="s">
        <v>56</v>
      </c>
      <c r="G61" s="57" t="s">
        <v>55</v>
      </c>
      <c r="H61" s="40"/>
      <c r="I61" s="40"/>
      <c r="J61" s="143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42" t="s">
        <v>56</v>
      </c>
      <c r="G76" s="57" t="s">
        <v>55</v>
      </c>
      <c r="H76" s="40"/>
      <c r="I76" s="40"/>
      <c r="J76" s="143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7" customHeight="1">
      <c r="A85" s="37"/>
      <c r="B85" s="38"/>
      <c r="C85" s="37"/>
      <c r="D85" s="37"/>
      <c r="E85" s="128" t="str">
        <f>E7</f>
        <v>Most ev.č. M2 přes Holotovecký potok na ul. V Zimném dole v Petřvaldu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1" customFormat="1" ht="12" customHeight="1">
      <c r="B86" s="21"/>
      <c r="C86" s="31" t="s">
        <v>112</v>
      </c>
      <c r="L86" s="21"/>
    </row>
    <row r="87" hidden="1" s="2" customFormat="1" ht="14.4" customHeight="1">
      <c r="A87" s="37"/>
      <c r="B87" s="38"/>
      <c r="C87" s="37"/>
      <c r="D87" s="37"/>
      <c r="E87" s="128" t="s">
        <v>267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1" t="s">
        <v>268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5.6" customHeight="1">
      <c r="A89" s="37"/>
      <c r="B89" s="38"/>
      <c r="C89" s="37"/>
      <c r="D89" s="37"/>
      <c r="E89" s="66" t="str">
        <f>E11</f>
        <v>001.2 - 001.2 - Zemní práce, výkopy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 </v>
      </c>
      <c r="G91" s="37"/>
      <c r="H91" s="37"/>
      <c r="I91" s="31" t="s">
        <v>22</v>
      </c>
      <c r="J91" s="68" t="str">
        <f>IF(J14="","",J14)</f>
        <v>5. 5. 2022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26.4" customHeight="1">
      <c r="A93" s="37"/>
      <c r="B93" s="38"/>
      <c r="C93" s="31" t="s">
        <v>24</v>
      </c>
      <c r="D93" s="37"/>
      <c r="E93" s="37"/>
      <c r="F93" s="26" t="str">
        <f>E17</f>
        <v>Město Petřvald</v>
      </c>
      <c r="G93" s="37"/>
      <c r="H93" s="37"/>
      <c r="I93" s="31" t="s">
        <v>32</v>
      </c>
      <c r="J93" s="35" t="str">
        <f>E23</f>
        <v>Ing. Pavel Kurečka MOSTY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5.6" customHeight="1">
      <c r="A94" s="37"/>
      <c r="B94" s="38"/>
      <c r="C94" s="31" t="s">
        <v>30</v>
      </c>
      <c r="D94" s="37"/>
      <c r="E94" s="37"/>
      <c r="F94" s="26" t="str">
        <f>IF(E20="","",E20)</f>
        <v>Vyplň údaj</v>
      </c>
      <c r="G94" s="37"/>
      <c r="H94" s="37"/>
      <c r="I94" s="31" t="s">
        <v>37</v>
      </c>
      <c r="J94" s="35" t="str">
        <f>E26</f>
        <v>Kurečková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9.28" customHeight="1">
      <c r="A96" s="37"/>
      <c r="B96" s="38"/>
      <c r="C96" s="144" t="s">
        <v>115</v>
      </c>
      <c r="D96" s="136"/>
      <c r="E96" s="136"/>
      <c r="F96" s="136"/>
      <c r="G96" s="136"/>
      <c r="H96" s="136"/>
      <c r="I96" s="136"/>
      <c r="J96" s="145" t="s">
        <v>116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22.8" customHeight="1">
      <c r="A98" s="37"/>
      <c r="B98" s="38"/>
      <c r="C98" s="146" t="s">
        <v>117</v>
      </c>
      <c r="D98" s="37"/>
      <c r="E98" s="37"/>
      <c r="F98" s="37"/>
      <c r="G98" s="37"/>
      <c r="H98" s="37"/>
      <c r="I98" s="37"/>
      <c r="J98" s="95">
        <f>J125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118</v>
      </c>
    </row>
    <row r="99" hidden="1" s="9" customFormat="1" ht="24.96" customHeight="1">
      <c r="A99" s="9"/>
      <c r="B99" s="147"/>
      <c r="C99" s="9"/>
      <c r="D99" s="148" t="s">
        <v>270</v>
      </c>
      <c r="E99" s="149"/>
      <c r="F99" s="149"/>
      <c r="G99" s="149"/>
      <c r="H99" s="149"/>
      <c r="I99" s="149"/>
      <c r="J99" s="150">
        <f>J126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1"/>
      <c r="C100" s="10"/>
      <c r="D100" s="152" t="s">
        <v>271</v>
      </c>
      <c r="E100" s="153"/>
      <c r="F100" s="153"/>
      <c r="G100" s="153"/>
      <c r="H100" s="153"/>
      <c r="I100" s="153"/>
      <c r="J100" s="154">
        <f>J127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1"/>
      <c r="C101" s="10"/>
      <c r="D101" s="152" t="s">
        <v>393</v>
      </c>
      <c r="E101" s="153"/>
      <c r="F101" s="153"/>
      <c r="G101" s="153"/>
      <c r="H101" s="153"/>
      <c r="I101" s="153"/>
      <c r="J101" s="154">
        <f>J189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1"/>
      <c r="C102" s="10"/>
      <c r="D102" s="152" t="s">
        <v>272</v>
      </c>
      <c r="E102" s="153"/>
      <c r="F102" s="153"/>
      <c r="G102" s="153"/>
      <c r="H102" s="153"/>
      <c r="I102" s="153"/>
      <c r="J102" s="154">
        <f>J193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1"/>
      <c r="C103" s="10"/>
      <c r="D103" s="152" t="s">
        <v>274</v>
      </c>
      <c r="E103" s="153"/>
      <c r="F103" s="153"/>
      <c r="G103" s="153"/>
      <c r="H103" s="153"/>
      <c r="I103" s="153"/>
      <c r="J103" s="154">
        <f>J214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125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7" customHeight="1">
      <c r="A113" s="37"/>
      <c r="B113" s="38"/>
      <c r="C113" s="37"/>
      <c r="D113" s="37"/>
      <c r="E113" s="128" t="str">
        <f>E7</f>
        <v>Most ev.č. M2 přes Holotovecký potok na ul. V Zimném dole v Petřvaldu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1"/>
      <c r="C114" s="31" t="s">
        <v>112</v>
      </c>
      <c r="L114" s="21"/>
    </row>
    <row r="115" s="2" customFormat="1" ht="14.4" customHeight="1">
      <c r="A115" s="37"/>
      <c r="B115" s="38"/>
      <c r="C115" s="37"/>
      <c r="D115" s="37"/>
      <c r="E115" s="128" t="s">
        <v>267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268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7"/>
      <c r="D117" s="37"/>
      <c r="E117" s="66" t="str">
        <f>E11</f>
        <v>001.2 - 001.2 - Zemní práce, výkopy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F14</f>
        <v xml:space="preserve"> </v>
      </c>
      <c r="G119" s="37"/>
      <c r="H119" s="37"/>
      <c r="I119" s="31" t="s">
        <v>22</v>
      </c>
      <c r="J119" s="68" t="str">
        <f>IF(J14="","",J14)</f>
        <v>5. 5. 2022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4" customHeight="1">
      <c r="A121" s="37"/>
      <c r="B121" s="38"/>
      <c r="C121" s="31" t="s">
        <v>24</v>
      </c>
      <c r="D121" s="37"/>
      <c r="E121" s="37"/>
      <c r="F121" s="26" t="str">
        <f>E17</f>
        <v>Město Petřvald</v>
      </c>
      <c r="G121" s="37"/>
      <c r="H121" s="37"/>
      <c r="I121" s="31" t="s">
        <v>32</v>
      </c>
      <c r="J121" s="35" t="str">
        <f>E23</f>
        <v>Ing. Pavel Kurečka MOSTY s.r.o.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6" customHeight="1">
      <c r="A122" s="37"/>
      <c r="B122" s="38"/>
      <c r="C122" s="31" t="s">
        <v>30</v>
      </c>
      <c r="D122" s="37"/>
      <c r="E122" s="37"/>
      <c r="F122" s="26" t="str">
        <f>IF(E20="","",E20)</f>
        <v>Vyplň údaj</v>
      </c>
      <c r="G122" s="37"/>
      <c r="H122" s="37"/>
      <c r="I122" s="31" t="s">
        <v>37</v>
      </c>
      <c r="J122" s="35" t="str">
        <f>E26</f>
        <v>Kurečková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55"/>
      <c r="B124" s="156"/>
      <c r="C124" s="157" t="s">
        <v>126</v>
      </c>
      <c r="D124" s="158" t="s">
        <v>65</v>
      </c>
      <c r="E124" s="158" t="s">
        <v>61</v>
      </c>
      <c r="F124" s="158" t="s">
        <v>62</v>
      </c>
      <c r="G124" s="158" t="s">
        <v>127</v>
      </c>
      <c r="H124" s="158" t="s">
        <v>128</v>
      </c>
      <c r="I124" s="158" t="s">
        <v>129</v>
      </c>
      <c r="J124" s="158" t="s">
        <v>116</v>
      </c>
      <c r="K124" s="159" t="s">
        <v>130</v>
      </c>
      <c r="L124" s="160"/>
      <c r="M124" s="85" t="s">
        <v>1</v>
      </c>
      <c r="N124" s="86" t="s">
        <v>44</v>
      </c>
      <c r="O124" s="86" t="s">
        <v>131</v>
      </c>
      <c r="P124" s="86" t="s">
        <v>132</v>
      </c>
      <c r="Q124" s="86" t="s">
        <v>133</v>
      </c>
      <c r="R124" s="86" t="s">
        <v>134</v>
      </c>
      <c r="S124" s="86" t="s">
        <v>135</v>
      </c>
      <c r="T124" s="87" t="s">
        <v>136</v>
      </c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="2" customFormat="1" ht="22.8" customHeight="1">
      <c r="A125" s="37"/>
      <c r="B125" s="38"/>
      <c r="C125" s="92" t="s">
        <v>137</v>
      </c>
      <c r="D125" s="37"/>
      <c r="E125" s="37"/>
      <c r="F125" s="37"/>
      <c r="G125" s="37"/>
      <c r="H125" s="37"/>
      <c r="I125" s="37"/>
      <c r="J125" s="161">
        <f>BK125</f>
        <v>0</v>
      </c>
      <c r="K125" s="37"/>
      <c r="L125" s="38"/>
      <c r="M125" s="88"/>
      <c r="N125" s="72"/>
      <c r="O125" s="89"/>
      <c r="P125" s="162">
        <f>P126</f>
        <v>0</v>
      </c>
      <c r="Q125" s="89"/>
      <c r="R125" s="162">
        <f>R126</f>
        <v>5.8401890200000004</v>
      </c>
      <c r="S125" s="89"/>
      <c r="T125" s="163">
        <f>T126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79</v>
      </c>
      <c r="AU125" s="18" t="s">
        <v>118</v>
      </c>
      <c r="BK125" s="164">
        <f>BK126</f>
        <v>0</v>
      </c>
    </row>
    <row r="126" s="12" customFormat="1" ht="25.92" customHeight="1">
      <c r="A126" s="12"/>
      <c r="B126" s="165"/>
      <c r="C126" s="12"/>
      <c r="D126" s="166" t="s">
        <v>79</v>
      </c>
      <c r="E126" s="167" t="s">
        <v>275</v>
      </c>
      <c r="F126" s="167" t="s">
        <v>276</v>
      </c>
      <c r="G126" s="12"/>
      <c r="H126" s="12"/>
      <c r="I126" s="168"/>
      <c r="J126" s="169">
        <f>BK126</f>
        <v>0</v>
      </c>
      <c r="K126" s="12"/>
      <c r="L126" s="165"/>
      <c r="M126" s="170"/>
      <c r="N126" s="171"/>
      <c r="O126" s="171"/>
      <c r="P126" s="172">
        <f>P127+P189+P193+P214</f>
        <v>0</v>
      </c>
      <c r="Q126" s="171"/>
      <c r="R126" s="172">
        <f>R127+R189+R193+R214</f>
        <v>5.8401890200000004</v>
      </c>
      <c r="S126" s="171"/>
      <c r="T126" s="173">
        <f>T127+T189+T193+T214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6" t="s">
        <v>88</v>
      </c>
      <c r="AT126" s="174" t="s">
        <v>79</v>
      </c>
      <c r="AU126" s="174" t="s">
        <v>80</v>
      </c>
      <c r="AY126" s="166" t="s">
        <v>141</v>
      </c>
      <c r="BK126" s="175">
        <f>BK127+BK189+BK193+BK214</f>
        <v>0</v>
      </c>
    </row>
    <row r="127" s="12" customFormat="1" ht="22.8" customHeight="1">
      <c r="A127" s="12"/>
      <c r="B127" s="165"/>
      <c r="C127" s="12"/>
      <c r="D127" s="166" t="s">
        <v>79</v>
      </c>
      <c r="E127" s="176" t="s">
        <v>88</v>
      </c>
      <c r="F127" s="176" t="s">
        <v>277</v>
      </c>
      <c r="G127" s="12"/>
      <c r="H127" s="12"/>
      <c r="I127" s="168"/>
      <c r="J127" s="177">
        <f>BK127</f>
        <v>0</v>
      </c>
      <c r="K127" s="12"/>
      <c r="L127" s="165"/>
      <c r="M127" s="170"/>
      <c r="N127" s="171"/>
      <c r="O127" s="171"/>
      <c r="P127" s="172">
        <f>SUM(P128:P188)</f>
        <v>0</v>
      </c>
      <c r="Q127" s="171"/>
      <c r="R127" s="172">
        <f>SUM(R128:R188)</f>
        <v>4.2355100199999995</v>
      </c>
      <c r="S127" s="171"/>
      <c r="T127" s="173">
        <f>SUM(T128:T188)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6" t="s">
        <v>88</v>
      </c>
      <c r="AT127" s="174" t="s">
        <v>79</v>
      </c>
      <c r="AU127" s="174" t="s">
        <v>88</v>
      </c>
      <c r="AY127" s="166" t="s">
        <v>141</v>
      </c>
      <c r="BK127" s="175">
        <f>SUM(BK128:BK188)</f>
        <v>0</v>
      </c>
    </row>
    <row r="128" s="2" customFormat="1" ht="14.4" customHeight="1">
      <c r="A128" s="37"/>
      <c r="B128" s="178"/>
      <c r="C128" s="179" t="s">
        <v>88</v>
      </c>
      <c r="D128" s="179" t="s">
        <v>144</v>
      </c>
      <c r="E128" s="180" t="s">
        <v>394</v>
      </c>
      <c r="F128" s="181" t="s">
        <v>395</v>
      </c>
      <c r="G128" s="182" t="s">
        <v>280</v>
      </c>
      <c r="H128" s="183">
        <v>23</v>
      </c>
      <c r="I128" s="184"/>
      <c r="J128" s="185">
        <f>ROUND(I128*H128,2)</f>
        <v>0</v>
      </c>
      <c r="K128" s="181" t="s">
        <v>148</v>
      </c>
      <c r="L128" s="38"/>
      <c r="M128" s="186" t="s">
        <v>1</v>
      </c>
      <c r="N128" s="187" t="s">
        <v>45</v>
      </c>
      <c r="O128" s="76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0" t="s">
        <v>163</v>
      </c>
      <c r="AT128" s="190" t="s">
        <v>144</v>
      </c>
      <c r="AU128" s="190" t="s">
        <v>90</v>
      </c>
      <c r="AY128" s="18" t="s">
        <v>141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88</v>
      </c>
      <c r="BK128" s="191">
        <f>ROUND(I128*H128,2)</f>
        <v>0</v>
      </c>
      <c r="BL128" s="18" t="s">
        <v>163</v>
      </c>
      <c r="BM128" s="190" t="s">
        <v>396</v>
      </c>
    </row>
    <row r="129" s="13" customFormat="1">
      <c r="A129" s="13"/>
      <c r="B129" s="192"/>
      <c r="C129" s="13"/>
      <c r="D129" s="193" t="s">
        <v>151</v>
      </c>
      <c r="E129" s="194" t="s">
        <v>1</v>
      </c>
      <c r="F129" s="195" t="s">
        <v>397</v>
      </c>
      <c r="G129" s="13"/>
      <c r="H129" s="194" t="s">
        <v>1</v>
      </c>
      <c r="I129" s="196"/>
      <c r="J129" s="13"/>
      <c r="K129" s="13"/>
      <c r="L129" s="192"/>
      <c r="M129" s="197"/>
      <c r="N129" s="198"/>
      <c r="O129" s="198"/>
      <c r="P129" s="198"/>
      <c r="Q129" s="198"/>
      <c r="R129" s="198"/>
      <c r="S129" s="198"/>
      <c r="T129" s="19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4" t="s">
        <v>151</v>
      </c>
      <c r="AU129" s="194" t="s">
        <v>90</v>
      </c>
      <c r="AV129" s="13" t="s">
        <v>88</v>
      </c>
      <c r="AW129" s="13" t="s">
        <v>36</v>
      </c>
      <c r="AX129" s="13" t="s">
        <v>80</v>
      </c>
      <c r="AY129" s="194" t="s">
        <v>141</v>
      </c>
    </row>
    <row r="130" s="13" customFormat="1">
      <c r="A130" s="13"/>
      <c r="B130" s="192"/>
      <c r="C130" s="13"/>
      <c r="D130" s="193" t="s">
        <v>151</v>
      </c>
      <c r="E130" s="194" t="s">
        <v>1</v>
      </c>
      <c r="F130" s="195" t="s">
        <v>398</v>
      </c>
      <c r="G130" s="13"/>
      <c r="H130" s="194" t="s">
        <v>1</v>
      </c>
      <c r="I130" s="196"/>
      <c r="J130" s="13"/>
      <c r="K130" s="13"/>
      <c r="L130" s="192"/>
      <c r="M130" s="197"/>
      <c r="N130" s="198"/>
      <c r="O130" s="198"/>
      <c r="P130" s="198"/>
      <c r="Q130" s="198"/>
      <c r="R130" s="198"/>
      <c r="S130" s="198"/>
      <c r="T130" s="19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4" t="s">
        <v>151</v>
      </c>
      <c r="AU130" s="194" t="s">
        <v>90</v>
      </c>
      <c r="AV130" s="13" t="s">
        <v>88</v>
      </c>
      <c r="AW130" s="13" t="s">
        <v>36</v>
      </c>
      <c r="AX130" s="13" t="s">
        <v>80</v>
      </c>
      <c r="AY130" s="194" t="s">
        <v>141</v>
      </c>
    </row>
    <row r="131" s="14" customFormat="1">
      <c r="A131" s="14"/>
      <c r="B131" s="200"/>
      <c r="C131" s="14"/>
      <c r="D131" s="193" t="s">
        <v>151</v>
      </c>
      <c r="E131" s="201" t="s">
        <v>1</v>
      </c>
      <c r="F131" s="202" t="s">
        <v>399</v>
      </c>
      <c r="G131" s="14"/>
      <c r="H131" s="203">
        <v>23</v>
      </c>
      <c r="I131" s="204"/>
      <c r="J131" s="14"/>
      <c r="K131" s="14"/>
      <c r="L131" s="200"/>
      <c r="M131" s="205"/>
      <c r="N131" s="206"/>
      <c r="O131" s="206"/>
      <c r="P131" s="206"/>
      <c r="Q131" s="206"/>
      <c r="R131" s="206"/>
      <c r="S131" s="206"/>
      <c r="T131" s="20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1" t="s">
        <v>151</v>
      </c>
      <c r="AU131" s="201" t="s">
        <v>90</v>
      </c>
      <c r="AV131" s="14" t="s">
        <v>90</v>
      </c>
      <c r="AW131" s="14" t="s">
        <v>36</v>
      </c>
      <c r="AX131" s="14" t="s">
        <v>88</v>
      </c>
      <c r="AY131" s="201" t="s">
        <v>141</v>
      </c>
    </row>
    <row r="132" s="2" customFormat="1" ht="22.2" customHeight="1">
      <c r="A132" s="37"/>
      <c r="B132" s="178"/>
      <c r="C132" s="179" t="s">
        <v>90</v>
      </c>
      <c r="D132" s="179" t="s">
        <v>144</v>
      </c>
      <c r="E132" s="180" t="s">
        <v>400</v>
      </c>
      <c r="F132" s="181" t="s">
        <v>401</v>
      </c>
      <c r="G132" s="182" t="s">
        <v>319</v>
      </c>
      <c r="H132" s="183">
        <v>10.345000000000001</v>
      </c>
      <c r="I132" s="184"/>
      <c r="J132" s="185">
        <f>ROUND(I132*H132,2)</f>
        <v>0</v>
      </c>
      <c r="K132" s="181" t="s">
        <v>148</v>
      </c>
      <c r="L132" s="38"/>
      <c r="M132" s="186" t="s">
        <v>1</v>
      </c>
      <c r="N132" s="187" t="s">
        <v>45</v>
      </c>
      <c r="O132" s="76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0" t="s">
        <v>163</v>
      </c>
      <c r="AT132" s="190" t="s">
        <v>144</v>
      </c>
      <c r="AU132" s="190" t="s">
        <v>90</v>
      </c>
      <c r="AY132" s="18" t="s">
        <v>141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88</v>
      </c>
      <c r="BK132" s="191">
        <f>ROUND(I132*H132,2)</f>
        <v>0</v>
      </c>
      <c r="BL132" s="18" t="s">
        <v>163</v>
      </c>
      <c r="BM132" s="190" t="s">
        <v>402</v>
      </c>
    </row>
    <row r="133" s="13" customFormat="1">
      <c r="A133" s="13"/>
      <c r="B133" s="192"/>
      <c r="C133" s="13"/>
      <c r="D133" s="193" t="s">
        <v>151</v>
      </c>
      <c r="E133" s="194" t="s">
        <v>1</v>
      </c>
      <c r="F133" s="195" t="s">
        <v>403</v>
      </c>
      <c r="G133" s="13"/>
      <c r="H133" s="194" t="s">
        <v>1</v>
      </c>
      <c r="I133" s="196"/>
      <c r="J133" s="13"/>
      <c r="K133" s="13"/>
      <c r="L133" s="192"/>
      <c r="M133" s="197"/>
      <c r="N133" s="198"/>
      <c r="O133" s="198"/>
      <c r="P133" s="198"/>
      <c r="Q133" s="198"/>
      <c r="R133" s="198"/>
      <c r="S133" s="198"/>
      <c r="T133" s="19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4" t="s">
        <v>151</v>
      </c>
      <c r="AU133" s="194" t="s">
        <v>90</v>
      </c>
      <c r="AV133" s="13" t="s">
        <v>88</v>
      </c>
      <c r="AW133" s="13" t="s">
        <v>36</v>
      </c>
      <c r="AX133" s="13" t="s">
        <v>80</v>
      </c>
      <c r="AY133" s="194" t="s">
        <v>141</v>
      </c>
    </row>
    <row r="134" s="14" customFormat="1">
      <c r="A134" s="14"/>
      <c r="B134" s="200"/>
      <c r="C134" s="14"/>
      <c r="D134" s="193" t="s">
        <v>151</v>
      </c>
      <c r="E134" s="201" t="s">
        <v>1</v>
      </c>
      <c r="F134" s="202" t="s">
        <v>404</v>
      </c>
      <c r="G134" s="14"/>
      <c r="H134" s="203">
        <v>9.9000000000000004</v>
      </c>
      <c r="I134" s="204"/>
      <c r="J134" s="14"/>
      <c r="K134" s="14"/>
      <c r="L134" s="200"/>
      <c r="M134" s="205"/>
      <c r="N134" s="206"/>
      <c r="O134" s="206"/>
      <c r="P134" s="206"/>
      <c r="Q134" s="206"/>
      <c r="R134" s="206"/>
      <c r="S134" s="206"/>
      <c r="T134" s="20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1" t="s">
        <v>151</v>
      </c>
      <c r="AU134" s="201" t="s">
        <v>90</v>
      </c>
      <c r="AV134" s="14" t="s">
        <v>90</v>
      </c>
      <c r="AW134" s="14" t="s">
        <v>36</v>
      </c>
      <c r="AX134" s="14" t="s">
        <v>80</v>
      </c>
      <c r="AY134" s="201" t="s">
        <v>141</v>
      </c>
    </row>
    <row r="135" s="13" customFormat="1">
      <c r="A135" s="13"/>
      <c r="B135" s="192"/>
      <c r="C135" s="13"/>
      <c r="D135" s="193" t="s">
        <v>151</v>
      </c>
      <c r="E135" s="194" t="s">
        <v>1</v>
      </c>
      <c r="F135" s="195" t="s">
        <v>405</v>
      </c>
      <c r="G135" s="13"/>
      <c r="H135" s="194" t="s">
        <v>1</v>
      </c>
      <c r="I135" s="196"/>
      <c r="J135" s="13"/>
      <c r="K135" s="13"/>
      <c r="L135" s="192"/>
      <c r="M135" s="197"/>
      <c r="N135" s="198"/>
      <c r="O135" s="198"/>
      <c r="P135" s="198"/>
      <c r="Q135" s="198"/>
      <c r="R135" s="198"/>
      <c r="S135" s="198"/>
      <c r="T135" s="19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4" t="s">
        <v>151</v>
      </c>
      <c r="AU135" s="194" t="s">
        <v>90</v>
      </c>
      <c r="AV135" s="13" t="s">
        <v>88</v>
      </c>
      <c r="AW135" s="13" t="s">
        <v>36</v>
      </c>
      <c r="AX135" s="13" t="s">
        <v>80</v>
      </c>
      <c r="AY135" s="194" t="s">
        <v>141</v>
      </c>
    </row>
    <row r="136" s="14" customFormat="1">
      <c r="A136" s="14"/>
      <c r="B136" s="200"/>
      <c r="C136" s="14"/>
      <c r="D136" s="193" t="s">
        <v>151</v>
      </c>
      <c r="E136" s="201" t="s">
        <v>1</v>
      </c>
      <c r="F136" s="202" t="s">
        <v>406</v>
      </c>
      <c r="G136" s="14"/>
      <c r="H136" s="203">
        <v>0.44500000000000001</v>
      </c>
      <c r="I136" s="204"/>
      <c r="J136" s="14"/>
      <c r="K136" s="14"/>
      <c r="L136" s="200"/>
      <c r="M136" s="205"/>
      <c r="N136" s="206"/>
      <c r="O136" s="206"/>
      <c r="P136" s="206"/>
      <c r="Q136" s="206"/>
      <c r="R136" s="206"/>
      <c r="S136" s="206"/>
      <c r="T136" s="20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1" t="s">
        <v>151</v>
      </c>
      <c r="AU136" s="201" t="s">
        <v>90</v>
      </c>
      <c r="AV136" s="14" t="s">
        <v>90</v>
      </c>
      <c r="AW136" s="14" t="s">
        <v>36</v>
      </c>
      <c r="AX136" s="14" t="s">
        <v>80</v>
      </c>
      <c r="AY136" s="201" t="s">
        <v>141</v>
      </c>
    </row>
    <row r="137" s="15" customFormat="1">
      <c r="A137" s="15"/>
      <c r="B137" s="211"/>
      <c r="C137" s="15"/>
      <c r="D137" s="193" t="s">
        <v>151</v>
      </c>
      <c r="E137" s="212" t="s">
        <v>1</v>
      </c>
      <c r="F137" s="213" t="s">
        <v>297</v>
      </c>
      <c r="G137" s="15"/>
      <c r="H137" s="214">
        <v>10.345000000000001</v>
      </c>
      <c r="I137" s="215"/>
      <c r="J137" s="15"/>
      <c r="K137" s="15"/>
      <c r="L137" s="211"/>
      <c r="M137" s="216"/>
      <c r="N137" s="217"/>
      <c r="O137" s="217"/>
      <c r="P137" s="217"/>
      <c r="Q137" s="217"/>
      <c r="R137" s="217"/>
      <c r="S137" s="217"/>
      <c r="T137" s="21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12" t="s">
        <v>151</v>
      </c>
      <c r="AU137" s="212" t="s">
        <v>90</v>
      </c>
      <c r="AV137" s="15" t="s">
        <v>163</v>
      </c>
      <c r="AW137" s="15" t="s">
        <v>36</v>
      </c>
      <c r="AX137" s="15" t="s">
        <v>88</v>
      </c>
      <c r="AY137" s="212" t="s">
        <v>141</v>
      </c>
    </row>
    <row r="138" s="2" customFormat="1" ht="34.8" customHeight="1">
      <c r="A138" s="37"/>
      <c r="B138" s="178"/>
      <c r="C138" s="179" t="s">
        <v>158</v>
      </c>
      <c r="D138" s="179" t="s">
        <v>144</v>
      </c>
      <c r="E138" s="180" t="s">
        <v>407</v>
      </c>
      <c r="F138" s="181" t="s">
        <v>408</v>
      </c>
      <c r="G138" s="182" t="s">
        <v>319</v>
      </c>
      <c r="H138" s="183">
        <v>13.154</v>
      </c>
      <c r="I138" s="184"/>
      <c r="J138" s="185">
        <f>ROUND(I138*H138,2)</f>
        <v>0</v>
      </c>
      <c r="K138" s="181" t="s">
        <v>148</v>
      </c>
      <c r="L138" s="38"/>
      <c r="M138" s="186" t="s">
        <v>1</v>
      </c>
      <c r="N138" s="187" t="s">
        <v>45</v>
      </c>
      <c r="O138" s="76"/>
      <c r="P138" s="188">
        <f>O138*H138</f>
        <v>0</v>
      </c>
      <c r="Q138" s="188">
        <v>6.0000000000000002E-05</v>
      </c>
      <c r="R138" s="188">
        <f>Q138*H138</f>
        <v>0.00078923999999999997</v>
      </c>
      <c r="S138" s="188">
        <v>0</v>
      </c>
      <c r="T138" s="18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0" t="s">
        <v>163</v>
      </c>
      <c r="AT138" s="190" t="s">
        <v>144</v>
      </c>
      <c r="AU138" s="190" t="s">
        <v>90</v>
      </c>
      <c r="AY138" s="18" t="s">
        <v>141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88</v>
      </c>
      <c r="BK138" s="191">
        <f>ROUND(I138*H138,2)</f>
        <v>0</v>
      </c>
      <c r="BL138" s="18" t="s">
        <v>163</v>
      </c>
      <c r="BM138" s="190" t="s">
        <v>409</v>
      </c>
    </row>
    <row r="139" s="13" customFormat="1">
      <c r="A139" s="13"/>
      <c r="B139" s="192"/>
      <c r="C139" s="13"/>
      <c r="D139" s="193" t="s">
        <v>151</v>
      </c>
      <c r="E139" s="194" t="s">
        <v>1</v>
      </c>
      <c r="F139" s="195" t="s">
        <v>410</v>
      </c>
      <c r="G139" s="13"/>
      <c r="H139" s="194" t="s">
        <v>1</v>
      </c>
      <c r="I139" s="196"/>
      <c r="J139" s="13"/>
      <c r="K139" s="13"/>
      <c r="L139" s="192"/>
      <c r="M139" s="197"/>
      <c r="N139" s="198"/>
      <c r="O139" s="198"/>
      <c r="P139" s="198"/>
      <c r="Q139" s="198"/>
      <c r="R139" s="198"/>
      <c r="S139" s="198"/>
      <c r="T139" s="19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151</v>
      </c>
      <c r="AU139" s="194" t="s">
        <v>90</v>
      </c>
      <c r="AV139" s="13" t="s">
        <v>88</v>
      </c>
      <c r="AW139" s="13" t="s">
        <v>36</v>
      </c>
      <c r="AX139" s="13" t="s">
        <v>80</v>
      </c>
      <c r="AY139" s="194" t="s">
        <v>141</v>
      </c>
    </row>
    <row r="140" s="14" customFormat="1">
      <c r="A140" s="14"/>
      <c r="B140" s="200"/>
      <c r="C140" s="14"/>
      <c r="D140" s="193" t="s">
        <v>151</v>
      </c>
      <c r="E140" s="201" t="s">
        <v>1</v>
      </c>
      <c r="F140" s="202" t="s">
        <v>411</v>
      </c>
      <c r="G140" s="14"/>
      <c r="H140" s="203">
        <v>13.154</v>
      </c>
      <c r="I140" s="204"/>
      <c r="J140" s="14"/>
      <c r="K140" s="14"/>
      <c r="L140" s="200"/>
      <c r="M140" s="205"/>
      <c r="N140" s="206"/>
      <c r="O140" s="206"/>
      <c r="P140" s="206"/>
      <c r="Q140" s="206"/>
      <c r="R140" s="206"/>
      <c r="S140" s="206"/>
      <c r="T140" s="20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1" t="s">
        <v>151</v>
      </c>
      <c r="AU140" s="201" t="s">
        <v>90</v>
      </c>
      <c r="AV140" s="14" t="s">
        <v>90</v>
      </c>
      <c r="AW140" s="14" t="s">
        <v>36</v>
      </c>
      <c r="AX140" s="14" t="s">
        <v>88</v>
      </c>
      <c r="AY140" s="201" t="s">
        <v>141</v>
      </c>
    </row>
    <row r="141" s="2" customFormat="1" ht="22.2" customHeight="1">
      <c r="A141" s="37"/>
      <c r="B141" s="178"/>
      <c r="C141" s="179" t="s">
        <v>163</v>
      </c>
      <c r="D141" s="179" t="s">
        <v>144</v>
      </c>
      <c r="E141" s="180" t="s">
        <v>412</v>
      </c>
      <c r="F141" s="181" t="s">
        <v>413</v>
      </c>
      <c r="G141" s="182" t="s">
        <v>319</v>
      </c>
      <c r="H141" s="183">
        <v>19.251999999999999</v>
      </c>
      <c r="I141" s="184"/>
      <c r="J141" s="185">
        <f>ROUND(I141*H141,2)</f>
        <v>0</v>
      </c>
      <c r="K141" s="181" t="s">
        <v>148</v>
      </c>
      <c r="L141" s="38"/>
      <c r="M141" s="186" t="s">
        <v>1</v>
      </c>
      <c r="N141" s="187" t="s">
        <v>45</v>
      </c>
      <c r="O141" s="76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0" t="s">
        <v>163</v>
      </c>
      <c r="AT141" s="190" t="s">
        <v>144</v>
      </c>
      <c r="AU141" s="190" t="s">
        <v>90</v>
      </c>
      <c r="AY141" s="18" t="s">
        <v>141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88</v>
      </c>
      <c r="BK141" s="191">
        <f>ROUND(I141*H141,2)</f>
        <v>0</v>
      </c>
      <c r="BL141" s="18" t="s">
        <v>163</v>
      </c>
      <c r="BM141" s="190" t="s">
        <v>414</v>
      </c>
    </row>
    <row r="142" s="13" customFormat="1">
      <c r="A142" s="13"/>
      <c r="B142" s="192"/>
      <c r="C142" s="13"/>
      <c r="D142" s="193" t="s">
        <v>151</v>
      </c>
      <c r="E142" s="194" t="s">
        <v>1</v>
      </c>
      <c r="F142" s="195" t="s">
        <v>415</v>
      </c>
      <c r="G142" s="13"/>
      <c r="H142" s="194" t="s">
        <v>1</v>
      </c>
      <c r="I142" s="196"/>
      <c r="J142" s="13"/>
      <c r="K142" s="13"/>
      <c r="L142" s="192"/>
      <c r="M142" s="197"/>
      <c r="N142" s="198"/>
      <c r="O142" s="198"/>
      <c r="P142" s="198"/>
      <c r="Q142" s="198"/>
      <c r="R142" s="198"/>
      <c r="S142" s="198"/>
      <c r="T142" s="19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4" t="s">
        <v>151</v>
      </c>
      <c r="AU142" s="194" t="s">
        <v>90</v>
      </c>
      <c r="AV142" s="13" t="s">
        <v>88</v>
      </c>
      <c r="AW142" s="13" t="s">
        <v>36</v>
      </c>
      <c r="AX142" s="13" t="s">
        <v>80</v>
      </c>
      <c r="AY142" s="194" t="s">
        <v>141</v>
      </c>
    </row>
    <row r="143" s="14" customFormat="1">
      <c r="A143" s="14"/>
      <c r="B143" s="200"/>
      <c r="C143" s="14"/>
      <c r="D143" s="193" t="s">
        <v>151</v>
      </c>
      <c r="E143" s="201" t="s">
        <v>1</v>
      </c>
      <c r="F143" s="202" t="s">
        <v>416</v>
      </c>
      <c r="G143" s="14"/>
      <c r="H143" s="203">
        <v>19.251999999999999</v>
      </c>
      <c r="I143" s="204"/>
      <c r="J143" s="14"/>
      <c r="K143" s="14"/>
      <c r="L143" s="200"/>
      <c r="M143" s="205"/>
      <c r="N143" s="206"/>
      <c r="O143" s="206"/>
      <c r="P143" s="206"/>
      <c r="Q143" s="206"/>
      <c r="R143" s="206"/>
      <c r="S143" s="206"/>
      <c r="T143" s="20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1" t="s">
        <v>151</v>
      </c>
      <c r="AU143" s="201" t="s">
        <v>90</v>
      </c>
      <c r="AV143" s="14" t="s">
        <v>90</v>
      </c>
      <c r="AW143" s="14" t="s">
        <v>36</v>
      </c>
      <c r="AX143" s="14" t="s">
        <v>88</v>
      </c>
      <c r="AY143" s="201" t="s">
        <v>141</v>
      </c>
    </row>
    <row r="144" s="2" customFormat="1" ht="22.2" customHeight="1">
      <c r="A144" s="37"/>
      <c r="B144" s="178"/>
      <c r="C144" s="179" t="s">
        <v>140</v>
      </c>
      <c r="D144" s="179" t="s">
        <v>144</v>
      </c>
      <c r="E144" s="180" t="s">
        <v>417</v>
      </c>
      <c r="F144" s="181" t="s">
        <v>418</v>
      </c>
      <c r="G144" s="182" t="s">
        <v>319</v>
      </c>
      <c r="H144" s="183">
        <v>136.095</v>
      </c>
      <c r="I144" s="184"/>
      <c r="J144" s="185">
        <f>ROUND(I144*H144,2)</f>
        <v>0</v>
      </c>
      <c r="K144" s="181" t="s">
        <v>148</v>
      </c>
      <c r="L144" s="38"/>
      <c r="M144" s="186" t="s">
        <v>1</v>
      </c>
      <c r="N144" s="187" t="s">
        <v>45</v>
      </c>
      <c r="O144" s="76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0" t="s">
        <v>163</v>
      </c>
      <c r="AT144" s="190" t="s">
        <v>144</v>
      </c>
      <c r="AU144" s="190" t="s">
        <v>90</v>
      </c>
      <c r="AY144" s="18" t="s">
        <v>141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88</v>
      </c>
      <c r="BK144" s="191">
        <f>ROUND(I144*H144,2)</f>
        <v>0</v>
      </c>
      <c r="BL144" s="18" t="s">
        <v>163</v>
      </c>
      <c r="BM144" s="190" t="s">
        <v>419</v>
      </c>
    </row>
    <row r="145" s="14" customFormat="1">
      <c r="A145" s="14"/>
      <c r="B145" s="200"/>
      <c r="C145" s="14"/>
      <c r="D145" s="193" t="s">
        <v>151</v>
      </c>
      <c r="E145" s="201" t="s">
        <v>1</v>
      </c>
      <c r="F145" s="202" t="s">
        <v>420</v>
      </c>
      <c r="G145" s="14"/>
      <c r="H145" s="203">
        <v>136.095</v>
      </c>
      <c r="I145" s="204"/>
      <c r="J145" s="14"/>
      <c r="K145" s="14"/>
      <c r="L145" s="200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1" t="s">
        <v>151</v>
      </c>
      <c r="AU145" s="201" t="s">
        <v>90</v>
      </c>
      <c r="AV145" s="14" t="s">
        <v>90</v>
      </c>
      <c r="AW145" s="14" t="s">
        <v>36</v>
      </c>
      <c r="AX145" s="14" t="s">
        <v>88</v>
      </c>
      <c r="AY145" s="201" t="s">
        <v>141</v>
      </c>
    </row>
    <row r="146" s="2" customFormat="1" ht="22.2" customHeight="1">
      <c r="A146" s="37"/>
      <c r="B146" s="178"/>
      <c r="C146" s="179" t="s">
        <v>172</v>
      </c>
      <c r="D146" s="179" t="s">
        <v>144</v>
      </c>
      <c r="E146" s="180" t="s">
        <v>421</v>
      </c>
      <c r="F146" s="181" t="s">
        <v>422</v>
      </c>
      <c r="G146" s="182" t="s">
        <v>319</v>
      </c>
      <c r="H146" s="183">
        <v>20.306000000000001</v>
      </c>
      <c r="I146" s="184"/>
      <c r="J146" s="185">
        <f>ROUND(I146*H146,2)</f>
        <v>0</v>
      </c>
      <c r="K146" s="181" t="s">
        <v>148</v>
      </c>
      <c r="L146" s="38"/>
      <c r="M146" s="186" t="s">
        <v>1</v>
      </c>
      <c r="N146" s="187" t="s">
        <v>45</v>
      </c>
      <c r="O146" s="76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0" t="s">
        <v>163</v>
      </c>
      <c r="AT146" s="190" t="s">
        <v>144</v>
      </c>
      <c r="AU146" s="190" t="s">
        <v>90</v>
      </c>
      <c r="AY146" s="18" t="s">
        <v>141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88</v>
      </c>
      <c r="BK146" s="191">
        <f>ROUND(I146*H146,2)</f>
        <v>0</v>
      </c>
      <c r="BL146" s="18" t="s">
        <v>163</v>
      </c>
      <c r="BM146" s="190" t="s">
        <v>423</v>
      </c>
    </row>
    <row r="147" s="13" customFormat="1">
      <c r="A147" s="13"/>
      <c r="B147" s="192"/>
      <c r="C147" s="13"/>
      <c r="D147" s="193" t="s">
        <v>151</v>
      </c>
      <c r="E147" s="194" t="s">
        <v>1</v>
      </c>
      <c r="F147" s="195" t="s">
        <v>424</v>
      </c>
      <c r="G147" s="13"/>
      <c r="H147" s="194" t="s">
        <v>1</v>
      </c>
      <c r="I147" s="196"/>
      <c r="J147" s="13"/>
      <c r="K147" s="13"/>
      <c r="L147" s="192"/>
      <c r="M147" s="197"/>
      <c r="N147" s="198"/>
      <c r="O147" s="198"/>
      <c r="P147" s="198"/>
      <c r="Q147" s="198"/>
      <c r="R147" s="198"/>
      <c r="S147" s="198"/>
      <c r="T147" s="19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4" t="s">
        <v>151</v>
      </c>
      <c r="AU147" s="194" t="s">
        <v>90</v>
      </c>
      <c r="AV147" s="13" t="s">
        <v>88</v>
      </c>
      <c r="AW147" s="13" t="s">
        <v>36</v>
      </c>
      <c r="AX147" s="13" t="s">
        <v>80</v>
      </c>
      <c r="AY147" s="194" t="s">
        <v>141</v>
      </c>
    </row>
    <row r="148" s="14" customFormat="1">
      <c r="A148" s="14"/>
      <c r="B148" s="200"/>
      <c r="C148" s="14"/>
      <c r="D148" s="193" t="s">
        <v>151</v>
      </c>
      <c r="E148" s="201" t="s">
        <v>1</v>
      </c>
      <c r="F148" s="202" t="s">
        <v>425</v>
      </c>
      <c r="G148" s="14"/>
      <c r="H148" s="203">
        <v>20.306000000000001</v>
      </c>
      <c r="I148" s="204"/>
      <c r="J148" s="14"/>
      <c r="K148" s="14"/>
      <c r="L148" s="200"/>
      <c r="M148" s="205"/>
      <c r="N148" s="206"/>
      <c r="O148" s="206"/>
      <c r="P148" s="206"/>
      <c r="Q148" s="206"/>
      <c r="R148" s="206"/>
      <c r="S148" s="206"/>
      <c r="T148" s="20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1" t="s">
        <v>151</v>
      </c>
      <c r="AU148" s="201" t="s">
        <v>90</v>
      </c>
      <c r="AV148" s="14" t="s">
        <v>90</v>
      </c>
      <c r="AW148" s="14" t="s">
        <v>36</v>
      </c>
      <c r="AX148" s="14" t="s">
        <v>88</v>
      </c>
      <c r="AY148" s="201" t="s">
        <v>141</v>
      </c>
    </row>
    <row r="149" s="2" customFormat="1" ht="14.4" customHeight="1">
      <c r="A149" s="37"/>
      <c r="B149" s="178"/>
      <c r="C149" s="179" t="s">
        <v>179</v>
      </c>
      <c r="D149" s="179" t="s">
        <v>144</v>
      </c>
      <c r="E149" s="180" t="s">
        <v>426</v>
      </c>
      <c r="F149" s="181" t="s">
        <v>427</v>
      </c>
      <c r="G149" s="182" t="s">
        <v>199</v>
      </c>
      <c r="H149" s="183">
        <v>91.799999999999997</v>
      </c>
      <c r="I149" s="184"/>
      <c r="J149" s="185">
        <f>ROUND(I149*H149,2)</f>
        <v>0</v>
      </c>
      <c r="K149" s="181" t="s">
        <v>148</v>
      </c>
      <c r="L149" s="38"/>
      <c r="M149" s="186" t="s">
        <v>1</v>
      </c>
      <c r="N149" s="187" t="s">
        <v>45</v>
      </c>
      <c r="O149" s="76"/>
      <c r="P149" s="188">
        <f>O149*H149</f>
        <v>0</v>
      </c>
      <c r="Q149" s="188">
        <v>0.00133</v>
      </c>
      <c r="R149" s="188">
        <f>Q149*H149</f>
        <v>0.12209399999999999</v>
      </c>
      <c r="S149" s="188">
        <v>0</v>
      </c>
      <c r="T149" s="18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0" t="s">
        <v>163</v>
      </c>
      <c r="AT149" s="190" t="s">
        <v>144</v>
      </c>
      <c r="AU149" s="190" t="s">
        <v>90</v>
      </c>
      <c r="AY149" s="18" t="s">
        <v>141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88</v>
      </c>
      <c r="BK149" s="191">
        <f>ROUND(I149*H149,2)</f>
        <v>0</v>
      </c>
      <c r="BL149" s="18" t="s">
        <v>163</v>
      </c>
      <c r="BM149" s="190" t="s">
        <v>428</v>
      </c>
    </row>
    <row r="150" s="13" customFormat="1">
      <c r="A150" s="13"/>
      <c r="B150" s="192"/>
      <c r="C150" s="13"/>
      <c r="D150" s="193" t="s">
        <v>151</v>
      </c>
      <c r="E150" s="194" t="s">
        <v>1</v>
      </c>
      <c r="F150" s="195" t="s">
        <v>429</v>
      </c>
      <c r="G150" s="13"/>
      <c r="H150" s="194" t="s">
        <v>1</v>
      </c>
      <c r="I150" s="196"/>
      <c r="J150" s="13"/>
      <c r="K150" s="13"/>
      <c r="L150" s="192"/>
      <c r="M150" s="197"/>
      <c r="N150" s="198"/>
      <c r="O150" s="198"/>
      <c r="P150" s="198"/>
      <c r="Q150" s="198"/>
      <c r="R150" s="198"/>
      <c r="S150" s="198"/>
      <c r="T150" s="19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4" t="s">
        <v>151</v>
      </c>
      <c r="AU150" s="194" t="s">
        <v>90</v>
      </c>
      <c r="AV150" s="13" t="s">
        <v>88</v>
      </c>
      <c r="AW150" s="13" t="s">
        <v>36</v>
      </c>
      <c r="AX150" s="13" t="s">
        <v>80</v>
      </c>
      <c r="AY150" s="194" t="s">
        <v>141</v>
      </c>
    </row>
    <row r="151" s="14" customFormat="1">
      <c r="A151" s="14"/>
      <c r="B151" s="200"/>
      <c r="C151" s="14"/>
      <c r="D151" s="193" t="s">
        <v>151</v>
      </c>
      <c r="E151" s="201" t="s">
        <v>1</v>
      </c>
      <c r="F151" s="202" t="s">
        <v>430</v>
      </c>
      <c r="G151" s="14"/>
      <c r="H151" s="203">
        <v>91.799999999999997</v>
      </c>
      <c r="I151" s="204"/>
      <c r="J151" s="14"/>
      <c r="K151" s="14"/>
      <c r="L151" s="200"/>
      <c r="M151" s="205"/>
      <c r="N151" s="206"/>
      <c r="O151" s="206"/>
      <c r="P151" s="206"/>
      <c r="Q151" s="206"/>
      <c r="R151" s="206"/>
      <c r="S151" s="206"/>
      <c r="T151" s="20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1" t="s">
        <v>151</v>
      </c>
      <c r="AU151" s="201" t="s">
        <v>90</v>
      </c>
      <c r="AV151" s="14" t="s">
        <v>90</v>
      </c>
      <c r="AW151" s="14" t="s">
        <v>36</v>
      </c>
      <c r="AX151" s="14" t="s">
        <v>88</v>
      </c>
      <c r="AY151" s="201" t="s">
        <v>141</v>
      </c>
    </row>
    <row r="152" s="2" customFormat="1" ht="19.8" customHeight="1">
      <c r="A152" s="37"/>
      <c r="B152" s="178"/>
      <c r="C152" s="224" t="s">
        <v>184</v>
      </c>
      <c r="D152" s="224" t="s">
        <v>431</v>
      </c>
      <c r="E152" s="225" t="s">
        <v>432</v>
      </c>
      <c r="F152" s="226" t="s">
        <v>433</v>
      </c>
      <c r="G152" s="227" t="s">
        <v>346</v>
      </c>
      <c r="H152" s="228">
        <v>0.442</v>
      </c>
      <c r="I152" s="229"/>
      <c r="J152" s="230">
        <f>ROUND(I152*H152,2)</f>
        <v>0</v>
      </c>
      <c r="K152" s="226" t="s">
        <v>148</v>
      </c>
      <c r="L152" s="231"/>
      <c r="M152" s="232" t="s">
        <v>1</v>
      </c>
      <c r="N152" s="233" t="s">
        <v>45</v>
      </c>
      <c r="O152" s="76"/>
      <c r="P152" s="188">
        <f>O152*H152</f>
        <v>0</v>
      </c>
      <c r="Q152" s="188">
        <v>1</v>
      </c>
      <c r="R152" s="188">
        <f>Q152*H152</f>
        <v>0.442</v>
      </c>
      <c r="S152" s="188">
        <v>0</v>
      </c>
      <c r="T152" s="18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0" t="s">
        <v>184</v>
      </c>
      <c r="AT152" s="190" t="s">
        <v>431</v>
      </c>
      <c r="AU152" s="190" t="s">
        <v>90</v>
      </c>
      <c r="AY152" s="18" t="s">
        <v>141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88</v>
      </c>
      <c r="BK152" s="191">
        <f>ROUND(I152*H152,2)</f>
        <v>0</v>
      </c>
      <c r="BL152" s="18" t="s">
        <v>163</v>
      </c>
      <c r="BM152" s="190" t="s">
        <v>434</v>
      </c>
    </row>
    <row r="153" s="2" customFormat="1">
      <c r="A153" s="37"/>
      <c r="B153" s="38"/>
      <c r="C153" s="37"/>
      <c r="D153" s="193" t="s">
        <v>435</v>
      </c>
      <c r="E153" s="37"/>
      <c r="F153" s="234" t="s">
        <v>436</v>
      </c>
      <c r="G153" s="37"/>
      <c r="H153" s="37"/>
      <c r="I153" s="235"/>
      <c r="J153" s="37"/>
      <c r="K153" s="37"/>
      <c r="L153" s="38"/>
      <c r="M153" s="236"/>
      <c r="N153" s="237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435</v>
      </c>
      <c r="AU153" s="18" t="s">
        <v>90</v>
      </c>
    </row>
    <row r="154" s="13" customFormat="1">
      <c r="A154" s="13"/>
      <c r="B154" s="192"/>
      <c r="C154" s="13"/>
      <c r="D154" s="193" t="s">
        <v>151</v>
      </c>
      <c r="E154" s="194" t="s">
        <v>1</v>
      </c>
      <c r="F154" s="195" t="s">
        <v>437</v>
      </c>
      <c r="G154" s="13"/>
      <c r="H154" s="194" t="s">
        <v>1</v>
      </c>
      <c r="I154" s="196"/>
      <c r="J154" s="13"/>
      <c r="K154" s="13"/>
      <c r="L154" s="192"/>
      <c r="M154" s="197"/>
      <c r="N154" s="198"/>
      <c r="O154" s="198"/>
      <c r="P154" s="198"/>
      <c r="Q154" s="198"/>
      <c r="R154" s="198"/>
      <c r="S154" s="198"/>
      <c r="T154" s="19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4" t="s">
        <v>151</v>
      </c>
      <c r="AU154" s="194" t="s">
        <v>90</v>
      </c>
      <c r="AV154" s="13" t="s">
        <v>88</v>
      </c>
      <c r="AW154" s="13" t="s">
        <v>36</v>
      </c>
      <c r="AX154" s="13" t="s">
        <v>80</v>
      </c>
      <c r="AY154" s="194" t="s">
        <v>141</v>
      </c>
    </row>
    <row r="155" s="14" customFormat="1">
      <c r="A155" s="14"/>
      <c r="B155" s="200"/>
      <c r="C155" s="14"/>
      <c r="D155" s="193" t="s">
        <v>151</v>
      </c>
      <c r="E155" s="201" t="s">
        <v>1</v>
      </c>
      <c r="F155" s="202" t="s">
        <v>438</v>
      </c>
      <c r="G155" s="14"/>
      <c r="H155" s="203">
        <v>0.442</v>
      </c>
      <c r="I155" s="204"/>
      <c r="J155" s="14"/>
      <c r="K155" s="14"/>
      <c r="L155" s="200"/>
      <c r="M155" s="205"/>
      <c r="N155" s="206"/>
      <c r="O155" s="206"/>
      <c r="P155" s="206"/>
      <c r="Q155" s="206"/>
      <c r="R155" s="206"/>
      <c r="S155" s="206"/>
      <c r="T155" s="20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1" t="s">
        <v>151</v>
      </c>
      <c r="AU155" s="201" t="s">
        <v>90</v>
      </c>
      <c r="AV155" s="14" t="s">
        <v>90</v>
      </c>
      <c r="AW155" s="14" t="s">
        <v>36</v>
      </c>
      <c r="AX155" s="14" t="s">
        <v>88</v>
      </c>
      <c r="AY155" s="201" t="s">
        <v>141</v>
      </c>
    </row>
    <row r="156" s="2" customFormat="1" ht="22.2" customHeight="1">
      <c r="A156" s="37"/>
      <c r="B156" s="178"/>
      <c r="C156" s="224" t="s">
        <v>192</v>
      </c>
      <c r="D156" s="224" t="s">
        <v>431</v>
      </c>
      <c r="E156" s="225" t="s">
        <v>439</v>
      </c>
      <c r="F156" s="226" t="s">
        <v>440</v>
      </c>
      <c r="G156" s="227" t="s">
        <v>346</v>
      </c>
      <c r="H156" s="228">
        <v>2.726</v>
      </c>
      <c r="I156" s="229"/>
      <c r="J156" s="230">
        <f>ROUND(I156*H156,2)</f>
        <v>0</v>
      </c>
      <c r="K156" s="226" t="s">
        <v>227</v>
      </c>
      <c r="L156" s="231"/>
      <c r="M156" s="232" t="s">
        <v>1</v>
      </c>
      <c r="N156" s="233" t="s">
        <v>45</v>
      </c>
      <c r="O156" s="76"/>
      <c r="P156" s="188">
        <f>O156*H156</f>
        <v>0</v>
      </c>
      <c r="Q156" s="188">
        <v>1</v>
      </c>
      <c r="R156" s="188">
        <f>Q156*H156</f>
        <v>2.726</v>
      </c>
      <c r="S156" s="188">
        <v>0</v>
      </c>
      <c r="T156" s="18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0" t="s">
        <v>184</v>
      </c>
      <c r="AT156" s="190" t="s">
        <v>431</v>
      </c>
      <c r="AU156" s="190" t="s">
        <v>90</v>
      </c>
      <c r="AY156" s="18" t="s">
        <v>141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88</v>
      </c>
      <c r="BK156" s="191">
        <f>ROUND(I156*H156,2)</f>
        <v>0</v>
      </c>
      <c r="BL156" s="18" t="s">
        <v>163</v>
      </c>
      <c r="BM156" s="190" t="s">
        <v>441</v>
      </c>
    </row>
    <row r="157" s="2" customFormat="1">
      <c r="A157" s="37"/>
      <c r="B157" s="38"/>
      <c r="C157" s="37"/>
      <c r="D157" s="193" t="s">
        <v>435</v>
      </c>
      <c r="E157" s="37"/>
      <c r="F157" s="234" t="s">
        <v>436</v>
      </c>
      <c r="G157" s="37"/>
      <c r="H157" s="37"/>
      <c r="I157" s="235"/>
      <c r="J157" s="37"/>
      <c r="K157" s="37"/>
      <c r="L157" s="38"/>
      <c r="M157" s="236"/>
      <c r="N157" s="237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435</v>
      </c>
      <c r="AU157" s="18" t="s">
        <v>90</v>
      </c>
    </row>
    <row r="158" s="13" customFormat="1">
      <c r="A158" s="13"/>
      <c r="B158" s="192"/>
      <c r="C158" s="13"/>
      <c r="D158" s="193" t="s">
        <v>151</v>
      </c>
      <c r="E158" s="194" t="s">
        <v>1</v>
      </c>
      <c r="F158" s="195" t="s">
        <v>442</v>
      </c>
      <c r="G158" s="13"/>
      <c r="H158" s="194" t="s">
        <v>1</v>
      </c>
      <c r="I158" s="196"/>
      <c r="J158" s="13"/>
      <c r="K158" s="13"/>
      <c r="L158" s="192"/>
      <c r="M158" s="197"/>
      <c r="N158" s="198"/>
      <c r="O158" s="198"/>
      <c r="P158" s="198"/>
      <c r="Q158" s="198"/>
      <c r="R158" s="198"/>
      <c r="S158" s="198"/>
      <c r="T158" s="19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4" t="s">
        <v>151</v>
      </c>
      <c r="AU158" s="194" t="s">
        <v>90</v>
      </c>
      <c r="AV158" s="13" t="s">
        <v>88</v>
      </c>
      <c r="AW158" s="13" t="s">
        <v>36</v>
      </c>
      <c r="AX158" s="13" t="s">
        <v>80</v>
      </c>
      <c r="AY158" s="194" t="s">
        <v>141</v>
      </c>
    </row>
    <row r="159" s="14" customFormat="1">
      <c r="A159" s="14"/>
      <c r="B159" s="200"/>
      <c r="C159" s="14"/>
      <c r="D159" s="193" t="s">
        <v>151</v>
      </c>
      <c r="E159" s="201" t="s">
        <v>1</v>
      </c>
      <c r="F159" s="202" t="s">
        <v>443</v>
      </c>
      <c r="G159" s="14"/>
      <c r="H159" s="203">
        <v>2.726</v>
      </c>
      <c r="I159" s="204"/>
      <c r="J159" s="14"/>
      <c r="K159" s="14"/>
      <c r="L159" s="200"/>
      <c r="M159" s="205"/>
      <c r="N159" s="206"/>
      <c r="O159" s="206"/>
      <c r="P159" s="206"/>
      <c r="Q159" s="206"/>
      <c r="R159" s="206"/>
      <c r="S159" s="206"/>
      <c r="T159" s="20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1" t="s">
        <v>151</v>
      </c>
      <c r="AU159" s="201" t="s">
        <v>90</v>
      </c>
      <c r="AV159" s="14" t="s">
        <v>90</v>
      </c>
      <c r="AW159" s="14" t="s">
        <v>36</v>
      </c>
      <c r="AX159" s="14" t="s">
        <v>88</v>
      </c>
      <c r="AY159" s="201" t="s">
        <v>141</v>
      </c>
    </row>
    <row r="160" s="2" customFormat="1" ht="14.4" customHeight="1">
      <c r="A160" s="37"/>
      <c r="B160" s="178"/>
      <c r="C160" s="179" t="s">
        <v>196</v>
      </c>
      <c r="D160" s="179" t="s">
        <v>144</v>
      </c>
      <c r="E160" s="180" t="s">
        <v>444</v>
      </c>
      <c r="F160" s="181" t="s">
        <v>445</v>
      </c>
      <c r="G160" s="182" t="s">
        <v>199</v>
      </c>
      <c r="H160" s="183">
        <v>79</v>
      </c>
      <c r="I160" s="184"/>
      <c r="J160" s="185">
        <f>ROUND(I160*H160,2)</f>
        <v>0</v>
      </c>
      <c r="K160" s="181" t="s">
        <v>148</v>
      </c>
      <c r="L160" s="38"/>
      <c r="M160" s="186" t="s">
        <v>1</v>
      </c>
      <c r="N160" s="187" t="s">
        <v>45</v>
      </c>
      <c r="O160" s="76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0" t="s">
        <v>163</v>
      </c>
      <c r="AT160" s="190" t="s">
        <v>144</v>
      </c>
      <c r="AU160" s="190" t="s">
        <v>90</v>
      </c>
      <c r="AY160" s="18" t="s">
        <v>141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88</v>
      </c>
      <c r="BK160" s="191">
        <f>ROUND(I160*H160,2)</f>
        <v>0</v>
      </c>
      <c r="BL160" s="18" t="s">
        <v>163</v>
      </c>
      <c r="BM160" s="190" t="s">
        <v>446</v>
      </c>
    </row>
    <row r="161" s="14" customFormat="1">
      <c r="A161" s="14"/>
      <c r="B161" s="200"/>
      <c r="C161" s="14"/>
      <c r="D161" s="193" t="s">
        <v>151</v>
      </c>
      <c r="E161" s="201" t="s">
        <v>1</v>
      </c>
      <c r="F161" s="202" t="s">
        <v>447</v>
      </c>
      <c r="G161" s="14"/>
      <c r="H161" s="203">
        <v>79</v>
      </c>
      <c r="I161" s="204"/>
      <c r="J161" s="14"/>
      <c r="K161" s="14"/>
      <c r="L161" s="200"/>
      <c r="M161" s="205"/>
      <c r="N161" s="206"/>
      <c r="O161" s="206"/>
      <c r="P161" s="206"/>
      <c r="Q161" s="206"/>
      <c r="R161" s="206"/>
      <c r="S161" s="206"/>
      <c r="T161" s="20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1" t="s">
        <v>151</v>
      </c>
      <c r="AU161" s="201" t="s">
        <v>90</v>
      </c>
      <c r="AV161" s="14" t="s">
        <v>90</v>
      </c>
      <c r="AW161" s="14" t="s">
        <v>36</v>
      </c>
      <c r="AX161" s="14" t="s">
        <v>88</v>
      </c>
      <c r="AY161" s="201" t="s">
        <v>141</v>
      </c>
    </row>
    <row r="162" s="2" customFormat="1" ht="22.2" customHeight="1">
      <c r="A162" s="37"/>
      <c r="B162" s="178"/>
      <c r="C162" s="179" t="s">
        <v>203</v>
      </c>
      <c r="D162" s="179" t="s">
        <v>144</v>
      </c>
      <c r="E162" s="180" t="s">
        <v>448</v>
      </c>
      <c r="F162" s="181" t="s">
        <v>449</v>
      </c>
      <c r="G162" s="182" t="s">
        <v>199</v>
      </c>
      <c r="H162" s="183">
        <v>0.40100000000000002</v>
      </c>
      <c r="I162" s="184"/>
      <c r="J162" s="185">
        <f>ROUND(I162*H162,2)</f>
        <v>0</v>
      </c>
      <c r="K162" s="181" t="s">
        <v>227</v>
      </c>
      <c r="L162" s="38"/>
      <c r="M162" s="186" t="s">
        <v>1</v>
      </c>
      <c r="N162" s="187" t="s">
        <v>45</v>
      </c>
      <c r="O162" s="76"/>
      <c r="P162" s="188">
        <f>O162*H162</f>
        <v>0</v>
      </c>
      <c r="Q162" s="188">
        <v>0.15478</v>
      </c>
      <c r="R162" s="188">
        <f>Q162*H162</f>
        <v>0.062066780000000002</v>
      </c>
      <c r="S162" s="188">
        <v>0</v>
      </c>
      <c r="T162" s="18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0" t="s">
        <v>163</v>
      </c>
      <c r="AT162" s="190" t="s">
        <v>144</v>
      </c>
      <c r="AU162" s="190" t="s">
        <v>90</v>
      </c>
      <c r="AY162" s="18" t="s">
        <v>141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88</v>
      </c>
      <c r="BK162" s="191">
        <f>ROUND(I162*H162,2)</f>
        <v>0</v>
      </c>
      <c r="BL162" s="18" t="s">
        <v>163</v>
      </c>
      <c r="BM162" s="190" t="s">
        <v>450</v>
      </c>
    </row>
    <row r="163" s="13" customFormat="1">
      <c r="A163" s="13"/>
      <c r="B163" s="192"/>
      <c r="C163" s="13"/>
      <c r="D163" s="193" t="s">
        <v>151</v>
      </c>
      <c r="E163" s="194" t="s">
        <v>1</v>
      </c>
      <c r="F163" s="195" t="s">
        <v>451</v>
      </c>
      <c r="G163" s="13"/>
      <c r="H163" s="194" t="s">
        <v>1</v>
      </c>
      <c r="I163" s="196"/>
      <c r="J163" s="13"/>
      <c r="K163" s="13"/>
      <c r="L163" s="192"/>
      <c r="M163" s="197"/>
      <c r="N163" s="198"/>
      <c r="O163" s="198"/>
      <c r="P163" s="198"/>
      <c r="Q163" s="198"/>
      <c r="R163" s="198"/>
      <c r="S163" s="198"/>
      <c r="T163" s="19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4" t="s">
        <v>151</v>
      </c>
      <c r="AU163" s="194" t="s">
        <v>90</v>
      </c>
      <c r="AV163" s="13" t="s">
        <v>88</v>
      </c>
      <c r="AW163" s="13" t="s">
        <v>36</v>
      </c>
      <c r="AX163" s="13" t="s">
        <v>80</v>
      </c>
      <c r="AY163" s="194" t="s">
        <v>141</v>
      </c>
    </row>
    <row r="164" s="13" customFormat="1">
      <c r="A164" s="13"/>
      <c r="B164" s="192"/>
      <c r="C164" s="13"/>
      <c r="D164" s="193" t="s">
        <v>151</v>
      </c>
      <c r="E164" s="194" t="s">
        <v>1</v>
      </c>
      <c r="F164" s="195" t="s">
        <v>452</v>
      </c>
      <c r="G164" s="13"/>
      <c r="H164" s="194" t="s">
        <v>1</v>
      </c>
      <c r="I164" s="196"/>
      <c r="J164" s="13"/>
      <c r="K164" s="13"/>
      <c r="L164" s="192"/>
      <c r="M164" s="197"/>
      <c r="N164" s="198"/>
      <c r="O164" s="198"/>
      <c r="P164" s="198"/>
      <c r="Q164" s="198"/>
      <c r="R164" s="198"/>
      <c r="S164" s="198"/>
      <c r="T164" s="19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4" t="s">
        <v>151</v>
      </c>
      <c r="AU164" s="194" t="s">
        <v>90</v>
      </c>
      <c r="AV164" s="13" t="s">
        <v>88</v>
      </c>
      <c r="AW164" s="13" t="s">
        <v>36</v>
      </c>
      <c r="AX164" s="13" t="s">
        <v>80</v>
      </c>
      <c r="AY164" s="194" t="s">
        <v>141</v>
      </c>
    </row>
    <row r="165" s="14" customFormat="1">
      <c r="A165" s="14"/>
      <c r="B165" s="200"/>
      <c r="C165" s="14"/>
      <c r="D165" s="193" t="s">
        <v>151</v>
      </c>
      <c r="E165" s="201" t="s">
        <v>1</v>
      </c>
      <c r="F165" s="202" t="s">
        <v>453</v>
      </c>
      <c r="G165" s="14"/>
      <c r="H165" s="203">
        <v>0.40100000000000002</v>
      </c>
      <c r="I165" s="204"/>
      <c r="J165" s="14"/>
      <c r="K165" s="14"/>
      <c r="L165" s="200"/>
      <c r="M165" s="205"/>
      <c r="N165" s="206"/>
      <c r="O165" s="206"/>
      <c r="P165" s="206"/>
      <c r="Q165" s="206"/>
      <c r="R165" s="206"/>
      <c r="S165" s="206"/>
      <c r="T165" s="20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1" t="s">
        <v>151</v>
      </c>
      <c r="AU165" s="201" t="s">
        <v>90</v>
      </c>
      <c r="AV165" s="14" t="s">
        <v>90</v>
      </c>
      <c r="AW165" s="14" t="s">
        <v>36</v>
      </c>
      <c r="AX165" s="14" t="s">
        <v>88</v>
      </c>
      <c r="AY165" s="201" t="s">
        <v>141</v>
      </c>
    </row>
    <row r="166" s="2" customFormat="1" ht="22.2" customHeight="1">
      <c r="A166" s="37"/>
      <c r="B166" s="178"/>
      <c r="C166" s="179" t="s">
        <v>211</v>
      </c>
      <c r="D166" s="179" t="s">
        <v>144</v>
      </c>
      <c r="E166" s="180" t="s">
        <v>454</v>
      </c>
      <c r="F166" s="181" t="s">
        <v>455</v>
      </c>
      <c r="G166" s="182" t="s">
        <v>280</v>
      </c>
      <c r="H166" s="183">
        <v>33.399999999999999</v>
      </c>
      <c r="I166" s="184"/>
      <c r="J166" s="185">
        <f>ROUND(I166*H166,2)</f>
        <v>0</v>
      </c>
      <c r="K166" s="181" t="s">
        <v>148</v>
      </c>
      <c r="L166" s="38"/>
      <c r="M166" s="186" t="s">
        <v>1</v>
      </c>
      <c r="N166" s="187" t="s">
        <v>45</v>
      </c>
      <c r="O166" s="76"/>
      <c r="P166" s="188">
        <f>O166*H166</f>
        <v>0</v>
      </c>
      <c r="Q166" s="188">
        <v>0.0264</v>
      </c>
      <c r="R166" s="188">
        <f>Q166*H166</f>
        <v>0.88175999999999999</v>
      </c>
      <c r="S166" s="188">
        <v>0</v>
      </c>
      <c r="T166" s="18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0" t="s">
        <v>163</v>
      </c>
      <c r="AT166" s="190" t="s">
        <v>144</v>
      </c>
      <c r="AU166" s="190" t="s">
        <v>90</v>
      </c>
      <c r="AY166" s="18" t="s">
        <v>141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88</v>
      </c>
      <c r="BK166" s="191">
        <f>ROUND(I166*H166,2)</f>
        <v>0</v>
      </c>
      <c r="BL166" s="18" t="s">
        <v>163</v>
      </c>
      <c r="BM166" s="190" t="s">
        <v>456</v>
      </c>
    </row>
    <row r="167" s="13" customFormat="1">
      <c r="A167" s="13"/>
      <c r="B167" s="192"/>
      <c r="C167" s="13"/>
      <c r="D167" s="193" t="s">
        <v>151</v>
      </c>
      <c r="E167" s="194" t="s">
        <v>1</v>
      </c>
      <c r="F167" s="195" t="s">
        <v>457</v>
      </c>
      <c r="G167" s="13"/>
      <c r="H167" s="194" t="s">
        <v>1</v>
      </c>
      <c r="I167" s="196"/>
      <c r="J167" s="13"/>
      <c r="K167" s="13"/>
      <c r="L167" s="192"/>
      <c r="M167" s="197"/>
      <c r="N167" s="198"/>
      <c r="O167" s="198"/>
      <c r="P167" s="198"/>
      <c r="Q167" s="198"/>
      <c r="R167" s="198"/>
      <c r="S167" s="198"/>
      <c r="T167" s="19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4" t="s">
        <v>151</v>
      </c>
      <c r="AU167" s="194" t="s">
        <v>90</v>
      </c>
      <c r="AV167" s="13" t="s">
        <v>88</v>
      </c>
      <c r="AW167" s="13" t="s">
        <v>36</v>
      </c>
      <c r="AX167" s="13" t="s">
        <v>80</v>
      </c>
      <c r="AY167" s="194" t="s">
        <v>141</v>
      </c>
    </row>
    <row r="168" s="14" customFormat="1">
      <c r="A168" s="14"/>
      <c r="B168" s="200"/>
      <c r="C168" s="14"/>
      <c r="D168" s="193" t="s">
        <v>151</v>
      </c>
      <c r="E168" s="201" t="s">
        <v>1</v>
      </c>
      <c r="F168" s="202" t="s">
        <v>458</v>
      </c>
      <c r="G168" s="14"/>
      <c r="H168" s="203">
        <v>33.399999999999999</v>
      </c>
      <c r="I168" s="204"/>
      <c r="J168" s="14"/>
      <c r="K168" s="14"/>
      <c r="L168" s="200"/>
      <c r="M168" s="205"/>
      <c r="N168" s="206"/>
      <c r="O168" s="206"/>
      <c r="P168" s="206"/>
      <c r="Q168" s="206"/>
      <c r="R168" s="206"/>
      <c r="S168" s="206"/>
      <c r="T168" s="20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1" t="s">
        <v>151</v>
      </c>
      <c r="AU168" s="201" t="s">
        <v>90</v>
      </c>
      <c r="AV168" s="14" t="s">
        <v>90</v>
      </c>
      <c r="AW168" s="14" t="s">
        <v>36</v>
      </c>
      <c r="AX168" s="14" t="s">
        <v>88</v>
      </c>
      <c r="AY168" s="201" t="s">
        <v>141</v>
      </c>
    </row>
    <row r="169" s="2" customFormat="1" ht="19.8" customHeight="1">
      <c r="A169" s="37"/>
      <c r="B169" s="178"/>
      <c r="C169" s="179" t="s">
        <v>219</v>
      </c>
      <c r="D169" s="179" t="s">
        <v>144</v>
      </c>
      <c r="E169" s="180" t="s">
        <v>459</v>
      </c>
      <c r="F169" s="181" t="s">
        <v>460</v>
      </c>
      <c r="G169" s="182" t="s">
        <v>206</v>
      </c>
      <c r="H169" s="183">
        <v>4</v>
      </c>
      <c r="I169" s="184"/>
      <c r="J169" s="185">
        <f>ROUND(I169*H169,2)</f>
        <v>0</v>
      </c>
      <c r="K169" s="181" t="s">
        <v>148</v>
      </c>
      <c r="L169" s="38"/>
      <c r="M169" s="186" t="s">
        <v>1</v>
      </c>
      <c r="N169" s="187" t="s">
        <v>45</v>
      </c>
      <c r="O169" s="76"/>
      <c r="P169" s="188">
        <f>O169*H169</f>
        <v>0</v>
      </c>
      <c r="Q169" s="188">
        <v>0.00020000000000000001</v>
      </c>
      <c r="R169" s="188">
        <f>Q169*H169</f>
        <v>0.00080000000000000004</v>
      </c>
      <c r="S169" s="188">
        <v>0</v>
      </c>
      <c r="T169" s="18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0" t="s">
        <v>163</v>
      </c>
      <c r="AT169" s="190" t="s">
        <v>144</v>
      </c>
      <c r="AU169" s="190" t="s">
        <v>90</v>
      </c>
      <c r="AY169" s="18" t="s">
        <v>141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88</v>
      </c>
      <c r="BK169" s="191">
        <f>ROUND(I169*H169,2)</f>
        <v>0</v>
      </c>
      <c r="BL169" s="18" t="s">
        <v>163</v>
      </c>
      <c r="BM169" s="190" t="s">
        <v>461</v>
      </c>
    </row>
    <row r="170" s="13" customFormat="1">
      <c r="A170" s="13"/>
      <c r="B170" s="192"/>
      <c r="C170" s="13"/>
      <c r="D170" s="193" t="s">
        <v>151</v>
      </c>
      <c r="E170" s="194" t="s">
        <v>1</v>
      </c>
      <c r="F170" s="195" t="s">
        <v>462</v>
      </c>
      <c r="G170" s="13"/>
      <c r="H170" s="194" t="s">
        <v>1</v>
      </c>
      <c r="I170" s="196"/>
      <c r="J170" s="13"/>
      <c r="K170" s="13"/>
      <c r="L170" s="192"/>
      <c r="M170" s="197"/>
      <c r="N170" s="198"/>
      <c r="O170" s="198"/>
      <c r="P170" s="198"/>
      <c r="Q170" s="198"/>
      <c r="R170" s="198"/>
      <c r="S170" s="198"/>
      <c r="T170" s="19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4" t="s">
        <v>151</v>
      </c>
      <c r="AU170" s="194" t="s">
        <v>90</v>
      </c>
      <c r="AV170" s="13" t="s">
        <v>88</v>
      </c>
      <c r="AW170" s="13" t="s">
        <v>36</v>
      </c>
      <c r="AX170" s="13" t="s">
        <v>80</v>
      </c>
      <c r="AY170" s="194" t="s">
        <v>141</v>
      </c>
    </row>
    <row r="171" s="14" customFormat="1">
      <c r="A171" s="14"/>
      <c r="B171" s="200"/>
      <c r="C171" s="14"/>
      <c r="D171" s="193" t="s">
        <v>151</v>
      </c>
      <c r="E171" s="201" t="s">
        <v>1</v>
      </c>
      <c r="F171" s="202" t="s">
        <v>163</v>
      </c>
      <c r="G171" s="14"/>
      <c r="H171" s="203">
        <v>4</v>
      </c>
      <c r="I171" s="204"/>
      <c r="J171" s="14"/>
      <c r="K171" s="14"/>
      <c r="L171" s="200"/>
      <c r="M171" s="205"/>
      <c r="N171" s="206"/>
      <c r="O171" s="206"/>
      <c r="P171" s="206"/>
      <c r="Q171" s="206"/>
      <c r="R171" s="206"/>
      <c r="S171" s="206"/>
      <c r="T171" s="20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1" t="s">
        <v>151</v>
      </c>
      <c r="AU171" s="201" t="s">
        <v>90</v>
      </c>
      <c r="AV171" s="14" t="s">
        <v>90</v>
      </c>
      <c r="AW171" s="14" t="s">
        <v>36</v>
      </c>
      <c r="AX171" s="14" t="s">
        <v>88</v>
      </c>
      <c r="AY171" s="201" t="s">
        <v>141</v>
      </c>
    </row>
    <row r="172" s="2" customFormat="1" ht="34.8" customHeight="1">
      <c r="A172" s="37"/>
      <c r="B172" s="178"/>
      <c r="C172" s="179" t="s">
        <v>223</v>
      </c>
      <c r="D172" s="179" t="s">
        <v>144</v>
      </c>
      <c r="E172" s="180" t="s">
        <v>463</v>
      </c>
      <c r="F172" s="181" t="s">
        <v>464</v>
      </c>
      <c r="G172" s="182" t="s">
        <v>319</v>
      </c>
      <c r="H172" s="183">
        <v>192.59</v>
      </c>
      <c r="I172" s="184"/>
      <c r="J172" s="185">
        <f>ROUND(I172*H172,2)</f>
        <v>0</v>
      </c>
      <c r="K172" s="181" t="s">
        <v>148</v>
      </c>
      <c r="L172" s="38"/>
      <c r="M172" s="186" t="s">
        <v>1</v>
      </c>
      <c r="N172" s="187" t="s">
        <v>45</v>
      </c>
      <c r="O172" s="76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0" t="s">
        <v>163</v>
      </c>
      <c r="AT172" s="190" t="s">
        <v>144</v>
      </c>
      <c r="AU172" s="190" t="s">
        <v>90</v>
      </c>
      <c r="AY172" s="18" t="s">
        <v>141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88</v>
      </c>
      <c r="BK172" s="191">
        <f>ROUND(I172*H172,2)</f>
        <v>0</v>
      </c>
      <c r="BL172" s="18" t="s">
        <v>163</v>
      </c>
      <c r="BM172" s="190" t="s">
        <v>465</v>
      </c>
    </row>
    <row r="173" s="13" customFormat="1">
      <c r="A173" s="13"/>
      <c r="B173" s="192"/>
      <c r="C173" s="13"/>
      <c r="D173" s="193" t="s">
        <v>151</v>
      </c>
      <c r="E173" s="194" t="s">
        <v>1</v>
      </c>
      <c r="F173" s="195" t="s">
        <v>466</v>
      </c>
      <c r="G173" s="13"/>
      <c r="H173" s="194" t="s">
        <v>1</v>
      </c>
      <c r="I173" s="196"/>
      <c r="J173" s="13"/>
      <c r="K173" s="13"/>
      <c r="L173" s="192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4" t="s">
        <v>151</v>
      </c>
      <c r="AU173" s="194" t="s">
        <v>90</v>
      </c>
      <c r="AV173" s="13" t="s">
        <v>88</v>
      </c>
      <c r="AW173" s="13" t="s">
        <v>36</v>
      </c>
      <c r="AX173" s="13" t="s">
        <v>80</v>
      </c>
      <c r="AY173" s="194" t="s">
        <v>141</v>
      </c>
    </row>
    <row r="174" s="14" customFormat="1">
      <c r="A174" s="14"/>
      <c r="B174" s="200"/>
      <c r="C174" s="14"/>
      <c r="D174" s="193" t="s">
        <v>151</v>
      </c>
      <c r="E174" s="201" t="s">
        <v>1</v>
      </c>
      <c r="F174" s="202" t="s">
        <v>467</v>
      </c>
      <c r="G174" s="14"/>
      <c r="H174" s="203">
        <v>10.345000000000001</v>
      </c>
      <c r="I174" s="204"/>
      <c r="J174" s="14"/>
      <c r="K174" s="14"/>
      <c r="L174" s="200"/>
      <c r="M174" s="205"/>
      <c r="N174" s="206"/>
      <c r="O174" s="206"/>
      <c r="P174" s="206"/>
      <c r="Q174" s="206"/>
      <c r="R174" s="206"/>
      <c r="S174" s="206"/>
      <c r="T174" s="20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1" t="s">
        <v>151</v>
      </c>
      <c r="AU174" s="201" t="s">
        <v>90</v>
      </c>
      <c r="AV174" s="14" t="s">
        <v>90</v>
      </c>
      <c r="AW174" s="14" t="s">
        <v>36</v>
      </c>
      <c r="AX174" s="14" t="s">
        <v>80</v>
      </c>
      <c r="AY174" s="201" t="s">
        <v>141</v>
      </c>
    </row>
    <row r="175" s="13" customFormat="1">
      <c r="A175" s="13"/>
      <c r="B175" s="192"/>
      <c r="C175" s="13"/>
      <c r="D175" s="193" t="s">
        <v>151</v>
      </c>
      <c r="E175" s="194" t="s">
        <v>1</v>
      </c>
      <c r="F175" s="195" t="s">
        <v>468</v>
      </c>
      <c r="G175" s="13"/>
      <c r="H175" s="194" t="s">
        <v>1</v>
      </c>
      <c r="I175" s="196"/>
      <c r="J175" s="13"/>
      <c r="K175" s="13"/>
      <c r="L175" s="192"/>
      <c r="M175" s="197"/>
      <c r="N175" s="198"/>
      <c r="O175" s="198"/>
      <c r="P175" s="198"/>
      <c r="Q175" s="198"/>
      <c r="R175" s="198"/>
      <c r="S175" s="198"/>
      <c r="T175" s="19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4" t="s">
        <v>151</v>
      </c>
      <c r="AU175" s="194" t="s">
        <v>90</v>
      </c>
      <c r="AV175" s="13" t="s">
        <v>88</v>
      </c>
      <c r="AW175" s="13" t="s">
        <v>36</v>
      </c>
      <c r="AX175" s="13" t="s">
        <v>80</v>
      </c>
      <c r="AY175" s="194" t="s">
        <v>141</v>
      </c>
    </row>
    <row r="176" s="14" customFormat="1">
      <c r="A176" s="14"/>
      <c r="B176" s="200"/>
      <c r="C176" s="14"/>
      <c r="D176" s="193" t="s">
        <v>151</v>
      </c>
      <c r="E176" s="201" t="s">
        <v>1</v>
      </c>
      <c r="F176" s="202" t="s">
        <v>469</v>
      </c>
      <c r="G176" s="14"/>
      <c r="H176" s="203">
        <v>175.65299999999999</v>
      </c>
      <c r="I176" s="204"/>
      <c r="J176" s="14"/>
      <c r="K176" s="14"/>
      <c r="L176" s="200"/>
      <c r="M176" s="205"/>
      <c r="N176" s="206"/>
      <c r="O176" s="206"/>
      <c r="P176" s="206"/>
      <c r="Q176" s="206"/>
      <c r="R176" s="206"/>
      <c r="S176" s="206"/>
      <c r="T176" s="20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1" t="s">
        <v>151</v>
      </c>
      <c r="AU176" s="201" t="s">
        <v>90</v>
      </c>
      <c r="AV176" s="14" t="s">
        <v>90</v>
      </c>
      <c r="AW176" s="14" t="s">
        <v>36</v>
      </c>
      <c r="AX176" s="14" t="s">
        <v>80</v>
      </c>
      <c r="AY176" s="201" t="s">
        <v>141</v>
      </c>
    </row>
    <row r="177" s="13" customFormat="1">
      <c r="A177" s="13"/>
      <c r="B177" s="192"/>
      <c r="C177" s="13"/>
      <c r="D177" s="193" t="s">
        <v>151</v>
      </c>
      <c r="E177" s="194" t="s">
        <v>1</v>
      </c>
      <c r="F177" s="195" t="s">
        <v>470</v>
      </c>
      <c r="G177" s="13"/>
      <c r="H177" s="194" t="s">
        <v>1</v>
      </c>
      <c r="I177" s="196"/>
      <c r="J177" s="13"/>
      <c r="K177" s="13"/>
      <c r="L177" s="192"/>
      <c r="M177" s="197"/>
      <c r="N177" s="198"/>
      <c r="O177" s="198"/>
      <c r="P177" s="198"/>
      <c r="Q177" s="198"/>
      <c r="R177" s="198"/>
      <c r="S177" s="198"/>
      <c r="T177" s="19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4" t="s">
        <v>151</v>
      </c>
      <c r="AU177" s="194" t="s">
        <v>90</v>
      </c>
      <c r="AV177" s="13" t="s">
        <v>88</v>
      </c>
      <c r="AW177" s="13" t="s">
        <v>36</v>
      </c>
      <c r="AX177" s="13" t="s">
        <v>80</v>
      </c>
      <c r="AY177" s="194" t="s">
        <v>141</v>
      </c>
    </row>
    <row r="178" s="14" customFormat="1">
      <c r="A178" s="14"/>
      <c r="B178" s="200"/>
      <c r="C178" s="14"/>
      <c r="D178" s="193" t="s">
        <v>151</v>
      </c>
      <c r="E178" s="201" t="s">
        <v>1</v>
      </c>
      <c r="F178" s="202" t="s">
        <v>471</v>
      </c>
      <c r="G178" s="14"/>
      <c r="H178" s="203">
        <v>6.5919999999999996</v>
      </c>
      <c r="I178" s="204"/>
      <c r="J178" s="14"/>
      <c r="K178" s="14"/>
      <c r="L178" s="200"/>
      <c r="M178" s="205"/>
      <c r="N178" s="206"/>
      <c r="O178" s="206"/>
      <c r="P178" s="206"/>
      <c r="Q178" s="206"/>
      <c r="R178" s="206"/>
      <c r="S178" s="206"/>
      <c r="T178" s="20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1" t="s">
        <v>151</v>
      </c>
      <c r="AU178" s="201" t="s">
        <v>90</v>
      </c>
      <c r="AV178" s="14" t="s">
        <v>90</v>
      </c>
      <c r="AW178" s="14" t="s">
        <v>36</v>
      </c>
      <c r="AX178" s="14" t="s">
        <v>80</v>
      </c>
      <c r="AY178" s="201" t="s">
        <v>141</v>
      </c>
    </row>
    <row r="179" s="15" customFormat="1">
      <c r="A179" s="15"/>
      <c r="B179" s="211"/>
      <c r="C179" s="15"/>
      <c r="D179" s="193" t="s">
        <v>151</v>
      </c>
      <c r="E179" s="212" t="s">
        <v>1</v>
      </c>
      <c r="F179" s="213" t="s">
        <v>297</v>
      </c>
      <c r="G179" s="15"/>
      <c r="H179" s="214">
        <v>192.59</v>
      </c>
      <c r="I179" s="215"/>
      <c r="J179" s="15"/>
      <c r="K179" s="15"/>
      <c r="L179" s="211"/>
      <c r="M179" s="216"/>
      <c r="N179" s="217"/>
      <c r="O179" s="217"/>
      <c r="P179" s="217"/>
      <c r="Q179" s="217"/>
      <c r="R179" s="217"/>
      <c r="S179" s="217"/>
      <c r="T179" s="21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12" t="s">
        <v>151</v>
      </c>
      <c r="AU179" s="212" t="s">
        <v>90</v>
      </c>
      <c r="AV179" s="15" t="s">
        <v>163</v>
      </c>
      <c r="AW179" s="15" t="s">
        <v>36</v>
      </c>
      <c r="AX179" s="15" t="s">
        <v>88</v>
      </c>
      <c r="AY179" s="212" t="s">
        <v>141</v>
      </c>
    </row>
    <row r="180" s="2" customFormat="1" ht="34.8" customHeight="1">
      <c r="A180" s="37"/>
      <c r="B180" s="178"/>
      <c r="C180" s="179" t="s">
        <v>8</v>
      </c>
      <c r="D180" s="179" t="s">
        <v>144</v>
      </c>
      <c r="E180" s="180" t="s">
        <v>472</v>
      </c>
      <c r="F180" s="181" t="s">
        <v>473</v>
      </c>
      <c r="G180" s="182" t="s">
        <v>319</v>
      </c>
      <c r="H180" s="183">
        <v>962.95000000000005</v>
      </c>
      <c r="I180" s="184"/>
      <c r="J180" s="185">
        <f>ROUND(I180*H180,2)</f>
        <v>0</v>
      </c>
      <c r="K180" s="181" t="s">
        <v>148</v>
      </c>
      <c r="L180" s="38"/>
      <c r="M180" s="186" t="s">
        <v>1</v>
      </c>
      <c r="N180" s="187" t="s">
        <v>45</v>
      </c>
      <c r="O180" s="76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0" t="s">
        <v>163</v>
      </c>
      <c r="AT180" s="190" t="s">
        <v>144</v>
      </c>
      <c r="AU180" s="190" t="s">
        <v>90</v>
      </c>
      <c r="AY180" s="18" t="s">
        <v>141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88</v>
      </c>
      <c r="BK180" s="191">
        <f>ROUND(I180*H180,2)</f>
        <v>0</v>
      </c>
      <c r="BL180" s="18" t="s">
        <v>163</v>
      </c>
      <c r="BM180" s="190" t="s">
        <v>474</v>
      </c>
    </row>
    <row r="181" s="14" customFormat="1">
      <c r="A181" s="14"/>
      <c r="B181" s="200"/>
      <c r="C181" s="14"/>
      <c r="D181" s="193" t="s">
        <v>151</v>
      </c>
      <c r="E181" s="14"/>
      <c r="F181" s="202" t="s">
        <v>475</v>
      </c>
      <c r="G181" s="14"/>
      <c r="H181" s="203">
        <v>962.95000000000005</v>
      </c>
      <c r="I181" s="204"/>
      <c r="J181" s="14"/>
      <c r="K181" s="14"/>
      <c r="L181" s="200"/>
      <c r="M181" s="205"/>
      <c r="N181" s="206"/>
      <c r="O181" s="206"/>
      <c r="P181" s="206"/>
      <c r="Q181" s="206"/>
      <c r="R181" s="206"/>
      <c r="S181" s="206"/>
      <c r="T181" s="20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1" t="s">
        <v>151</v>
      </c>
      <c r="AU181" s="201" t="s">
        <v>90</v>
      </c>
      <c r="AV181" s="14" t="s">
        <v>90</v>
      </c>
      <c r="AW181" s="14" t="s">
        <v>3</v>
      </c>
      <c r="AX181" s="14" t="s">
        <v>88</v>
      </c>
      <c r="AY181" s="201" t="s">
        <v>141</v>
      </c>
    </row>
    <row r="182" s="2" customFormat="1" ht="22.2" customHeight="1">
      <c r="A182" s="37"/>
      <c r="B182" s="178"/>
      <c r="C182" s="179" t="s">
        <v>234</v>
      </c>
      <c r="D182" s="179" t="s">
        <v>144</v>
      </c>
      <c r="E182" s="180" t="s">
        <v>476</v>
      </c>
      <c r="F182" s="181" t="s">
        <v>477</v>
      </c>
      <c r="G182" s="182" t="s">
        <v>319</v>
      </c>
      <c r="H182" s="183">
        <v>192.59</v>
      </c>
      <c r="I182" s="184"/>
      <c r="J182" s="185">
        <f>ROUND(I182*H182,2)</f>
        <v>0</v>
      </c>
      <c r="K182" s="181" t="s">
        <v>148</v>
      </c>
      <c r="L182" s="38"/>
      <c r="M182" s="186" t="s">
        <v>1</v>
      </c>
      <c r="N182" s="187" t="s">
        <v>45</v>
      </c>
      <c r="O182" s="76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0" t="s">
        <v>163</v>
      </c>
      <c r="AT182" s="190" t="s">
        <v>144</v>
      </c>
      <c r="AU182" s="190" t="s">
        <v>90</v>
      </c>
      <c r="AY182" s="18" t="s">
        <v>141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88</v>
      </c>
      <c r="BK182" s="191">
        <f>ROUND(I182*H182,2)</f>
        <v>0</v>
      </c>
      <c r="BL182" s="18" t="s">
        <v>163</v>
      </c>
      <c r="BM182" s="190" t="s">
        <v>478</v>
      </c>
    </row>
    <row r="183" s="2" customFormat="1" ht="22.2" customHeight="1">
      <c r="A183" s="37"/>
      <c r="B183" s="178"/>
      <c r="C183" s="179" t="s">
        <v>240</v>
      </c>
      <c r="D183" s="179" t="s">
        <v>144</v>
      </c>
      <c r="E183" s="180" t="s">
        <v>479</v>
      </c>
      <c r="F183" s="181" t="s">
        <v>480</v>
      </c>
      <c r="G183" s="182" t="s">
        <v>319</v>
      </c>
      <c r="H183" s="183">
        <v>13.154</v>
      </c>
      <c r="I183" s="184"/>
      <c r="J183" s="185">
        <f>ROUND(I183*H183,2)</f>
        <v>0</v>
      </c>
      <c r="K183" s="181" t="s">
        <v>148</v>
      </c>
      <c r="L183" s="38"/>
      <c r="M183" s="186" t="s">
        <v>1</v>
      </c>
      <c r="N183" s="187" t="s">
        <v>45</v>
      </c>
      <c r="O183" s="76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0" t="s">
        <v>163</v>
      </c>
      <c r="AT183" s="190" t="s">
        <v>144</v>
      </c>
      <c r="AU183" s="190" t="s">
        <v>90</v>
      </c>
      <c r="AY183" s="18" t="s">
        <v>141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88</v>
      </c>
      <c r="BK183" s="191">
        <f>ROUND(I183*H183,2)</f>
        <v>0</v>
      </c>
      <c r="BL183" s="18" t="s">
        <v>163</v>
      </c>
      <c r="BM183" s="190" t="s">
        <v>481</v>
      </c>
    </row>
    <row r="184" s="13" customFormat="1">
      <c r="A184" s="13"/>
      <c r="B184" s="192"/>
      <c r="C184" s="13"/>
      <c r="D184" s="193" t="s">
        <v>151</v>
      </c>
      <c r="E184" s="194" t="s">
        <v>1</v>
      </c>
      <c r="F184" s="195" t="s">
        <v>482</v>
      </c>
      <c r="G184" s="13"/>
      <c r="H184" s="194" t="s">
        <v>1</v>
      </c>
      <c r="I184" s="196"/>
      <c r="J184" s="13"/>
      <c r="K184" s="13"/>
      <c r="L184" s="192"/>
      <c r="M184" s="197"/>
      <c r="N184" s="198"/>
      <c r="O184" s="198"/>
      <c r="P184" s="198"/>
      <c r="Q184" s="198"/>
      <c r="R184" s="198"/>
      <c r="S184" s="198"/>
      <c r="T184" s="19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4" t="s">
        <v>151</v>
      </c>
      <c r="AU184" s="194" t="s">
        <v>90</v>
      </c>
      <c r="AV184" s="13" t="s">
        <v>88</v>
      </c>
      <c r="AW184" s="13" t="s">
        <v>36</v>
      </c>
      <c r="AX184" s="13" t="s">
        <v>80</v>
      </c>
      <c r="AY184" s="194" t="s">
        <v>141</v>
      </c>
    </row>
    <row r="185" s="14" customFormat="1">
      <c r="A185" s="14"/>
      <c r="B185" s="200"/>
      <c r="C185" s="14"/>
      <c r="D185" s="193" t="s">
        <v>151</v>
      </c>
      <c r="E185" s="201" t="s">
        <v>1</v>
      </c>
      <c r="F185" s="202" t="s">
        <v>411</v>
      </c>
      <c r="G185" s="14"/>
      <c r="H185" s="203">
        <v>13.154</v>
      </c>
      <c r="I185" s="204"/>
      <c r="J185" s="14"/>
      <c r="K185" s="14"/>
      <c r="L185" s="200"/>
      <c r="M185" s="205"/>
      <c r="N185" s="206"/>
      <c r="O185" s="206"/>
      <c r="P185" s="206"/>
      <c r="Q185" s="206"/>
      <c r="R185" s="206"/>
      <c r="S185" s="206"/>
      <c r="T185" s="20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1" t="s">
        <v>151</v>
      </c>
      <c r="AU185" s="201" t="s">
        <v>90</v>
      </c>
      <c r="AV185" s="14" t="s">
        <v>90</v>
      </c>
      <c r="AW185" s="14" t="s">
        <v>36</v>
      </c>
      <c r="AX185" s="14" t="s">
        <v>88</v>
      </c>
      <c r="AY185" s="201" t="s">
        <v>141</v>
      </c>
    </row>
    <row r="186" s="13" customFormat="1">
      <c r="A186" s="13"/>
      <c r="B186" s="192"/>
      <c r="C186" s="13"/>
      <c r="D186" s="193" t="s">
        <v>151</v>
      </c>
      <c r="E186" s="194" t="s">
        <v>1</v>
      </c>
      <c r="F186" s="195" t="s">
        <v>483</v>
      </c>
      <c r="G186" s="13"/>
      <c r="H186" s="194" t="s">
        <v>1</v>
      </c>
      <c r="I186" s="196"/>
      <c r="J186" s="13"/>
      <c r="K186" s="13"/>
      <c r="L186" s="192"/>
      <c r="M186" s="197"/>
      <c r="N186" s="198"/>
      <c r="O186" s="198"/>
      <c r="P186" s="198"/>
      <c r="Q186" s="198"/>
      <c r="R186" s="198"/>
      <c r="S186" s="198"/>
      <c r="T186" s="19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4" t="s">
        <v>151</v>
      </c>
      <c r="AU186" s="194" t="s">
        <v>90</v>
      </c>
      <c r="AV186" s="13" t="s">
        <v>88</v>
      </c>
      <c r="AW186" s="13" t="s">
        <v>36</v>
      </c>
      <c r="AX186" s="13" t="s">
        <v>80</v>
      </c>
      <c r="AY186" s="194" t="s">
        <v>141</v>
      </c>
    </row>
    <row r="187" s="2" customFormat="1" ht="22.2" customHeight="1">
      <c r="A187" s="37"/>
      <c r="B187" s="178"/>
      <c r="C187" s="179" t="s">
        <v>245</v>
      </c>
      <c r="D187" s="179" t="s">
        <v>144</v>
      </c>
      <c r="E187" s="180" t="s">
        <v>484</v>
      </c>
      <c r="F187" s="181" t="s">
        <v>385</v>
      </c>
      <c r="G187" s="182" t="s">
        <v>346</v>
      </c>
      <c r="H187" s="183">
        <v>385.18000000000001</v>
      </c>
      <c r="I187" s="184"/>
      <c r="J187" s="185">
        <f>ROUND(I187*H187,2)</f>
        <v>0</v>
      </c>
      <c r="K187" s="181" t="s">
        <v>148</v>
      </c>
      <c r="L187" s="38"/>
      <c r="M187" s="186" t="s">
        <v>1</v>
      </c>
      <c r="N187" s="187" t="s">
        <v>45</v>
      </c>
      <c r="O187" s="76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0" t="s">
        <v>163</v>
      </c>
      <c r="AT187" s="190" t="s">
        <v>144</v>
      </c>
      <c r="AU187" s="190" t="s">
        <v>90</v>
      </c>
      <c r="AY187" s="18" t="s">
        <v>141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88</v>
      </c>
      <c r="BK187" s="191">
        <f>ROUND(I187*H187,2)</f>
        <v>0</v>
      </c>
      <c r="BL187" s="18" t="s">
        <v>163</v>
      </c>
      <c r="BM187" s="190" t="s">
        <v>485</v>
      </c>
    </row>
    <row r="188" s="14" customFormat="1">
      <c r="A188" s="14"/>
      <c r="B188" s="200"/>
      <c r="C188" s="14"/>
      <c r="D188" s="193" t="s">
        <v>151</v>
      </c>
      <c r="E188" s="201" t="s">
        <v>1</v>
      </c>
      <c r="F188" s="202" t="s">
        <v>486</v>
      </c>
      <c r="G188" s="14"/>
      <c r="H188" s="203">
        <v>385.18000000000001</v>
      </c>
      <c r="I188" s="204"/>
      <c r="J188" s="14"/>
      <c r="K188" s="14"/>
      <c r="L188" s="200"/>
      <c r="M188" s="205"/>
      <c r="N188" s="206"/>
      <c r="O188" s="206"/>
      <c r="P188" s="206"/>
      <c r="Q188" s="206"/>
      <c r="R188" s="206"/>
      <c r="S188" s="206"/>
      <c r="T188" s="20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1" t="s">
        <v>151</v>
      </c>
      <c r="AU188" s="201" t="s">
        <v>90</v>
      </c>
      <c r="AV188" s="14" t="s">
        <v>90</v>
      </c>
      <c r="AW188" s="14" t="s">
        <v>36</v>
      </c>
      <c r="AX188" s="14" t="s">
        <v>88</v>
      </c>
      <c r="AY188" s="201" t="s">
        <v>141</v>
      </c>
    </row>
    <row r="189" s="12" customFormat="1" ht="22.8" customHeight="1">
      <c r="A189" s="12"/>
      <c r="B189" s="165"/>
      <c r="C189" s="12"/>
      <c r="D189" s="166" t="s">
        <v>79</v>
      </c>
      <c r="E189" s="176" t="s">
        <v>90</v>
      </c>
      <c r="F189" s="176" t="s">
        <v>487</v>
      </c>
      <c r="G189" s="12"/>
      <c r="H189" s="12"/>
      <c r="I189" s="168"/>
      <c r="J189" s="177">
        <f>BK189</f>
        <v>0</v>
      </c>
      <c r="K189" s="12"/>
      <c r="L189" s="165"/>
      <c r="M189" s="170"/>
      <c r="N189" s="171"/>
      <c r="O189" s="171"/>
      <c r="P189" s="172">
        <f>SUM(P190:P192)</f>
        <v>0</v>
      </c>
      <c r="Q189" s="171"/>
      <c r="R189" s="172">
        <f>SUM(R190:R192)</f>
        <v>0.0027989999999999998</v>
      </c>
      <c r="S189" s="171"/>
      <c r="T189" s="173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6" t="s">
        <v>88</v>
      </c>
      <c r="AT189" s="174" t="s">
        <v>79</v>
      </c>
      <c r="AU189" s="174" t="s">
        <v>88</v>
      </c>
      <c r="AY189" s="166" t="s">
        <v>141</v>
      </c>
      <c r="BK189" s="175">
        <f>SUM(BK190:BK192)</f>
        <v>0</v>
      </c>
    </row>
    <row r="190" s="2" customFormat="1" ht="22.2" customHeight="1">
      <c r="A190" s="37"/>
      <c r="B190" s="178"/>
      <c r="C190" s="179" t="s">
        <v>249</v>
      </c>
      <c r="D190" s="179" t="s">
        <v>144</v>
      </c>
      <c r="E190" s="180" t="s">
        <v>488</v>
      </c>
      <c r="F190" s="181" t="s">
        <v>489</v>
      </c>
      <c r="G190" s="182" t="s">
        <v>199</v>
      </c>
      <c r="H190" s="183">
        <v>93.299999999999997</v>
      </c>
      <c r="I190" s="184"/>
      <c r="J190" s="185">
        <f>ROUND(I190*H190,2)</f>
        <v>0</v>
      </c>
      <c r="K190" s="181" t="s">
        <v>148</v>
      </c>
      <c r="L190" s="38"/>
      <c r="M190" s="186" t="s">
        <v>1</v>
      </c>
      <c r="N190" s="187" t="s">
        <v>45</v>
      </c>
      <c r="O190" s="76"/>
      <c r="P190" s="188">
        <f>O190*H190</f>
        <v>0</v>
      </c>
      <c r="Q190" s="188">
        <v>3.0000000000000001E-05</v>
      </c>
      <c r="R190" s="188">
        <f>Q190*H190</f>
        <v>0.0027989999999999998</v>
      </c>
      <c r="S190" s="188">
        <v>0</v>
      </c>
      <c r="T190" s="18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0" t="s">
        <v>163</v>
      </c>
      <c r="AT190" s="190" t="s">
        <v>144</v>
      </c>
      <c r="AU190" s="190" t="s">
        <v>90</v>
      </c>
      <c r="AY190" s="18" t="s">
        <v>141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88</v>
      </c>
      <c r="BK190" s="191">
        <f>ROUND(I190*H190,2)</f>
        <v>0</v>
      </c>
      <c r="BL190" s="18" t="s">
        <v>163</v>
      </c>
      <c r="BM190" s="190" t="s">
        <v>490</v>
      </c>
    </row>
    <row r="191" s="13" customFormat="1">
      <c r="A191" s="13"/>
      <c r="B191" s="192"/>
      <c r="C191" s="13"/>
      <c r="D191" s="193" t="s">
        <v>151</v>
      </c>
      <c r="E191" s="194" t="s">
        <v>1</v>
      </c>
      <c r="F191" s="195" t="s">
        <v>491</v>
      </c>
      <c r="G191" s="13"/>
      <c r="H191" s="194" t="s">
        <v>1</v>
      </c>
      <c r="I191" s="196"/>
      <c r="J191" s="13"/>
      <c r="K191" s="13"/>
      <c r="L191" s="192"/>
      <c r="M191" s="197"/>
      <c r="N191" s="198"/>
      <c r="O191" s="198"/>
      <c r="P191" s="198"/>
      <c r="Q191" s="198"/>
      <c r="R191" s="198"/>
      <c r="S191" s="198"/>
      <c r="T191" s="19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4" t="s">
        <v>151</v>
      </c>
      <c r="AU191" s="194" t="s">
        <v>90</v>
      </c>
      <c r="AV191" s="13" t="s">
        <v>88</v>
      </c>
      <c r="AW191" s="13" t="s">
        <v>36</v>
      </c>
      <c r="AX191" s="13" t="s">
        <v>80</v>
      </c>
      <c r="AY191" s="194" t="s">
        <v>141</v>
      </c>
    </row>
    <row r="192" s="14" customFormat="1">
      <c r="A192" s="14"/>
      <c r="B192" s="200"/>
      <c r="C192" s="14"/>
      <c r="D192" s="193" t="s">
        <v>151</v>
      </c>
      <c r="E192" s="201" t="s">
        <v>1</v>
      </c>
      <c r="F192" s="202" t="s">
        <v>492</v>
      </c>
      <c r="G192" s="14"/>
      <c r="H192" s="203">
        <v>93.299999999999997</v>
      </c>
      <c r="I192" s="204"/>
      <c r="J192" s="14"/>
      <c r="K192" s="14"/>
      <c r="L192" s="200"/>
      <c r="M192" s="205"/>
      <c r="N192" s="206"/>
      <c r="O192" s="206"/>
      <c r="P192" s="206"/>
      <c r="Q192" s="206"/>
      <c r="R192" s="206"/>
      <c r="S192" s="206"/>
      <c r="T192" s="20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1" t="s">
        <v>151</v>
      </c>
      <c r="AU192" s="201" t="s">
        <v>90</v>
      </c>
      <c r="AV192" s="14" t="s">
        <v>90</v>
      </c>
      <c r="AW192" s="14" t="s">
        <v>36</v>
      </c>
      <c r="AX192" s="14" t="s">
        <v>88</v>
      </c>
      <c r="AY192" s="201" t="s">
        <v>141</v>
      </c>
    </row>
    <row r="193" s="12" customFormat="1" ht="22.8" customHeight="1">
      <c r="A193" s="12"/>
      <c r="B193" s="165"/>
      <c r="C193" s="12"/>
      <c r="D193" s="166" t="s">
        <v>79</v>
      </c>
      <c r="E193" s="176" t="s">
        <v>192</v>
      </c>
      <c r="F193" s="176" t="s">
        <v>306</v>
      </c>
      <c r="G193" s="12"/>
      <c r="H193" s="12"/>
      <c r="I193" s="168"/>
      <c r="J193" s="177">
        <f>BK193</f>
        <v>0</v>
      </c>
      <c r="K193" s="12"/>
      <c r="L193" s="165"/>
      <c r="M193" s="170"/>
      <c r="N193" s="171"/>
      <c r="O193" s="171"/>
      <c r="P193" s="172">
        <f>SUM(P194:P213)</f>
        <v>0</v>
      </c>
      <c r="Q193" s="171"/>
      <c r="R193" s="172">
        <f>SUM(R194:R213)</f>
        <v>1.6018800000000002</v>
      </c>
      <c r="S193" s="171"/>
      <c r="T193" s="173">
        <f>SUM(T194:T213)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6" t="s">
        <v>88</v>
      </c>
      <c r="AT193" s="174" t="s">
        <v>79</v>
      </c>
      <c r="AU193" s="174" t="s">
        <v>88</v>
      </c>
      <c r="AY193" s="166" t="s">
        <v>141</v>
      </c>
      <c r="BK193" s="175">
        <f>SUM(BK194:BK213)</f>
        <v>0</v>
      </c>
    </row>
    <row r="194" s="2" customFormat="1" ht="22.2" customHeight="1">
      <c r="A194" s="37"/>
      <c r="B194" s="178"/>
      <c r="C194" s="179" t="s">
        <v>202</v>
      </c>
      <c r="D194" s="179" t="s">
        <v>144</v>
      </c>
      <c r="E194" s="180" t="s">
        <v>493</v>
      </c>
      <c r="F194" s="181" t="s">
        <v>494</v>
      </c>
      <c r="G194" s="182" t="s">
        <v>199</v>
      </c>
      <c r="H194" s="183">
        <v>17.5</v>
      </c>
      <c r="I194" s="184"/>
      <c r="J194" s="185">
        <f>ROUND(I194*H194,2)</f>
        <v>0</v>
      </c>
      <c r="K194" s="181" t="s">
        <v>148</v>
      </c>
      <c r="L194" s="38"/>
      <c r="M194" s="186" t="s">
        <v>1</v>
      </c>
      <c r="N194" s="187" t="s">
        <v>45</v>
      </c>
      <c r="O194" s="76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0" t="s">
        <v>163</v>
      </c>
      <c r="AT194" s="190" t="s">
        <v>144</v>
      </c>
      <c r="AU194" s="190" t="s">
        <v>90</v>
      </c>
      <c r="AY194" s="18" t="s">
        <v>141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88</v>
      </c>
      <c r="BK194" s="191">
        <f>ROUND(I194*H194,2)</f>
        <v>0</v>
      </c>
      <c r="BL194" s="18" t="s">
        <v>163</v>
      </c>
      <c r="BM194" s="190" t="s">
        <v>495</v>
      </c>
    </row>
    <row r="195" s="13" customFormat="1">
      <c r="A195" s="13"/>
      <c r="B195" s="192"/>
      <c r="C195" s="13"/>
      <c r="D195" s="193" t="s">
        <v>151</v>
      </c>
      <c r="E195" s="194" t="s">
        <v>1</v>
      </c>
      <c r="F195" s="195" t="s">
        <v>496</v>
      </c>
      <c r="G195" s="13"/>
      <c r="H195" s="194" t="s">
        <v>1</v>
      </c>
      <c r="I195" s="196"/>
      <c r="J195" s="13"/>
      <c r="K195" s="13"/>
      <c r="L195" s="192"/>
      <c r="M195" s="197"/>
      <c r="N195" s="198"/>
      <c r="O195" s="198"/>
      <c r="P195" s="198"/>
      <c r="Q195" s="198"/>
      <c r="R195" s="198"/>
      <c r="S195" s="198"/>
      <c r="T195" s="1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4" t="s">
        <v>151</v>
      </c>
      <c r="AU195" s="194" t="s">
        <v>90</v>
      </c>
      <c r="AV195" s="13" t="s">
        <v>88</v>
      </c>
      <c r="AW195" s="13" t="s">
        <v>36</v>
      </c>
      <c r="AX195" s="13" t="s">
        <v>80</v>
      </c>
      <c r="AY195" s="194" t="s">
        <v>141</v>
      </c>
    </row>
    <row r="196" s="13" customFormat="1">
      <c r="A196" s="13"/>
      <c r="B196" s="192"/>
      <c r="C196" s="13"/>
      <c r="D196" s="193" t="s">
        <v>151</v>
      </c>
      <c r="E196" s="194" t="s">
        <v>1</v>
      </c>
      <c r="F196" s="195" t="s">
        <v>497</v>
      </c>
      <c r="G196" s="13"/>
      <c r="H196" s="194" t="s">
        <v>1</v>
      </c>
      <c r="I196" s="196"/>
      <c r="J196" s="13"/>
      <c r="K196" s="13"/>
      <c r="L196" s="192"/>
      <c r="M196" s="197"/>
      <c r="N196" s="198"/>
      <c r="O196" s="198"/>
      <c r="P196" s="198"/>
      <c r="Q196" s="198"/>
      <c r="R196" s="198"/>
      <c r="S196" s="198"/>
      <c r="T196" s="19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4" t="s">
        <v>151</v>
      </c>
      <c r="AU196" s="194" t="s">
        <v>90</v>
      </c>
      <c r="AV196" s="13" t="s">
        <v>88</v>
      </c>
      <c r="AW196" s="13" t="s">
        <v>36</v>
      </c>
      <c r="AX196" s="13" t="s">
        <v>80</v>
      </c>
      <c r="AY196" s="194" t="s">
        <v>141</v>
      </c>
    </row>
    <row r="197" s="14" customFormat="1">
      <c r="A197" s="14"/>
      <c r="B197" s="200"/>
      <c r="C197" s="14"/>
      <c r="D197" s="193" t="s">
        <v>151</v>
      </c>
      <c r="E197" s="201" t="s">
        <v>1</v>
      </c>
      <c r="F197" s="202" t="s">
        <v>498</v>
      </c>
      <c r="G197" s="14"/>
      <c r="H197" s="203">
        <v>17.5</v>
      </c>
      <c r="I197" s="204"/>
      <c r="J197" s="14"/>
      <c r="K197" s="14"/>
      <c r="L197" s="200"/>
      <c r="M197" s="205"/>
      <c r="N197" s="206"/>
      <c r="O197" s="206"/>
      <c r="P197" s="206"/>
      <c r="Q197" s="206"/>
      <c r="R197" s="206"/>
      <c r="S197" s="206"/>
      <c r="T197" s="20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1" t="s">
        <v>151</v>
      </c>
      <c r="AU197" s="201" t="s">
        <v>90</v>
      </c>
      <c r="AV197" s="14" t="s">
        <v>90</v>
      </c>
      <c r="AW197" s="14" t="s">
        <v>36</v>
      </c>
      <c r="AX197" s="14" t="s">
        <v>88</v>
      </c>
      <c r="AY197" s="201" t="s">
        <v>141</v>
      </c>
    </row>
    <row r="198" s="2" customFormat="1" ht="14.4" customHeight="1">
      <c r="A198" s="37"/>
      <c r="B198" s="178"/>
      <c r="C198" s="224" t="s">
        <v>7</v>
      </c>
      <c r="D198" s="224" t="s">
        <v>431</v>
      </c>
      <c r="E198" s="225" t="s">
        <v>499</v>
      </c>
      <c r="F198" s="226" t="s">
        <v>500</v>
      </c>
      <c r="G198" s="227" t="s">
        <v>199</v>
      </c>
      <c r="H198" s="228">
        <v>17.5</v>
      </c>
      <c r="I198" s="229"/>
      <c r="J198" s="230">
        <f>ROUND(I198*H198,2)</f>
        <v>0</v>
      </c>
      <c r="K198" s="226" t="s">
        <v>227</v>
      </c>
      <c r="L198" s="231"/>
      <c r="M198" s="232" t="s">
        <v>1</v>
      </c>
      <c r="N198" s="233" t="s">
        <v>45</v>
      </c>
      <c r="O198" s="76"/>
      <c r="P198" s="188">
        <f>O198*H198</f>
        <v>0</v>
      </c>
      <c r="Q198" s="188">
        <v>0.048500000000000001</v>
      </c>
      <c r="R198" s="188">
        <f>Q198*H198</f>
        <v>0.84875</v>
      </c>
      <c r="S198" s="188">
        <v>0</v>
      </c>
      <c r="T198" s="18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0" t="s">
        <v>184</v>
      </c>
      <c r="AT198" s="190" t="s">
        <v>431</v>
      </c>
      <c r="AU198" s="190" t="s">
        <v>90</v>
      </c>
      <c r="AY198" s="18" t="s">
        <v>141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88</v>
      </c>
      <c r="BK198" s="191">
        <f>ROUND(I198*H198,2)</f>
        <v>0</v>
      </c>
      <c r="BL198" s="18" t="s">
        <v>163</v>
      </c>
      <c r="BM198" s="190" t="s">
        <v>501</v>
      </c>
    </row>
    <row r="199" s="14" customFormat="1">
      <c r="A199" s="14"/>
      <c r="B199" s="200"/>
      <c r="C199" s="14"/>
      <c r="D199" s="193" t="s">
        <v>151</v>
      </c>
      <c r="E199" s="201" t="s">
        <v>1</v>
      </c>
      <c r="F199" s="202" t="s">
        <v>502</v>
      </c>
      <c r="G199" s="14"/>
      <c r="H199" s="203">
        <v>17.5</v>
      </c>
      <c r="I199" s="204"/>
      <c r="J199" s="14"/>
      <c r="K199" s="14"/>
      <c r="L199" s="200"/>
      <c r="M199" s="205"/>
      <c r="N199" s="206"/>
      <c r="O199" s="206"/>
      <c r="P199" s="206"/>
      <c r="Q199" s="206"/>
      <c r="R199" s="206"/>
      <c r="S199" s="206"/>
      <c r="T199" s="20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1" t="s">
        <v>151</v>
      </c>
      <c r="AU199" s="201" t="s">
        <v>90</v>
      </c>
      <c r="AV199" s="14" t="s">
        <v>90</v>
      </c>
      <c r="AW199" s="14" t="s">
        <v>36</v>
      </c>
      <c r="AX199" s="14" t="s">
        <v>88</v>
      </c>
      <c r="AY199" s="201" t="s">
        <v>141</v>
      </c>
    </row>
    <row r="200" s="2" customFormat="1" ht="22.2" customHeight="1">
      <c r="A200" s="37"/>
      <c r="B200" s="178"/>
      <c r="C200" s="179" t="s">
        <v>503</v>
      </c>
      <c r="D200" s="179" t="s">
        <v>144</v>
      </c>
      <c r="E200" s="180" t="s">
        <v>504</v>
      </c>
      <c r="F200" s="181" t="s">
        <v>505</v>
      </c>
      <c r="G200" s="182" t="s">
        <v>206</v>
      </c>
      <c r="H200" s="183">
        <v>1</v>
      </c>
      <c r="I200" s="184"/>
      <c r="J200" s="185">
        <f>ROUND(I200*H200,2)</f>
        <v>0</v>
      </c>
      <c r="K200" s="181" t="s">
        <v>148</v>
      </c>
      <c r="L200" s="38"/>
      <c r="M200" s="186" t="s">
        <v>1</v>
      </c>
      <c r="N200" s="187" t="s">
        <v>45</v>
      </c>
      <c r="O200" s="76"/>
      <c r="P200" s="188">
        <f>O200*H200</f>
        <v>0</v>
      </c>
      <c r="Q200" s="188">
        <v>0.0011299999999999999</v>
      </c>
      <c r="R200" s="188">
        <f>Q200*H200</f>
        <v>0.0011299999999999999</v>
      </c>
      <c r="S200" s="188">
        <v>0</v>
      </c>
      <c r="T200" s="18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0" t="s">
        <v>163</v>
      </c>
      <c r="AT200" s="190" t="s">
        <v>144</v>
      </c>
      <c r="AU200" s="190" t="s">
        <v>90</v>
      </c>
      <c r="AY200" s="18" t="s">
        <v>141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88</v>
      </c>
      <c r="BK200" s="191">
        <f>ROUND(I200*H200,2)</f>
        <v>0</v>
      </c>
      <c r="BL200" s="18" t="s">
        <v>163</v>
      </c>
      <c r="BM200" s="190" t="s">
        <v>506</v>
      </c>
    </row>
    <row r="201" s="13" customFormat="1">
      <c r="A201" s="13"/>
      <c r="B201" s="192"/>
      <c r="C201" s="13"/>
      <c r="D201" s="193" t="s">
        <v>151</v>
      </c>
      <c r="E201" s="194" t="s">
        <v>1</v>
      </c>
      <c r="F201" s="195" t="s">
        <v>507</v>
      </c>
      <c r="G201" s="13"/>
      <c r="H201" s="194" t="s">
        <v>1</v>
      </c>
      <c r="I201" s="196"/>
      <c r="J201" s="13"/>
      <c r="K201" s="13"/>
      <c r="L201" s="192"/>
      <c r="M201" s="197"/>
      <c r="N201" s="198"/>
      <c r="O201" s="198"/>
      <c r="P201" s="198"/>
      <c r="Q201" s="198"/>
      <c r="R201" s="198"/>
      <c r="S201" s="198"/>
      <c r="T201" s="19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4" t="s">
        <v>151</v>
      </c>
      <c r="AU201" s="194" t="s">
        <v>90</v>
      </c>
      <c r="AV201" s="13" t="s">
        <v>88</v>
      </c>
      <c r="AW201" s="13" t="s">
        <v>36</v>
      </c>
      <c r="AX201" s="13" t="s">
        <v>80</v>
      </c>
      <c r="AY201" s="194" t="s">
        <v>141</v>
      </c>
    </row>
    <row r="202" s="14" customFormat="1">
      <c r="A202" s="14"/>
      <c r="B202" s="200"/>
      <c r="C202" s="14"/>
      <c r="D202" s="193" t="s">
        <v>151</v>
      </c>
      <c r="E202" s="201" t="s">
        <v>1</v>
      </c>
      <c r="F202" s="202" t="s">
        <v>88</v>
      </c>
      <c r="G202" s="14"/>
      <c r="H202" s="203">
        <v>1</v>
      </c>
      <c r="I202" s="204"/>
      <c r="J202" s="14"/>
      <c r="K202" s="14"/>
      <c r="L202" s="200"/>
      <c r="M202" s="205"/>
      <c r="N202" s="206"/>
      <c r="O202" s="206"/>
      <c r="P202" s="206"/>
      <c r="Q202" s="206"/>
      <c r="R202" s="206"/>
      <c r="S202" s="206"/>
      <c r="T202" s="20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1" t="s">
        <v>151</v>
      </c>
      <c r="AU202" s="201" t="s">
        <v>90</v>
      </c>
      <c r="AV202" s="14" t="s">
        <v>90</v>
      </c>
      <c r="AW202" s="14" t="s">
        <v>36</v>
      </c>
      <c r="AX202" s="14" t="s">
        <v>88</v>
      </c>
      <c r="AY202" s="201" t="s">
        <v>141</v>
      </c>
    </row>
    <row r="203" s="2" customFormat="1" ht="22.2" customHeight="1">
      <c r="A203" s="37"/>
      <c r="B203" s="178"/>
      <c r="C203" s="224" t="s">
        <v>399</v>
      </c>
      <c r="D203" s="224" t="s">
        <v>431</v>
      </c>
      <c r="E203" s="225" t="s">
        <v>439</v>
      </c>
      <c r="F203" s="226" t="s">
        <v>440</v>
      </c>
      <c r="G203" s="227" t="s">
        <v>346</v>
      </c>
      <c r="H203" s="228">
        <v>0.68999999999999995</v>
      </c>
      <c r="I203" s="229"/>
      <c r="J203" s="230">
        <f>ROUND(I203*H203,2)</f>
        <v>0</v>
      </c>
      <c r="K203" s="226" t="s">
        <v>227</v>
      </c>
      <c r="L203" s="231"/>
      <c r="M203" s="232" t="s">
        <v>1</v>
      </c>
      <c r="N203" s="233" t="s">
        <v>45</v>
      </c>
      <c r="O203" s="76"/>
      <c r="P203" s="188">
        <f>O203*H203</f>
        <v>0</v>
      </c>
      <c r="Q203" s="188">
        <v>1</v>
      </c>
      <c r="R203" s="188">
        <f>Q203*H203</f>
        <v>0.68999999999999995</v>
      </c>
      <c r="S203" s="188">
        <v>0</v>
      </c>
      <c r="T203" s="18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0" t="s">
        <v>184</v>
      </c>
      <c r="AT203" s="190" t="s">
        <v>431</v>
      </c>
      <c r="AU203" s="190" t="s">
        <v>90</v>
      </c>
      <c r="AY203" s="18" t="s">
        <v>141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88</v>
      </c>
      <c r="BK203" s="191">
        <f>ROUND(I203*H203,2)</f>
        <v>0</v>
      </c>
      <c r="BL203" s="18" t="s">
        <v>163</v>
      </c>
      <c r="BM203" s="190" t="s">
        <v>508</v>
      </c>
    </row>
    <row r="204" s="2" customFormat="1">
      <c r="A204" s="37"/>
      <c r="B204" s="38"/>
      <c r="C204" s="37"/>
      <c r="D204" s="193" t="s">
        <v>435</v>
      </c>
      <c r="E204" s="37"/>
      <c r="F204" s="234" t="s">
        <v>436</v>
      </c>
      <c r="G204" s="37"/>
      <c r="H204" s="37"/>
      <c r="I204" s="235"/>
      <c r="J204" s="37"/>
      <c r="K204" s="37"/>
      <c r="L204" s="38"/>
      <c r="M204" s="236"/>
      <c r="N204" s="237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435</v>
      </c>
      <c r="AU204" s="18" t="s">
        <v>90</v>
      </c>
    </row>
    <row r="205" s="13" customFormat="1">
      <c r="A205" s="13"/>
      <c r="B205" s="192"/>
      <c r="C205" s="13"/>
      <c r="D205" s="193" t="s">
        <v>151</v>
      </c>
      <c r="E205" s="194" t="s">
        <v>1</v>
      </c>
      <c r="F205" s="195" t="s">
        <v>509</v>
      </c>
      <c r="G205" s="13"/>
      <c r="H205" s="194" t="s">
        <v>1</v>
      </c>
      <c r="I205" s="196"/>
      <c r="J205" s="13"/>
      <c r="K205" s="13"/>
      <c r="L205" s="192"/>
      <c r="M205" s="197"/>
      <c r="N205" s="198"/>
      <c r="O205" s="198"/>
      <c r="P205" s="198"/>
      <c r="Q205" s="198"/>
      <c r="R205" s="198"/>
      <c r="S205" s="198"/>
      <c r="T205" s="19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4" t="s">
        <v>151</v>
      </c>
      <c r="AU205" s="194" t="s">
        <v>90</v>
      </c>
      <c r="AV205" s="13" t="s">
        <v>88</v>
      </c>
      <c r="AW205" s="13" t="s">
        <v>36</v>
      </c>
      <c r="AX205" s="13" t="s">
        <v>80</v>
      </c>
      <c r="AY205" s="194" t="s">
        <v>141</v>
      </c>
    </row>
    <row r="206" s="14" customFormat="1">
      <c r="A206" s="14"/>
      <c r="B206" s="200"/>
      <c r="C206" s="14"/>
      <c r="D206" s="193" t="s">
        <v>151</v>
      </c>
      <c r="E206" s="201" t="s">
        <v>1</v>
      </c>
      <c r="F206" s="202" t="s">
        <v>510</v>
      </c>
      <c r="G206" s="14"/>
      <c r="H206" s="203">
        <v>0.68999999999999995</v>
      </c>
      <c r="I206" s="204"/>
      <c r="J206" s="14"/>
      <c r="K206" s="14"/>
      <c r="L206" s="200"/>
      <c r="M206" s="205"/>
      <c r="N206" s="206"/>
      <c r="O206" s="206"/>
      <c r="P206" s="206"/>
      <c r="Q206" s="206"/>
      <c r="R206" s="206"/>
      <c r="S206" s="206"/>
      <c r="T206" s="20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1" t="s">
        <v>151</v>
      </c>
      <c r="AU206" s="201" t="s">
        <v>90</v>
      </c>
      <c r="AV206" s="14" t="s">
        <v>90</v>
      </c>
      <c r="AW206" s="14" t="s">
        <v>36</v>
      </c>
      <c r="AX206" s="14" t="s">
        <v>88</v>
      </c>
      <c r="AY206" s="201" t="s">
        <v>141</v>
      </c>
    </row>
    <row r="207" s="2" customFormat="1" ht="22.2" customHeight="1">
      <c r="A207" s="37"/>
      <c r="B207" s="178"/>
      <c r="C207" s="224" t="s">
        <v>511</v>
      </c>
      <c r="D207" s="224" t="s">
        <v>431</v>
      </c>
      <c r="E207" s="225" t="s">
        <v>512</v>
      </c>
      <c r="F207" s="226" t="s">
        <v>513</v>
      </c>
      <c r="G207" s="227" t="s">
        <v>346</v>
      </c>
      <c r="H207" s="228">
        <v>0.062</v>
      </c>
      <c r="I207" s="229"/>
      <c r="J207" s="230">
        <f>ROUND(I207*H207,2)</f>
        <v>0</v>
      </c>
      <c r="K207" s="226" t="s">
        <v>227</v>
      </c>
      <c r="L207" s="231"/>
      <c r="M207" s="232" t="s">
        <v>1</v>
      </c>
      <c r="N207" s="233" t="s">
        <v>45</v>
      </c>
      <c r="O207" s="76"/>
      <c r="P207" s="188">
        <f>O207*H207</f>
        <v>0</v>
      </c>
      <c r="Q207" s="188">
        <v>1</v>
      </c>
      <c r="R207" s="188">
        <f>Q207*H207</f>
        <v>0.062</v>
      </c>
      <c r="S207" s="188">
        <v>0</v>
      </c>
      <c r="T207" s="18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0" t="s">
        <v>184</v>
      </c>
      <c r="AT207" s="190" t="s">
        <v>431</v>
      </c>
      <c r="AU207" s="190" t="s">
        <v>90</v>
      </c>
      <c r="AY207" s="18" t="s">
        <v>141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88</v>
      </c>
      <c r="BK207" s="191">
        <f>ROUND(I207*H207,2)</f>
        <v>0</v>
      </c>
      <c r="BL207" s="18" t="s">
        <v>163</v>
      </c>
      <c r="BM207" s="190" t="s">
        <v>514</v>
      </c>
    </row>
    <row r="208" s="2" customFormat="1">
      <c r="A208" s="37"/>
      <c r="B208" s="38"/>
      <c r="C208" s="37"/>
      <c r="D208" s="193" t="s">
        <v>435</v>
      </c>
      <c r="E208" s="37"/>
      <c r="F208" s="234" t="s">
        <v>515</v>
      </c>
      <c r="G208" s="37"/>
      <c r="H208" s="37"/>
      <c r="I208" s="235"/>
      <c r="J208" s="37"/>
      <c r="K208" s="37"/>
      <c r="L208" s="38"/>
      <c r="M208" s="236"/>
      <c r="N208" s="237"/>
      <c r="O208" s="76"/>
      <c r="P208" s="76"/>
      <c r="Q208" s="76"/>
      <c r="R208" s="76"/>
      <c r="S208" s="76"/>
      <c r="T208" s="7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435</v>
      </c>
      <c r="AU208" s="18" t="s">
        <v>90</v>
      </c>
    </row>
    <row r="209" s="13" customFormat="1">
      <c r="A209" s="13"/>
      <c r="B209" s="192"/>
      <c r="C209" s="13"/>
      <c r="D209" s="193" t="s">
        <v>151</v>
      </c>
      <c r="E209" s="194" t="s">
        <v>1</v>
      </c>
      <c r="F209" s="195" t="s">
        <v>516</v>
      </c>
      <c r="G209" s="13"/>
      <c r="H209" s="194" t="s">
        <v>1</v>
      </c>
      <c r="I209" s="196"/>
      <c r="J209" s="13"/>
      <c r="K209" s="13"/>
      <c r="L209" s="192"/>
      <c r="M209" s="197"/>
      <c r="N209" s="198"/>
      <c r="O209" s="198"/>
      <c r="P209" s="198"/>
      <c r="Q209" s="198"/>
      <c r="R209" s="198"/>
      <c r="S209" s="198"/>
      <c r="T209" s="19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4" t="s">
        <v>151</v>
      </c>
      <c r="AU209" s="194" t="s">
        <v>90</v>
      </c>
      <c r="AV209" s="13" t="s">
        <v>88</v>
      </c>
      <c r="AW209" s="13" t="s">
        <v>36</v>
      </c>
      <c r="AX209" s="13" t="s">
        <v>80</v>
      </c>
      <c r="AY209" s="194" t="s">
        <v>141</v>
      </c>
    </row>
    <row r="210" s="14" customFormat="1">
      <c r="A210" s="14"/>
      <c r="B210" s="200"/>
      <c r="C210" s="14"/>
      <c r="D210" s="193" t="s">
        <v>151</v>
      </c>
      <c r="E210" s="201" t="s">
        <v>1</v>
      </c>
      <c r="F210" s="202" t="s">
        <v>517</v>
      </c>
      <c r="G210" s="14"/>
      <c r="H210" s="203">
        <v>0.062</v>
      </c>
      <c r="I210" s="204"/>
      <c r="J210" s="14"/>
      <c r="K210" s="14"/>
      <c r="L210" s="200"/>
      <c r="M210" s="205"/>
      <c r="N210" s="206"/>
      <c r="O210" s="206"/>
      <c r="P210" s="206"/>
      <c r="Q210" s="206"/>
      <c r="R210" s="206"/>
      <c r="S210" s="206"/>
      <c r="T210" s="20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1" t="s">
        <v>151</v>
      </c>
      <c r="AU210" s="201" t="s">
        <v>90</v>
      </c>
      <c r="AV210" s="14" t="s">
        <v>90</v>
      </c>
      <c r="AW210" s="14" t="s">
        <v>36</v>
      </c>
      <c r="AX210" s="14" t="s">
        <v>88</v>
      </c>
      <c r="AY210" s="201" t="s">
        <v>141</v>
      </c>
    </row>
    <row r="211" s="2" customFormat="1" ht="14.4" customHeight="1">
      <c r="A211" s="37"/>
      <c r="B211" s="178"/>
      <c r="C211" s="179" t="s">
        <v>518</v>
      </c>
      <c r="D211" s="179" t="s">
        <v>144</v>
      </c>
      <c r="E211" s="180" t="s">
        <v>519</v>
      </c>
      <c r="F211" s="181" t="s">
        <v>520</v>
      </c>
      <c r="G211" s="182" t="s">
        <v>521</v>
      </c>
      <c r="H211" s="183">
        <v>1000</v>
      </c>
      <c r="I211" s="184"/>
      <c r="J211" s="185">
        <f>ROUND(I211*H211,2)</f>
        <v>0</v>
      </c>
      <c r="K211" s="181" t="s">
        <v>227</v>
      </c>
      <c r="L211" s="38"/>
      <c r="M211" s="186" t="s">
        <v>1</v>
      </c>
      <c r="N211" s="187" t="s">
        <v>45</v>
      </c>
      <c r="O211" s="76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0" t="s">
        <v>163</v>
      </c>
      <c r="AT211" s="190" t="s">
        <v>144</v>
      </c>
      <c r="AU211" s="190" t="s">
        <v>90</v>
      </c>
      <c r="AY211" s="18" t="s">
        <v>141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88</v>
      </c>
      <c r="BK211" s="191">
        <f>ROUND(I211*H211,2)</f>
        <v>0</v>
      </c>
      <c r="BL211" s="18" t="s">
        <v>163</v>
      </c>
      <c r="BM211" s="190" t="s">
        <v>522</v>
      </c>
    </row>
    <row r="212" s="13" customFormat="1">
      <c r="A212" s="13"/>
      <c r="B212" s="192"/>
      <c r="C212" s="13"/>
      <c r="D212" s="193" t="s">
        <v>151</v>
      </c>
      <c r="E212" s="194" t="s">
        <v>1</v>
      </c>
      <c r="F212" s="195" t="s">
        <v>523</v>
      </c>
      <c r="G212" s="13"/>
      <c r="H212" s="194" t="s">
        <v>1</v>
      </c>
      <c r="I212" s="196"/>
      <c r="J212" s="13"/>
      <c r="K212" s="13"/>
      <c r="L212" s="192"/>
      <c r="M212" s="197"/>
      <c r="N212" s="198"/>
      <c r="O212" s="198"/>
      <c r="P212" s="198"/>
      <c r="Q212" s="198"/>
      <c r="R212" s="198"/>
      <c r="S212" s="198"/>
      <c r="T212" s="19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4" t="s">
        <v>151</v>
      </c>
      <c r="AU212" s="194" t="s">
        <v>90</v>
      </c>
      <c r="AV212" s="13" t="s">
        <v>88</v>
      </c>
      <c r="AW212" s="13" t="s">
        <v>36</v>
      </c>
      <c r="AX212" s="13" t="s">
        <v>80</v>
      </c>
      <c r="AY212" s="194" t="s">
        <v>141</v>
      </c>
    </row>
    <row r="213" s="14" customFormat="1">
      <c r="A213" s="14"/>
      <c r="B213" s="200"/>
      <c r="C213" s="14"/>
      <c r="D213" s="193" t="s">
        <v>151</v>
      </c>
      <c r="E213" s="201" t="s">
        <v>1</v>
      </c>
      <c r="F213" s="202" t="s">
        <v>524</v>
      </c>
      <c r="G213" s="14"/>
      <c r="H213" s="203">
        <v>1000</v>
      </c>
      <c r="I213" s="204"/>
      <c r="J213" s="14"/>
      <c r="K213" s="14"/>
      <c r="L213" s="200"/>
      <c r="M213" s="205"/>
      <c r="N213" s="206"/>
      <c r="O213" s="206"/>
      <c r="P213" s="206"/>
      <c r="Q213" s="206"/>
      <c r="R213" s="206"/>
      <c r="S213" s="206"/>
      <c r="T213" s="20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1" t="s">
        <v>151</v>
      </c>
      <c r="AU213" s="201" t="s">
        <v>90</v>
      </c>
      <c r="AV213" s="14" t="s">
        <v>90</v>
      </c>
      <c r="AW213" s="14" t="s">
        <v>36</v>
      </c>
      <c r="AX213" s="14" t="s">
        <v>88</v>
      </c>
      <c r="AY213" s="201" t="s">
        <v>141</v>
      </c>
    </row>
    <row r="214" s="12" customFormat="1" ht="22.8" customHeight="1">
      <c r="A214" s="12"/>
      <c r="B214" s="165"/>
      <c r="C214" s="12"/>
      <c r="D214" s="166" t="s">
        <v>79</v>
      </c>
      <c r="E214" s="176" t="s">
        <v>387</v>
      </c>
      <c r="F214" s="176" t="s">
        <v>388</v>
      </c>
      <c r="G214" s="12"/>
      <c r="H214" s="12"/>
      <c r="I214" s="168"/>
      <c r="J214" s="177">
        <f>BK214</f>
        <v>0</v>
      </c>
      <c r="K214" s="12"/>
      <c r="L214" s="165"/>
      <c r="M214" s="170"/>
      <c r="N214" s="171"/>
      <c r="O214" s="171"/>
      <c r="P214" s="172">
        <f>P215</f>
        <v>0</v>
      </c>
      <c r="Q214" s="171"/>
      <c r="R214" s="172">
        <f>R215</f>
        <v>0</v>
      </c>
      <c r="S214" s="171"/>
      <c r="T214" s="173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6" t="s">
        <v>88</v>
      </c>
      <c r="AT214" s="174" t="s">
        <v>79</v>
      </c>
      <c r="AU214" s="174" t="s">
        <v>88</v>
      </c>
      <c r="AY214" s="166" t="s">
        <v>141</v>
      </c>
      <c r="BK214" s="175">
        <f>BK215</f>
        <v>0</v>
      </c>
    </row>
    <row r="215" s="2" customFormat="1" ht="22.2" customHeight="1">
      <c r="A215" s="37"/>
      <c r="B215" s="178"/>
      <c r="C215" s="179" t="s">
        <v>525</v>
      </c>
      <c r="D215" s="179" t="s">
        <v>144</v>
      </c>
      <c r="E215" s="180" t="s">
        <v>526</v>
      </c>
      <c r="F215" s="181" t="s">
        <v>527</v>
      </c>
      <c r="G215" s="182" t="s">
        <v>346</v>
      </c>
      <c r="H215" s="183">
        <v>5.8399999999999999</v>
      </c>
      <c r="I215" s="184"/>
      <c r="J215" s="185">
        <f>ROUND(I215*H215,2)</f>
        <v>0</v>
      </c>
      <c r="K215" s="181" t="s">
        <v>148</v>
      </c>
      <c r="L215" s="38"/>
      <c r="M215" s="219" t="s">
        <v>1</v>
      </c>
      <c r="N215" s="220" t="s">
        <v>45</v>
      </c>
      <c r="O215" s="22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0" t="s">
        <v>163</v>
      </c>
      <c r="AT215" s="190" t="s">
        <v>144</v>
      </c>
      <c r="AU215" s="190" t="s">
        <v>90</v>
      </c>
      <c r="AY215" s="18" t="s">
        <v>141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88</v>
      </c>
      <c r="BK215" s="191">
        <f>ROUND(I215*H215,2)</f>
        <v>0</v>
      </c>
      <c r="BL215" s="18" t="s">
        <v>163</v>
      </c>
      <c r="BM215" s="190" t="s">
        <v>528</v>
      </c>
    </row>
    <row r="216" s="2" customFormat="1" ht="6.96" customHeight="1">
      <c r="A216" s="37"/>
      <c r="B216" s="59"/>
      <c r="C216" s="60"/>
      <c r="D216" s="60"/>
      <c r="E216" s="60"/>
      <c r="F216" s="60"/>
      <c r="G216" s="60"/>
      <c r="H216" s="60"/>
      <c r="I216" s="60"/>
      <c r="J216" s="60"/>
      <c r="K216" s="60"/>
      <c r="L216" s="38"/>
      <c r="M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</row>
  </sheetData>
  <autoFilter ref="C124:K2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111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8" t="str">
        <f>'Rekapitulace stavby'!K6</f>
        <v>Most ev.č. M2 přes Holotovecký potok na ul. V Zimném dole v Petřvaldu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529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5. 5. 2022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29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30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32</v>
      </c>
      <c r="E20" s="37"/>
      <c r="F20" s="37"/>
      <c r="G20" s="37"/>
      <c r="H20" s="37"/>
      <c r="I20" s="31" t="s">
        <v>25</v>
      </c>
      <c r="J20" s="26" t="s">
        <v>33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34</v>
      </c>
      <c r="F21" s="37"/>
      <c r="G21" s="37"/>
      <c r="H21" s="37"/>
      <c r="I21" s="31" t="s">
        <v>28</v>
      </c>
      <c r="J21" s="26" t="s">
        <v>35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37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38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39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40</v>
      </c>
      <c r="E30" s="37"/>
      <c r="F30" s="37"/>
      <c r="G30" s="37"/>
      <c r="H30" s="37"/>
      <c r="I30" s="37"/>
      <c r="J30" s="95">
        <f>ROUND(J128,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42</v>
      </c>
      <c r="G32" s="37"/>
      <c r="H32" s="37"/>
      <c r="I32" s="42" t="s">
        <v>41</v>
      </c>
      <c r="J32" s="42" t="s">
        <v>43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44</v>
      </c>
      <c r="E33" s="31" t="s">
        <v>45</v>
      </c>
      <c r="F33" s="134">
        <f>ROUND((SUM(BE128:BE431)),  2)</f>
        <v>0</v>
      </c>
      <c r="G33" s="37"/>
      <c r="H33" s="37"/>
      <c r="I33" s="135">
        <v>0.20999999999999999</v>
      </c>
      <c r="J33" s="134">
        <f>ROUND(((SUM(BE128:BE431))*I33),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46</v>
      </c>
      <c r="F34" s="134">
        <f>ROUND((SUM(BF128:BF431)),  2)</f>
        <v>0</v>
      </c>
      <c r="G34" s="37"/>
      <c r="H34" s="37"/>
      <c r="I34" s="135">
        <v>0.14999999999999999</v>
      </c>
      <c r="J34" s="134">
        <f>ROUND(((SUM(BF128:BF431))*I34),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47</v>
      </c>
      <c r="F35" s="134">
        <f>ROUND((SUM(BG128:BG431)),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48</v>
      </c>
      <c r="F36" s="134">
        <f>ROUND((SUM(BH128:BH431)),  2)</f>
        <v>0</v>
      </c>
      <c r="G36" s="37"/>
      <c r="H36" s="37"/>
      <c r="I36" s="135">
        <v>0.14999999999999999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49</v>
      </c>
      <c r="F37" s="134">
        <f>ROUND((SUM(BI128:BI431)),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50</v>
      </c>
      <c r="E39" s="80"/>
      <c r="F39" s="80"/>
      <c r="G39" s="138" t="s">
        <v>51</v>
      </c>
      <c r="H39" s="139" t="s">
        <v>52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42" t="s">
        <v>56</v>
      </c>
      <c r="G61" s="57" t="s">
        <v>55</v>
      </c>
      <c r="H61" s="40"/>
      <c r="I61" s="40"/>
      <c r="J61" s="143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42" t="s">
        <v>56</v>
      </c>
      <c r="G76" s="57" t="s">
        <v>55</v>
      </c>
      <c r="H76" s="40"/>
      <c r="I76" s="40"/>
      <c r="J76" s="143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7" customHeight="1">
      <c r="A85" s="37"/>
      <c r="B85" s="38"/>
      <c r="C85" s="37"/>
      <c r="D85" s="37"/>
      <c r="E85" s="128" t="str">
        <f>E7</f>
        <v>Most ev.č. M2 přes Holotovecký potok na ul. V Zimném dole v Petřvaldu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5.6" customHeight="1">
      <c r="A87" s="37"/>
      <c r="B87" s="38"/>
      <c r="C87" s="37"/>
      <c r="D87" s="37"/>
      <c r="E87" s="66" t="str">
        <f>E9</f>
        <v>201 - 201 - Most ev.č. M2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5. 5. 2022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6.4" customHeight="1">
      <c r="A91" s="37"/>
      <c r="B91" s="38"/>
      <c r="C91" s="31" t="s">
        <v>24</v>
      </c>
      <c r="D91" s="37"/>
      <c r="E91" s="37"/>
      <c r="F91" s="26" t="str">
        <f>E15</f>
        <v>Město Petřvald</v>
      </c>
      <c r="G91" s="37"/>
      <c r="H91" s="37"/>
      <c r="I91" s="31" t="s">
        <v>32</v>
      </c>
      <c r="J91" s="35" t="str">
        <f>E21</f>
        <v>Ing. Pavel Kurečka MOSTY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6" customHeight="1">
      <c r="A92" s="37"/>
      <c r="B92" s="38"/>
      <c r="C92" s="31" t="s">
        <v>30</v>
      </c>
      <c r="D92" s="37"/>
      <c r="E92" s="37"/>
      <c r="F92" s="26" t="str">
        <f>IF(E18="","",E18)</f>
        <v>Vyplň údaj</v>
      </c>
      <c r="G92" s="37"/>
      <c r="H92" s="37"/>
      <c r="I92" s="31" t="s">
        <v>37</v>
      </c>
      <c r="J92" s="35" t="str">
        <f>E24</f>
        <v>Kurečková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4" t="s">
        <v>115</v>
      </c>
      <c r="D94" s="136"/>
      <c r="E94" s="136"/>
      <c r="F94" s="136"/>
      <c r="G94" s="136"/>
      <c r="H94" s="136"/>
      <c r="I94" s="136"/>
      <c r="J94" s="145" t="s">
        <v>116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6" t="s">
        <v>117</v>
      </c>
      <c r="D96" s="37"/>
      <c r="E96" s="37"/>
      <c r="F96" s="37"/>
      <c r="G96" s="37"/>
      <c r="H96" s="37"/>
      <c r="I96" s="37"/>
      <c r="J96" s="95">
        <f>J128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118</v>
      </c>
    </row>
    <row r="97" hidden="1" s="9" customFormat="1" ht="24.96" customHeight="1">
      <c r="A97" s="9"/>
      <c r="B97" s="147"/>
      <c r="C97" s="9"/>
      <c r="D97" s="148" t="s">
        <v>270</v>
      </c>
      <c r="E97" s="149"/>
      <c r="F97" s="149"/>
      <c r="G97" s="149"/>
      <c r="H97" s="149"/>
      <c r="I97" s="149"/>
      <c r="J97" s="150">
        <f>J129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1"/>
      <c r="C98" s="10"/>
      <c r="D98" s="152" t="s">
        <v>271</v>
      </c>
      <c r="E98" s="153"/>
      <c r="F98" s="153"/>
      <c r="G98" s="153"/>
      <c r="H98" s="153"/>
      <c r="I98" s="153"/>
      <c r="J98" s="154">
        <f>J130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1"/>
      <c r="C99" s="10"/>
      <c r="D99" s="152" t="s">
        <v>393</v>
      </c>
      <c r="E99" s="153"/>
      <c r="F99" s="153"/>
      <c r="G99" s="153"/>
      <c r="H99" s="153"/>
      <c r="I99" s="153"/>
      <c r="J99" s="154">
        <f>J156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1"/>
      <c r="C100" s="10"/>
      <c r="D100" s="152" t="s">
        <v>530</v>
      </c>
      <c r="E100" s="153"/>
      <c r="F100" s="153"/>
      <c r="G100" s="153"/>
      <c r="H100" s="153"/>
      <c r="I100" s="153"/>
      <c r="J100" s="154">
        <f>J188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1"/>
      <c r="C101" s="10"/>
      <c r="D101" s="152" t="s">
        <v>531</v>
      </c>
      <c r="E101" s="153"/>
      <c r="F101" s="153"/>
      <c r="G101" s="153"/>
      <c r="H101" s="153"/>
      <c r="I101" s="153"/>
      <c r="J101" s="154">
        <f>J220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1"/>
      <c r="C102" s="10"/>
      <c r="D102" s="152" t="s">
        <v>532</v>
      </c>
      <c r="E102" s="153"/>
      <c r="F102" s="153"/>
      <c r="G102" s="153"/>
      <c r="H102" s="153"/>
      <c r="I102" s="153"/>
      <c r="J102" s="154">
        <f>J255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1"/>
      <c r="C103" s="10"/>
      <c r="D103" s="152" t="s">
        <v>533</v>
      </c>
      <c r="E103" s="153"/>
      <c r="F103" s="153"/>
      <c r="G103" s="153"/>
      <c r="H103" s="153"/>
      <c r="I103" s="153"/>
      <c r="J103" s="154">
        <f>J282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1"/>
      <c r="C104" s="10"/>
      <c r="D104" s="152" t="s">
        <v>534</v>
      </c>
      <c r="E104" s="153"/>
      <c r="F104" s="153"/>
      <c r="G104" s="153"/>
      <c r="H104" s="153"/>
      <c r="I104" s="153"/>
      <c r="J104" s="154">
        <f>J304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51"/>
      <c r="C105" s="10"/>
      <c r="D105" s="152" t="s">
        <v>272</v>
      </c>
      <c r="E105" s="153"/>
      <c r="F105" s="153"/>
      <c r="G105" s="153"/>
      <c r="H105" s="153"/>
      <c r="I105" s="153"/>
      <c r="J105" s="154">
        <f>J309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51"/>
      <c r="C106" s="10"/>
      <c r="D106" s="152" t="s">
        <v>274</v>
      </c>
      <c r="E106" s="153"/>
      <c r="F106" s="153"/>
      <c r="G106" s="153"/>
      <c r="H106" s="153"/>
      <c r="I106" s="153"/>
      <c r="J106" s="154">
        <f>J397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47"/>
      <c r="C107" s="9"/>
      <c r="D107" s="148" t="s">
        <v>535</v>
      </c>
      <c r="E107" s="149"/>
      <c r="F107" s="149"/>
      <c r="G107" s="149"/>
      <c r="H107" s="149"/>
      <c r="I107" s="149"/>
      <c r="J107" s="150">
        <f>J399</f>
        <v>0</v>
      </c>
      <c r="K107" s="9"/>
      <c r="L107" s="14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51"/>
      <c r="C108" s="10"/>
      <c r="D108" s="152" t="s">
        <v>536</v>
      </c>
      <c r="E108" s="153"/>
      <c r="F108" s="153"/>
      <c r="G108" s="153"/>
      <c r="H108" s="153"/>
      <c r="I108" s="153"/>
      <c r="J108" s="154">
        <f>J400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 s="2" customFormat="1" ht="6.96" customHeight="1">
      <c r="A110" s="37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/>
    <row r="112" hidden="1"/>
    <row r="113" hidden="1"/>
    <row r="114" s="2" customFormat="1" ht="6.96" customHeight="1">
      <c r="A114" s="37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125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7" customHeight="1">
      <c r="A118" s="37"/>
      <c r="B118" s="38"/>
      <c r="C118" s="37"/>
      <c r="D118" s="37"/>
      <c r="E118" s="128" t="str">
        <f>E7</f>
        <v>Most ev.č. M2 přes Holotovecký potok na ul. V Zimném dole v Petřvaldu</v>
      </c>
      <c r="F118" s="31"/>
      <c r="G118" s="31"/>
      <c r="H118" s="31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112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6" customHeight="1">
      <c r="A120" s="37"/>
      <c r="B120" s="38"/>
      <c r="C120" s="37"/>
      <c r="D120" s="37"/>
      <c r="E120" s="66" t="str">
        <f>E9</f>
        <v>201 - 201 - Most ev.č. M2</v>
      </c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7"/>
      <c r="E122" s="37"/>
      <c r="F122" s="26" t="str">
        <f>F12</f>
        <v xml:space="preserve"> </v>
      </c>
      <c r="G122" s="37"/>
      <c r="H122" s="37"/>
      <c r="I122" s="31" t="s">
        <v>22</v>
      </c>
      <c r="J122" s="68" t="str">
        <f>IF(J12="","",J12)</f>
        <v>5. 5. 2022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6.4" customHeight="1">
      <c r="A124" s="37"/>
      <c r="B124" s="38"/>
      <c r="C124" s="31" t="s">
        <v>24</v>
      </c>
      <c r="D124" s="37"/>
      <c r="E124" s="37"/>
      <c r="F124" s="26" t="str">
        <f>E15</f>
        <v>Město Petřvald</v>
      </c>
      <c r="G124" s="37"/>
      <c r="H124" s="37"/>
      <c r="I124" s="31" t="s">
        <v>32</v>
      </c>
      <c r="J124" s="35" t="str">
        <f>E21</f>
        <v>Ing. Pavel Kurečka MOSTY s.r.o.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6" customHeight="1">
      <c r="A125" s="37"/>
      <c r="B125" s="38"/>
      <c r="C125" s="31" t="s">
        <v>30</v>
      </c>
      <c r="D125" s="37"/>
      <c r="E125" s="37"/>
      <c r="F125" s="26" t="str">
        <f>IF(E18="","",E18)</f>
        <v>Vyplň údaj</v>
      </c>
      <c r="G125" s="37"/>
      <c r="H125" s="37"/>
      <c r="I125" s="31" t="s">
        <v>37</v>
      </c>
      <c r="J125" s="35" t="str">
        <f>E24</f>
        <v>Kurečková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55"/>
      <c r="B127" s="156"/>
      <c r="C127" s="157" t="s">
        <v>126</v>
      </c>
      <c r="D127" s="158" t="s">
        <v>65</v>
      </c>
      <c r="E127" s="158" t="s">
        <v>61</v>
      </c>
      <c r="F127" s="158" t="s">
        <v>62</v>
      </c>
      <c r="G127" s="158" t="s">
        <v>127</v>
      </c>
      <c r="H127" s="158" t="s">
        <v>128</v>
      </c>
      <c r="I127" s="158" t="s">
        <v>129</v>
      </c>
      <c r="J127" s="158" t="s">
        <v>116</v>
      </c>
      <c r="K127" s="159" t="s">
        <v>130</v>
      </c>
      <c r="L127" s="160"/>
      <c r="M127" s="85" t="s">
        <v>1</v>
      </c>
      <c r="N127" s="86" t="s">
        <v>44</v>
      </c>
      <c r="O127" s="86" t="s">
        <v>131</v>
      </c>
      <c r="P127" s="86" t="s">
        <v>132</v>
      </c>
      <c r="Q127" s="86" t="s">
        <v>133</v>
      </c>
      <c r="R127" s="86" t="s">
        <v>134</v>
      </c>
      <c r="S127" s="86" t="s">
        <v>135</v>
      </c>
      <c r="T127" s="87" t="s">
        <v>136</v>
      </c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</row>
    <row r="128" s="2" customFormat="1" ht="22.8" customHeight="1">
      <c r="A128" s="37"/>
      <c r="B128" s="38"/>
      <c r="C128" s="92" t="s">
        <v>137</v>
      </c>
      <c r="D128" s="37"/>
      <c r="E128" s="37"/>
      <c r="F128" s="37"/>
      <c r="G128" s="37"/>
      <c r="H128" s="37"/>
      <c r="I128" s="37"/>
      <c r="J128" s="161">
        <f>BK128</f>
        <v>0</v>
      </c>
      <c r="K128" s="37"/>
      <c r="L128" s="38"/>
      <c r="M128" s="88"/>
      <c r="N128" s="72"/>
      <c r="O128" s="89"/>
      <c r="P128" s="162">
        <f>P129+P399</f>
        <v>0</v>
      </c>
      <c r="Q128" s="89"/>
      <c r="R128" s="162">
        <f>R129+R399</f>
        <v>309.72092922000007</v>
      </c>
      <c r="S128" s="89"/>
      <c r="T128" s="163">
        <f>T129+T399</f>
        <v>1.75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79</v>
      </c>
      <c r="AU128" s="18" t="s">
        <v>118</v>
      </c>
      <c r="BK128" s="164">
        <f>BK129+BK399</f>
        <v>0</v>
      </c>
    </row>
    <row r="129" s="12" customFormat="1" ht="25.92" customHeight="1">
      <c r="A129" s="12"/>
      <c r="B129" s="165"/>
      <c r="C129" s="12"/>
      <c r="D129" s="166" t="s">
        <v>79</v>
      </c>
      <c r="E129" s="167" t="s">
        <v>275</v>
      </c>
      <c r="F129" s="167" t="s">
        <v>276</v>
      </c>
      <c r="G129" s="12"/>
      <c r="H129" s="12"/>
      <c r="I129" s="168"/>
      <c r="J129" s="169">
        <f>BK129</f>
        <v>0</v>
      </c>
      <c r="K129" s="12"/>
      <c r="L129" s="165"/>
      <c r="M129" s="170"/>
      <c r="N129" s="171"/>
      <c r="O129" s="171"/>
      <c r="P129" s="172">
        <f>P130+P156+P188+P220+P255+P282+P304+P309+P397</f>
        <v>0</v>
      </c>
      <c r="Q129" s="171"/>
      <c r="R129" s="172">
        <f>R130+R156+R188+R220+R255+R282+R304+R309+R397</f>
        <v>309.59509232000005</v>
      </c>
      <c r="S129" s="171"/>
      <c r="T129" s="173">
        <f>T130+T156+T188+T220+T255+T282+T304+T309+T397</f>
        <v>1.75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6" t="s">
        <v>88</v>
      </c>
      <c r="AT129" s="174" t="s">
        <v>79</v>
      </c>
      <c r="AU129" s="174" t="s">
        <v>80</v>
      </c>
      <c r="AY129" s="166" t="s">
        <v>141</v>
      </c>
      <c r="BK129" s="175">
        <f>BK130+BK156+BK188+BK220+BK255+BK282+BK304+BK309+BK397</f>
        <v>0</v>
      </c>
    </row>
    <row r="130" s="12" customFormat="1" ht="22.8" customHeight="1">
      <c r="A130" s="12"/>
      <c r="B130" s="165"/>
      <c r="C130" s="12"/>
      <c r="D130" s="166" t="s">
        <v>79</v>
      </c>
      <c r="E130" s="176" t="s">
        <v>88</v>
      </c>
      <c r="F130" s="176" t="s">
        <v>277</v>
      </c>
      <c r="G130" s="12"/>
      <c r="H130" s="12"/>
      <c r="I130" s="168"/>
      <c r="J130" s="177">
        <f>BK130</f>
        <v>0</v>
      </c>
      <c r="K130" s="12"/>
      <c r="L130" s="165"/>
      <c r="M130" s="170"/>
      <c r="N130" s="171"/>
      <c r="O130" s="171"/>
      <c r="P130" s="172">
        <f>SUM(P131:P155)</f>
        <v>0</v>
      </c>
      <c r="Q130" s="171"/>
      <c r="R130" s="172">
        <f>SUM(R131:R155)</f>
        <v>172.00706000000002</v>
      </c>
      <c r="S130" s="171"/>
      <c r="T130" s="173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6" t="s">
        <v>88</v>
      </c>
      <c r="AT130" s="174" t="s">
        <v>79</v>
      </c>
      <c r="AU130" s="174" t="s">
        <v>88</v>
      </c>
      <c r="AY130" s="166" t="s">
        <v>141</v>
      </c>
      <c r="BK130" s="175">
        <f>SUM(BK131:BK155)</f>
        <v>0</v>
      </c>
    </row>
    <row r="131" s="2" customFormat="1" ht="22.2" customHeight="1">
      <c r="A131" s="37"/>
      <c r="B131" s="178"/>
      <c r="C131" s="179" t="s">
        <v>88</v>
      </c>
      <c r="D131" s="179" t="s">
        <v>144</v>
      </c>
      <c r="E131" s="180" t="s">
        <v>537</v>
      </c>
      <c r="F131" s="181" t="s">
        <v>538</v>
      </c>
      <c r="G131" s="182" t="s">
        <v>214</v>
      </c>
      <c r="H131" s="183">
        <v>504</v>
      </c>
      <c r="I131" s="184"/>
      <c r="J131" s="185">
        <f>ROUND(I131*H131,2)</f>
        <v>0</v>
      </c>
      <c r="K131" s="181" t="s">
        <v>148</v>
      </c>
      <c r="L131" s="38"/>
      <c r="M131" s="186" t="s">
        <v>1</v>
      </c>
      <c r="N131" s="187" t="s">
        <v>45</v>
      </c>
      <c r="O131" s="76"/>
      <c r="P131" s="188">
        <f>O131*H131</f>
        <v>0</v>
      </c>
      <c r="Q131" s="188">
        <v>4.0000000000000003E-05</v>
      </c>
      <c r="R131" s="188">
        <f>Q131*H131</f>
        <v>0.020160000000000001</v>
      </c>
      <c r="S131" s="188">
        <v>0</v>
      </c>
      <c r="T131" s="18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0" t="s">
        <v>163</v>
      </c>
      <c r="AT131" s="190" t="s">
        <v>144</v>
      </c>
      <c r="AU131" s="190" t="s">
        <v>90</v>
      </c>
      <c r="AY131" s="18" t="s">
        <v>141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88</v>
      </c>
      <c r="BK131" s="191">
        <f>ROUND(I131*H131,2)</f>
        <v>0</v>
      </c>
      <c r="BL131" s="18" t="s">
        <v>163</v>
      </c>
      <c r="BM131" s="190" t="s">
        <v>539</v>
      </c>
    </row>
    <row r="132" s="13" customFormat="1">
      <c r="A132" s="13"/>
      <c r="B132" s="192"/>
      <c r="C132" s="13"/>
      <c r="D132" s="193" t="s">
        <v>151</v>
      </c>
      <c r="E132" s="194" t="s">
        <v>1</v>
      </c>
      <c r="F132" s="195" t="s">
        <v>540</v>
      </c>
      <c r="G132" s="13"/>
      <c r="H132" s="194" t="s">
        <v>1</v>
      </c>
      <c r="I132" s="196"/>
      <c r="J132" s="13"/>
      <c r="K132" s="13"/>
      <c r="L132" s="192"/>
      <c r="M132" s="197"/>
      <c r="N132" s="198"/>
      <c r="O132" s="198"/>
      <c r="P132" s="198"/>
      <c r="Q132" s="198"/>
      <c r="R132" s="198"/>
      <c r="S132" s="198"/>
      <c r="T132" s="19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4" t="s">
        <v>151</v>
      </c>
      <c r="AU132" s="194" t="s">
        <v>90</v>
      </c>
      <c r="AV132" s="13" t="s">
        <v>88</v>
      </c>
      <c r="AW132" s="13" t="s">
        <v>36</v>
      </c>
      <c r="AX132" s="13" t="s">
        <v>80</v>
      </c>
      <c r="AY132" s="194" t="s">
        <v>141</v>
      </c>
    </row>
    <row r="133" s="13" customFormat="1">
      <c r="A133" s="13"/>
      <c r="B133" s="192"/>
      <c r="C133" s="13"/>
      <c r="D133" s="193" t="s">
        <v>151</v>
      </c>
      <c r="E133" s="194" t="s">
        <v>1</v>
      </c>
      <c r="F133" s="195" t="s">
        <v>541</v>
      </c>
      <c r="G133" s="13"/>
      <c r="H133" s="194" t="s">
        <v>1</v>
      </c>
      <c r="I133" s="196"/>
      <c r="J133" s="13"/>
      <c r="K133" s="13"/>
      <c r="L133" s="192"/>
      <c r="M133" s="197"/>
      <c r="N133" s="198"/>
      <c r="O133" s="198"/>
      <c r="P133" s="198"/>
      <c r="Q133" s="198"/>
      <c r="R133" s="198"/>
      <c r="S133" s="198"/>
      <c r="T133" s="19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4" t="s">
        <v>151</v>
      </c>
      <c r="AU133" s="194" t="s">
        <v>90</v>
      </c>
      <c r="AV133" s="13" t="s">
        <v>88</v>
      </c>
      <c r="AW133" s="13" t="s">
        <v>36</v>
      </c>
      <c r="AX133" s="13" t="s">
        <v>80</v>
      </c>
      <c r="AY133" s="194" t="s">
        <v>141</v>
      </c>
    </row>
    <row r="134" s="14" customFormat="1">
      <c r="A134" s="14"/>
      <c r="B134" s="200"/>
      <c r="C134" s="14"/>
      <c r="D134" s="193" t="s">
        <v>151</v>
      </c>
      <c r="E134" s="201" t="s">
        <v>1</v>
      </c>
      <c r="F134" s="202" t="s">
        <v>542</v>
      </c>
      <c r="G134" s="14"/>
      <c r="H134" s="203">
        <v>504</v>
      </c>
      <c r="I134" s="204"/>
      <c r="J134" s="14"/>
      <c r="K134" s="14"/>
      <c r="L134" s="200"/>
      <c r="M134" s="205"/>
      <c r="N134" s="206"/>
      <c r="O134" s="206"/>
      <c r="P134" s="206"/>
      <c r="Q134" s="206"/>
      <c r="R134" s="206"/>
      <c r="S134" s="206"/>
      <c r="T134" s="20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1" t="s">
        <v>151</v>
      </c>
      <c r="AU134" s="201" t="s">
        <v>90</v>
      </c>
      <c r="AV134" s="14" t="s">
        <v>90</v>
      </c>
      <c r="AW134" s="14" t="s">
        <v>36</v>
      </c>
      <c r="AX134" s="14" t="s">
        <v>88</v>
      </c>
      <c r="AY134" s="201" t="s">
        <v>141</v>
      </c>
    </row>
    <row r="135" s="2" customFormat="1" ht="22.2" customHeight="1">
      <c r="A135" s="37"/>
      <c r="B135" s="178"/>
      <c r="C135" s="179" t="s">
        <v>90</v>
      </c>
      <c r="D135" s="179" t="s">
        <v>144</v>
      </c>
      <c r="E135" s="180" t="s">
        <v>543</v>
      </c>
      <c r="F135" s="181" t="s">
        <v>544</v>
      </c>
      <c r="G135" s="182" t="s">
        <v>319</v>
      </c>
      <c r="H135" s="183">
        <v>83.843000000000004</v>
      </c>
      <c r="I135" s="184"/>
      <c r="J135" s="185">
        <f>ROUND(I135*H135,2)</f>
        <v>0</v>
      </c>
      <c r="K135" s="181" t="s">
        <v>148</v>
      </c>
      <c r="L135" s="38"/>
      <c r="M135" s="186" t="s">
        <v>1</v>
      </c>
      <c r="N135" s="187" t="s">
        <v>45</v>
      </c>
      <c r="O135" s="76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0" t="s">
        <v>163</v>
      </c>
      <c r="AT135" s="190" t="s">
        <v>144</v>
      </c>
      <c r="AU135" s="190" t="s">
        <v>90</v>
      </c>
      <c r="AY135" s="18" t="s">
        <v>141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88</v>
      </c>
      <c r="BK135" s="191">
        <f>ROUND(I135*H135,2)</f>
        <v>0</v>
      </c>
      <c r="BL135" s="18" t="s">
        <v>163</v>
      </c>
      <c r="BM135" s="190" t="s">
        <v>545</v>
      </c>
    </row>
    <row r="136" s="13" customFormat="1">
      <c r="A136" s="13"/>
      <c r="B136" s="192"/>
      <c r="C136" s="13"/>
      <c r="D136" s="193" t="s">
        <v>151</v>
      </c>
      <c r="E136" s="194" t="s">
        <v>1</v>
      </c>
      <c r="F136" s="195" t="s">
        <v>546</v>
      </c>
      <c r="G136" s="13"/>
      <c r="H136" s="194" t="s">
        <v>1</v>
      </c>
      <c r="I136" s="196"/>
      <c r="J136" s="13"/>
      <c r="K136" s="13"/>
      <c r="L136" s="192"/>
      <c r="M136" s="197"/>
      <c r="N136" s="198"/>
      <c r="O136" s="198"/>
      <c r="P136" s="198"/>
      <c r="Q136" s="198"/>
      <c r="R136" s="198"/>
      <c r="S136" s="198"/>
      <c r="T136" s="19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4" t="s">
        <v>151</v>
      </c>
      <c r="AU136" s="194" t="s">
        <v>90</v>
      </c>
      <c r="AV136" s="13" t="s">
        <v>88</v>
      </c>
      <c r="AW136" s="13" t="s">
        <v>36</v>
      </c>
      <c r="AX136" s="13" t="s">
        <v>80</v>
      </c>
      <c r="AY136" s="194" t="s">
        <v>141</v>
      </c>
    </row>
    <row r="137" s="14" customFormat="1">
      <c r="A137" s="14"/>
      <c r="B137" s="200"/>
      <c r="C137" s="14"/>
      <c r="D137" s="193" t="s">
        <v>151</v>
      </c>
      <c r="E137" s="201" t="s">
        <v>1</v>
      </c>
      <c r="F137" s="202" t="s">
        <v>547</v>
      </c>
      <c r="G137" s="14"/>
      <c r="H137" s="203">
        <v>83.843000000000004</v>
      </c>
      <c r="I137" s="204"/>
      <c r="J137" s="14"/>
      <c r="K137" s="14"/>
      <c r="L137" s="200"/>
      <c r="M137" s="205"/>
      <c r="N137" s="206"/>
      <c r="O137" s="206"/>
      <c r="P137" s="206"/>
      <c r="Q137" s="206"/>
      <c r="R137" s="206"/>
      <c r="S137" s="206"/>
      <c r="T137" s="2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1" t="s">
        <v>151</v>
      </c>
      <c r="AU137" s="201" t="s">
        <v>90</v>
      </c>
      <c r="AV137" s="14" t="s">
        <v>90</v>
      </c>
      <c r="AW137" s="14" t="s">
        <v>36</v>
      </c>
      <c r="AX137" s="14" t="s">
        <v>88</v>
      </c>
      <c r="AY137" s="201" t="s">
        <v>141</v>
      </c>
    </row>
    <row r="138" s="2" customFormat="1" ht="19.8" customHeight="1">
      <c r="A138" s="37"/>
      <c r="B138" s="178"/>
      <c r="C138" s="224" t="s">
        <v>158</v>
      </c>
      <c r="D138" s="224" t="s">
        <v>431</v>
      </c>
      <c r="E138" s="225" t="s">
        <v>548</v>
      </c>
      <c r="F138" s="226" t="s">
        <v>549</v>
      </c>
      <c r="G138" s="227" t="s">
        <v>319</v>
      </c>
      <c r="H138" s="228">
        <v>83.843000000000004</v>
      </c>
      <c r="I138" s="229"/>
      <c r="J138" s="230">
        <f>ROUND(I138*H138,2)</f>
        <v>0</v>
      </c>
      <c r="K138" s="226" t="s">
        <v>227</v>
      </c>
      <c r="L138" s="231"/>
      <c r="M138" s="232" t="s">
        <v>1</v>
      </c>
      <c r="N138" s="233" t="s">
        <v>45</v>
      </c>
      <c r="O138" s="76"/>
      <c r="P138" s="188">
        <f>O138*H138</f>
        <v>0</v>
      </c>
      <c r="Q138" s="188">
        <v>2</v>
      </c>
      <c r="R138" s="188">
        <f>Q138*H138</f>
        <v>167.68600000000001</v>
      </c>
      <c r="S138" s="188">
        <v>0</v>
      </c>
      <c r="T138" s="18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0" t="s">
        <v>184</v>
      </c>
      <c r="AT138" s="190" t="s">
        <v>431</v>
      </c>
      <c r="AU138" s="190" t="s">
        <v>90</v>
      </c>
      <c r="AY138" s="18" t="s">
        <v>141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88</v>
      </c>
      <c r="BK138" s="191">
        <f>ROUND(I138*H138,2)</f>
        <v>0</v>
      </c>
      <c r="BL138" s="18" t="s">
        <v>163</v>
      </c>
      <c r="BM138" s="190" t="s">
        <v>550</v>
      </c>
    </row>
    <row r="139" s="14" customFormat="1">
      <c r="A139" s="14"/>
      <c r="B139" s="200"/>
      <c r="C139" s="14"/>
      <c r="D139" s="193" t="s">
        <v>151</v>
      </c>
      <c r="E139" s="201" t="s">
        <v>1</v>
      </c>
      <c r="F139" s="202" t="s">
        <v>547</v>
      </c>
      <c r="G139" s="14"/>
      <c r="H139" s="203">
        <v>83.843000000000004</v>
      </c>
      <c r="I139" s="204"/>
      <c r="J139" s="14"/>
      <c r="K139" s="14"/>
      <c r="L139" s="200"/>
      <c r="M139" s="205"/>
      <c r="N139" s="206"/>
      <c r="O139" s="206"/>
      <c r="P139" s="206"/>
      <c r="Q139" s="206"/>
      <c r="R139" s="206"/>
      <c r="S139" s="206"/>
      <c r="T139" s="20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1" t="s">
        <v>151</v>
      </c>
      <c r="AU139" s="201" t="s">
        <v>90</v>
      </c>
      <c r="AV139" s="14" t="s">
        <v>90</v>
      </c>
      <c r="AW139" s="14" t="s">
        <v>36</v>
      </c>
      <c r="AX139" s="14" t="s">
        <v>88</v>
      </c>
      <c r="AY139" s="201" t="s">
        <v>141</v>
      </c>
    </row>
    <row r="140" s="2" customFormat="1" ht="30" customHeight="1">
      <c r="A140" s="37"/>
      <c r="B140" s="178"/>
      <c r="C140" s="179" t="s">
        <v>163</v>
      </c>
      <c r="D140" s="179" t="s">
        <v>144</v>
      </c>
      <c r="E140" s="180" t="s">
        <v>551</v>
      </c>
      <c r="F140" s="181" t="s">
        <v>552</v>
      </c>
      <c r="G140" s="182" t="s">
        <v>280</v>
      </c>
      <c r="H140" s="183">
        <v>89</v>
      </c>
      <c r="I140" s="184"/>
      <c r="J140" s="185">
        <f>ROUND(I140*H140,2)</f>
        <v>0</v>
      </c>
      <c r="K140" s="181" t="s">
        <v>148</v>
      </c>
      <c r="L140" s="38"/>
      <c r="M140" s="186" t="s">
        <v>1</v>
      </c>
      <c r="N140" s="187" t="s">
        <v>45</v>
      </c>
      <c r="O140" s="76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0" t="s">
        <v>163</v>
      </c>
      <c r="AT140" s="190" t="s">
        <v>144</v>
      </c>
      <c r="AU140" s="190" t="s">
        <v>90</v>
      </c>
      <c r="AY140" s="18" t="s">
        <v>141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88</v>
      </c>
      <c r="BK140" s="191">
        <f>ROUND(I140*H140,2)</f>
        <v>0</v>
      </c>
      <c r="BL140" s="18" t="s">
        <v>163</v>
      </c>
      <c r="BM140" s="190" t="s">
        <v>553</v>
      </c>
    </row>
    <row r="141" s="13" customFormat="1">
      <c r="A141" s="13"/>
      <c r="B141" s="192"/>
      <c r="C141" s="13"/>
      <c r="D141" s="193" t="s">
        <v>151</v>
      </c>
      <c r="E141" s="194" t="s">
        <v>1</v>
      </c>
      <c r="F141" s="195" t="s">
        <v>554</v>
      </c>
      <c r="G141" s="13"/>
      <c r="H141" s="194" t="s">
        <v>1</v>
      </c>
      <c r="I141" s="196"/>
      <c r="J141" s="13"/>
      <c r="K141" s="13"/>
      <c r="L141" s="192"/>
      <c r="M141" s="197"/>
      <c r="N141" s="198"/>
      <c r="O141" s="198"/>
      <c r="P141" s="198"/>
      <c r="Q141" s="198"/>
      <c r="R141" s="198"/>
      <c r="S141" s="198"/>
      <c r="T141" s="1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4" t="s">
        <v>151</v>
      </c>
      <c r="AU141" s="194" t="s">
        <v>90</v>
      </c>
      <c r="AV141" s="13" t="s">
        <v>88</v>
      </c>
      <c r="AW141" s="13" t="s">
        <v>36</v>
      </c>
      <c r="AX141" s="13" t="s">
        <v>80</v>
      </c>
      <c r="AY141" s="194" t="s">
        <v>141</v>
      </c>
    </row>
    <row r="142" s="14" customFormat="1">
      <c r="A142" s="14"/>
      <c r="B142" s="200"/>
      <c r="C142" s="14"/>
      <c r="D142" s="193" t="s">
        <v>151</v>
      </c>
      <c r="E142" s="201" t="s">
        <v>1</v>
      </c>
      <c r="F142" s="202" t="s">
        <v>555</v>
      </c>
      <c r="G142" s="14"/>
      <c r="H142" s="203">
        <v>89</v>
      </c>
      <c r="I142" s="204"/>
      <c r="J142" s="14"/>
      <c r="K142" s="14"/>
      <c r="L142" s="200"/>
      <c r="M142" s="205"/>
      <c r="N142" s="206"/>
      <c r="O142" s="206"/>
      <c r="P142" s="206"/>
      <c r="Q142" s="206"/>
      <c r="R142" s="206"/>
      <c r="S142" s="206"/>
      <c r="T142" s="20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1" t="s">
        <v>151</v>
      </c>
      <c r="AU142" s="201" t="s">
        <v>90</v>
      </c>
      <c r="AV142" s="14" t="s">
        <v>90</v>
      </c>
      <c r="AW142" s="14" t="s">
        <v>36</v>
      </c>
      <c r="AX142" s="14" t="s">
        <v>88</v>
      </c>
      <c r="AY142" s="201" t="s">
        <v>141</v>
      </c>
    </row>
    <row r="143" s="2" customFormat="1" ht="22.2" customHeight="1">
      <c r="A143" s="37"/>
      <c r="B143" s="178"/>
      <c r="C143" s="179" t="s">
        <v>140</v>
      </c>
      <c r="D143" s="179" t="s">
        <v>144</v>
      </c>
      <c r="E143" s="180" t="s">
        <v>556</v>
      </c>
      <c r="F143" s="181" t="s">
        <v>557</v>
      </c>
      <c r="G143" s="182" t="s">
        <v>280</v>
      </c>
      <c r="H143" s="183">
        <v>45</v>
      </c>
      <c r="I143" s="184"/>
      <c r="J143" s="185">
        <f>ROUND(I143*H143,2)</f>
        <v>0</v>
      </c>
      <c r="K143" s="181" t="s">
        <v>148</v>
      </c>
      <c r="L143" s="38"/>
      <c r="M143" s="186" t="s">
        <v>1</v>
      </c>
      <c r="N143" s="187" t="s">
        <v>45</v>
      </c>
      <c r="O143" s="76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0" t="s">
        <v>163</v>
      </c>
      <c r="AT143" s="190" t="s">
        <v>144</v>
      </c>
      <c r="AU143" s="190" t="s">
        <v>90</v>
      </c>
      <c r="AY143" s="18" t="s">
        <v>141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88</v>
      </c>
      <c r="BK143" s="191">
        <f>ROUND(I143*H143,2)</f>
        <v>0</v>
      </c>
      <c r="BL143" s="18" t="s">
        <v>163</v>
      </c>
      <c r="BM143" s="190" t="s">
        <v>558</v>
      </c>
    </row>
    <row r="144" s="13" customFormat="1">
      <c r="A144" s="13"/>
      <c r="B144" s="192"/>
      <c r="C144" s="13"/>
      <c r="D144" s="193" t="s">
        <v>151</v>
      </c>
      <c r="E144" s="194" t="s">
        <v>1</v>
      </c>
      <c r="F144" s="195" t="s">
        <v>559</v>
      </c>
      <c r="G144" s="13"/>
      <c r="H144" s="194" t="s">
        <v>1</v>
      </c>
      <c r="I144" s="196"/>
      <c r="J144" s="13"/>
      <c r="K144" s="13"/>
      <c r="L144" s="192"/>
      <c r="M144" s="197"/>
      <c r="N144" s="198"/>
      <c r="O144" s="198"/>
      <c r="P144" s="198"/>
      <c r="Q144" s="198"/>
      <c r="R144" s="198"/>
      <c r="S144" s="198"/>
      <c r="T144" s="19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4" t="s">
        <v>151</v>
      </c>
      <c r="AU144" s="194" t="s">
        <v>90</v>
      </c>
      <c r="AV144" s="13" t="s">
        <v>88</v>
      </c>
      <c r="AW144" s="13" t="s">
        <v>36</v>
      </c>
      <c r="AX144" s="13" t="s">
        <v>80</v>
      </c>
      <c r="AY144" s="194" t="s">
        <v>141</v>
      </c>
    </row>
    <row r="145" s="14" customFormat="1">
      <c r="A145" s="14"/>
      <c r="B145" s="200"/>
      <c r="C145" s="14"/>
      <c r="D145" s="193" t="s">
        <v>151</v>
      </c>
      <c r="E145" s="201" t="s">
        <v>1</v>
      </c>
      <c r="F145" s="202" t="s">
        <v>560</v>
      </c>
      <c r="G145" s="14"/>
      <c r="H145" s="203">
        <v>45</v>
      </c>
      <c r="I145" s="204"/>
      <c r="J145" s="14"/>
      <c r="K145" s="14"/>
      <c r="L145" s="200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1" t="s">
        <v>151</v>
      </c>
      <c r="AU145" s="201" t="s">
        <v>90</v>
      </c>
      <c r="AV145" s="14" t="s">
        <v>90</v>
      </c>
      <c r="AW145" s="14" t="s">
        <v>36</v>
      </c>
      <c r="AX145" s="14" t="s">
        <v>88</v>
      </c>
      <c r="AY145" s="201" t="s">
        <v>141</v>
      </c>
    </row>
    <row r="146" s="13" customFormat="1">
      <c r="A146" s="13"/>
      <c r="B146" s="192"/>
      <c r="C146" s="13"/>
      <c r="D146" s="193" t="s">
        <v>151</v>
      </c>
      <c r="E146" s="194" t="s">
        <v>1</v>
      </c>
      <c r="F146" s="195" t="s">
        <v>561</v>
      </c>
      <c r="G146" s="13"/>
      <c r="H146" s="194" t="s">
        <v>1</v>
      </c>
      <c r="I146" s="196"/>
      <c r="J146" s="13"/>
      <c r="K146" s="13"/>
      <c r="L146" s="192"/>
      <c r="M146" s="197"/>
      <c r="N146" s="198"/>
      <c r="O146" s="198"/>
      <c r="P146" s="198"/>
      <c r="Q146" s="198"/>
      <c r="R146" s="198"/>
      <c r="S146" s="198"/>
      <c r="T146" s="1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151</v>
      </c>
      <c r="AU146" s="194" t="s">
        <v>90</v>
      </c>
      <c r="AV146" s="13" t="s">
        <v>88</v>
      </c>
      <c r="AW146" s="13" t="s">
        <v>36</v>
      </c>
      <c r="AX146" s="13" t="s">
        <v>80</v>
      </c>
      <c r="AY146" s="194" t="s">
        <v>141</v>
      </c>
    </row>
    <row r="147" s="13" customFormat="1">
      <c r="A147" s="13"/>
      <c r="B147" s="192"/>
      <c r="C147" s="13"/>
      <c r="D147" s="193" t="s">
        <v>151</v>
      </c>
      <c r="E147" s="194" t="s">
        <v>1</v>
      </c>
      <c r="F147" s="195" t="s">
        <v>562</v>
      </c>
      <c r="G147" s="13"/>
      <c r="H147" s="194" t="s">
        <v>1</v>
      </c>
      <c r="I147" s="196"/>
      <c r="J147" s="13"/>
      <c r="K147" s="13"/>
      <c r="L147" s="192"/>
      <c r="M147" s="197"/>
      <c r="N147" s="198"/>
      <c r="O147" s="198"/>
      <c r="P147" s="198"/>
      <c r="Q147" s="198"/>
      <c r="R147" s="198"/>
      <c r="S147" s="198"/>
      <c r="T147" s="19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4" t="s">
        <v>151</v>
      </c>
      <c r="AU147" s="194" t="s">
        <v>90</v>
      </c>
      <c r="AV147" s="13" t="s">
        <v>88</v>
      </c>
      <c r="AW147" s="13" t="s">
        <v>36</v>
      </c>
      <c r="AX147" s="13" t="s">
        <v>80</v>
      </c>
      <c r="AY147" s="194" t="s">
        <v>141</v>
      </c>
    </row>
    <row r="148" s="13" customFormat="1">
      <c r="A148" s="13"/>
      <c r="B148" s="192"/>
      <c r="C148" s="13"/>
      <c r="D148" s="193" t="s">
        <v>151</v>
      </c>
      <c r="E148" s="194" t="s">
        <v>1</v>
      </c>
      <c r="F148" s="195" t="s">
        <v>563</v>
      </c>
      <c r="G148" s="13"/>
      <c r="H148" s="194" t="s">
        <v>1</v>
      </c>
      <c r="I148" s="196"/>
      <c r="J148" s="13"/>
      <c r="K148" s="13"/>
      <c r="L148" s="192"/>
      <c r="M148" s="197"/>
      <c r="N148" s="198"/>
      <c r="O148" s="198"/>
      <c r="P148" s="198"/>
      <c r="Q148" s="198"/>
      <c r="R148" s="198"/>
      <c r="S148" s="198"/>
      <c r="T148" s="19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4" t="s">
        <v>151</v>
      </c>
      <c r="AU148" s="194" t="s">
        <v>90</v>
      </c>
      <c r="AV148" s="13" t="s">
        <v>88</v>
      </c>
      <c r="AW148" s="13" t="s">
        <v>36</v>
      </c>
      <c r="AX148" s="13" t="s">
        <v>80</v>
      </c>
      <c r="AY148" s="194" t="s">
        <v>141</v>
      </c>
    </row>
    <row r="149" s="2" customFormat="1" ht="14.4" customHeight="1">
      <c r="A149" s="37"/>
      <c r="B149" s="178"/>
      <c r="C149" s="224" t="s">
        <v>172</v>
      </c>
      <c r="D149" s="224" t="s">
        <v>431</v>
      </c>
      <c r="E149" s="225" t="s">
        <v>564</v>
      </c>
      <c r="F149" s="226" t="s">
        <v>565</v>
      </c>
      <c r="G149" s="227" t="s">
        <v>319</v>
      </c>
      <c r="H149" s="228">
        <v>2.1499999999999999</v>
      </c>
      <c r="I149" s="229"/>
      <c r="J149" s="230">
        <f>ROUND(I149*H149,2)</f>
        <v>0</v>
      </c>
      <c r="K149" s="226" t="s">
        <v>227</v>
      </c>
      <c r="L149" s="231"/>
      <c r="M149" s="232" t="s">
        <v>1</v>
      </c>
      <c r="N149" s="233" t="s">
        <v>45</v>
      </c>
      <c r="O149" s="76"/>
      <c r="P149" s="188">
        <f>O149*H149</f>
        <v>0</v>
      </c>
      <c r="Q149" s="188">
        <v>2</v>
      </c>
      <c r="R149" s="188">
        <f>Q149*H149</f>
        <v>4.2999999999999998</v>
      </c>
      <c r="S149" s="188">
        <v>0</v>
      </c>
      <c r="T149" s="18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0" t="s">
        <v>184</v>
      </c>
      <c r="AT149" s="190" t="s">
        <v>431</v>
      </c>
      <c r="AU149" s="190" t="s">
        <v>90</v>
      </c>
      <c r="AY149" s="18" t="s">
        <v>141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88</v>
      </c>
      <c r="BK149" s="191">
        <f>ROUND(I149*H149,2)</f>
        <v>0</v>
      </c>
      <c r="BL149" s="18" t="s">
        <v>163</v>
      </c>
      <c r="BM149" s="190" t="s">
        <v>566</v>
      </c>
    </row>
    <row r="150" s="14" customFormat="1">
      <c r="A150" s="14"/>
      <c r="B150" s="200"/>
      <c r="C150" s="14"/>
      <c r="D150" s="193" t="s">
        <v>151</v>
      </c>
      <c r="E150" s="201" t="s">
        <v>1</v>
      </c>
      <c r="F150" s="202" t="s">
        <v>567</v>
      </c>
      <c r="G150" s="14"/>
      <c r="H150" s="203">
        <v>2.1499999999999999</v>
      </c>
      <c r="I150" s="204"/>
      <c r="J150" s="14"/>
      <c r="K150" s="14"/>
      <c r="L150" s="200"/>
      <c r="M150" s="205"/>
      <c r="N150" s="206"/>
      <c r="O150" s="206"/>
      <c r="P150" s="206"/>
      <c r="Q150" s="206"/>
      <c r="R150" s="206"/>
      <c r="S150" s="206"/>
      <c r="T150" s="20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1" t="s">
        <v>151</v>
      </c>
      <c r="AU150" s="201" t="s">
        <v>90</v>
      </c>
      <c r="AV150" s="14" t="s">
        <v>90</v>
      </c>
      <c r="AW150" s="14" t="s">
        <v>36</v>
      </c>
      <c r="AX150" s="14" t="s">
        <v>88</v>
      </c>
      <c r="AY150" s="201" t="s">
        <v>141</v>
      </c>
    </row>
    <row r="151" s="2" customFormat="1" ht="22.2" customHeight="1">
      <c r="A151" s="37"/>
      <c r="B151" s="178"/>
      <c r="C151" s="179" t="s">
        <v>179</v>
      </c>
      <c r="D151" s="179" t="s">
        <v>144</v>
      </c>
      <c r="E151" s="180" t="s">
        <v>568</v>
      </c>
      <c r="F151" s="181" t="s">
        <v>569</v>
      </c>
      <c r="G151" s="182" t="s">
        <v>280</v>
      </c>
      <c r="H151" s="183">
        <v>45</v>
      </c>
      <c r="I151" s="184"/>
      <c r="J151" s="185">
        <f>ROUND(I151*H151,2)</f>
        <v>0</v>
      </c>
      <c r="K151" s="181" t="s">
        <v>148</v>
      </c>
      <c r="L151" s="38"/>
      <c r="M151" s="186" t="s">
        <v>1</v>
      </c>
      <c r="N151" s="187" t="s">
        <v>45</v>
      </c>
      <c r="O151" s="76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0" t="s">
        <v>163</v>
      </c>
      <c r="AT151" s="190" t="s">
        <v>144</v>
      </c>
      <c r="AU151" s="190" t="s">
        <v>90</v>
      </c>
      <c r="AY151" s="18" t="s">
        <v>141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88</v>
      </c>
      <c r="BK151" s="191">
        <f>ROUND(I151*H151,2)</f>
        <v>0</v>
      </c>
      <c r="BL151" s="18" t="s">
        <v>163</v>
      </c>
      <c r="BM151" s="190" t="s">
        <v>570</v>
      </c>
    </row>
    <row r="152" s="14" customFormat="1">
      <c r="A152" s="14"/>
      <c r="B152" s="200"/>
      <c r="C152" s="14"/>
      <c r="D152" s="193" t="s">
        <v>151</v>
      </c>
      <c r="E152" s="201" t="s">
        <v>1</v>
      </c>
      <c r="F152" s="202" t="s">
        <v>560</v>
      </c>
      <c r="G152" s="14"/>
      <c r="H152" s="203">
        <v>45</v>
      </c>
      <c r="I152" s="204"/>
      <c r="J152" s="14"/>
      <c r="K152" s="14"/>
      <c r="L152" s="200"/>
      <c r="M152" s="205"/>
      <c r="N152" s="206"/>
      <c r="O152" s="206"/>
      <c r="P152" s="206"/>
      <c r="Q152" s="206"/>
      <c r="R152" s="206"/>
      <c r="S152" s="206"/>
      <c r="T152" s="20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1" t="s">
        <v>151</v>
      </c>
      <c r="AU152" s="201" t="s">
        <v>90</v>
      </c>
      <c r="AV152" s="14" t="s">
        <v>90</v>
      </c>
      <c r="AW152" s="14" t="s">
        <v>36</v>
      </c>
      <c r="AX152" s="14" t="s">
        <v>88</v>
      </c>
      <c r="AY152" s="201" t="s">
        <v>141</v>
      </c>
    </row>
    <row r="153" s="2" customFormat="1" ht="14.4" customHeight="1">
      <c r="A153" s="37"/>
      <c r="B153" s="178"/>
      <c r="C153" s="224" t="s">
        <v>184</v>
      </c>
      <c r="D153" s="224" t="s">
        <v>431</v>
      </c>
      <c r="E153" s="225" t="s">
        <v>571</v>
      </c>
      <c r="F153" s="226" t="s">
        <v>572</v>
      </c>
      <c r="G153" s="227" t="s">
        <v>521</v>
      </c>
      <c r="H153" s="228">
        <v>0.90000000000000002</v>
      </c>
      <c r="I153" s="229"/>
      <c r="J153" s="230">
        <f>ROUND(I153*H153,2)</f>
        <v>0</v>
      </c>
      <c r="K153" s="226" t="s">
        <v>148</v>
      </c>
      <c r="L153" s="231"/>
      <c r="M153" s="232" t="s">
        <v>1</v>
      </c>
      <c r="N153" s="233" t="s">
        <v>45</v>
      </c>
      <c r="O153" s="76"/>
      <c r="P153" s="188">
        <f>O153*H153</f>
        <v>0</v>
      </c>
      <c r="Q153" s="188">
        <v>0.001</v>
      </c>
      <c r="R153" s="188">
        <f>Q153*H153</f>
        <v>0.00090000000000000008</v>
      </c>
      <c r="S153" s="188">
        <v>0</v>
      </c>
      <c r="T153" s="18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0" t="s">
        <v>184</v>
      </c>
      <c r="AT153" s="190" t="s">
        <v>431</v>
      </c>
      <c r="AU153" s="190" t="s">
        <v>90</v>
      </c>
      <c r="AY153" s="18" t="s">
        <v>141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88</v>
      </c>
      <c r="BK153" s="191">
        <f>ROUND(I153*H153,2)</f>
        <v>0</v>
      </c>
      <c r="BL153" s="18" t="s">
        <v>163</v>
      </c>
      <c r="BM153" s="190" t="s">
        <v>573</v>
      </c>
    </row>
    <row r="154" s="14" customFormat="1">
      <c r="A154" s="14"/>
      <c r="B154" s="200"/>
      <c r="C154" s="14"/>
      <c r="D154" s="193" t="s">
        <v>151</v>
      </c>
      <c r="E154" s="201" t="s">
        <v>1</v>
      </c>
      <c r="F154" s="202" t="s">
        <v>560</v>
      </c>
      <c r="G154" s="14"/>
      <c r="H154" s="203">
        <v>45</v>
      </c>
      <c r="I154" s="204"/>
      <c r="J154" s="14"/>
      <c r="K154" s="14"/>
      <c r="L154" s="200"/>
      <c r="M154" s="205"/>
      <c r="N154" s="206"/>
      <c r="O154" s="206"/>
      <c r="P154" s="206"/>
      <c r="Q154" s="206"/>
      <c r="R154" s="206"/>
      <c r="S154" s="206"/>
      <c r="T154" s="20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1" t="s">
        <v>151</v>
      </c>
      <c r="AU154" s="201" t="s">
        <v>90</v>
      </c>
      <c r="AV154" s="14" t="s">
        <v>90</v>
      </c>
      <c r="AW154" s="14" t="s">
        <v>36</v>
      </c>
      <c r="AX154" s="14" t="s">
        <v>88</v>
      </c>
      <c r="AY154" s="201" t="s">
        <v>141</v>
      </c>
    </row>
    <row r="155" s="14" customFormat="1">
      <c r="A155" s="14"/>
      <c r="B155" s="200"/>
      <c r="C155" s="14"/>
      <c r="D155" s="193" t="s">
        <v>151</v>
      </c>
      <c r="E155" s="14"/>
      <c r="F155" s="202" t="s">
        <v>574</v>
      </c>
      <c r="G155" s="14"/>
      <c r="H155" s="203">
        <v>0.90000000000000002</v>
      </c>
      <c r="I155" s="204"/>
      <c r="J155" s="14"/>
      <c r="K155" s="14"/>
      <c r="L155" s="200"/>
      <c r="M155" s="205"/>
      <c r="N155" s="206"/>
      <c r="O155" s="206"/>
      <c r="P155" s="206"/>
      <c r="Q155" s="206"/>
      <c r="R155" s="206"/>
      <c r="S155" s="206"/>
      <c r="T155" s="20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1" t="s">
        <v>151</v>
      </c>
      <c r="AU155" s="201" t="s">
        <v>90</v>
      </c>
      <c r="AV155" s="14" t="s">
        <v>90</v>
      </c>
      <c r="AW155" s="14" t="s">
        <v>3</v>
      </c>
      <c r="AX155" s="14" t="s">
        <v>88</v>
      </c>
      <c r="AY155" s="201" t="s">
        <v>141</v>
      </c>
    </row>
    <row r="156" s="12" customFormat="1" ht="22.8" customHeight="1">
      <c r="A156" s="12"/>
      <c r="B156" s="165"/>
      <c r="C156" s="12"/>
      <c r="D156" s="166" t="s">
        <v>79</v>
      </c>
      <c r="E156" s="176" t="s">
        <v>90</v>
      </c>
      <c r="F156" s="176" t="s">
        <v>487</v>
      </c>
      <c r="G156" s="12"/>
      <c r="H156" s="12"/>
      <c r="I156" s="168"/>
      <c r="J156" s="177">
        <f>BK156</f>
        <v>0</v>
      </c>
      <c r="K156" s="12"/>
      <c r="L156" s="165"/>
      <c r="M156" s="170"/>
      <c r="N156" s="171"/>
      <c r="O156" s="171"/>
      <c r="P156" s="172">
        <f>SUM(P157:P187)</f>
        <v>0</v>
      </c>
      <c r="Q156" s="171"/>
      <c r="R156" s="172">
        <f>SUM(R157:R187)</f>
        <v>49.401005400000003</v>
      </c>
      <c r="S156" s="171"/>
      <c r="T156" s="173">
        <f>SUM(T157:T187)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6" t="s">
        <v>88</v>
      </c>
      <c r="AT156" s="174" t="s">
        <v>79</v>
      </c>
      <c r="AU156" s="174" t="s">
        <v>88</v>
      </c>
      <c r="AY156" s="166" t="s">
        <v>141</v>
      </c>
      <c r="BK156" s="175">
        <f>SUM(BK157:BK187)</f>
        <v>0</v>
      </c>
    </row>
    <row r="157" s="2" customFormat="1" ht="14.4" customHeight="1">
      <c r="A157" s="37"/>
      <c r="B157" s="178"/>
      <c r="C157" s="179" t="s">
        <v>192</v>
      </c>
      <c r="D157" s="179" t="s">
        <v>144</v>
      </c>
      <c r="E157" s="180" t="s">
        <v>575</v>
      </c>
      <c r="F157" s="181" t="s">
        <v>576</v>
      </c>
      <c r="G157" s="182" t="s">
        <v>319</v>
      </c>
      <c r="H157" s="183">
        <v>0.64400000000000002</v>
      </c>
      <c r="I157" s="184"/>
      <c r="J157" s="185">
        <f>ROUND(I157*H157,2)</f>
        <v>0</v>
      </c>
      <c r="K157" s="181" t="s">
        <v>148</v>
      </c>
      <c r="L157" s="38"/>
      <c r="M157" s="186" t="s">
        <v>1</v>
      </c>
      <c r="N157" s="187" t="s">
        <v>45</v>
      </c>
      <c r="O157" s="76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0" t="s">
        <v>163</v>
      </c>
      <c r="AT157" s="190" t="s">
        <v>144</v>
      </c>
      <c r="AU157" s="190" t="s">
        <v>90</v>
      </c>
      <c r="AY157" s="18" t="s">
        <v>141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88</v>
      </c>
      <c r="BK157" s="191">
        <f>ROUND(I157*H157,2)</f>
        <v>0</v>
      </c>
      <c r="BL157" s="18" t="s">
        <v>163</v>
      </c>
      <c r="BM157" s="190" t="s">
        <v>577</v>
      </c>
    </row>
    <row r="158" s="14" customFormat="1">
      <c r="A158" s="14"/>
      <c r="B158" s="200"/>
      <c r="C158" s="14"/>
      <c r="D158" s="193" t="s">
        <v>151</v>
      </c>
      <c r="E158" s="201" t="s">
        <v>1</v>
      </c>
      <c r="F158" s="202" t="s">
        <v>578</v>
      </c>
      <c r="G158" s="14"/>
      <c r="H158" s="203">
        <v>0.64400000000000002</v>
      </c>
      <c r="I158" s="204"/>
      <c r="J158" s="14"/>
      <c r="K158" s="14"/>
      <c r="L158" s="200"/>
      <c r="M158" s="205"/>
      <c r="N158" s="206"/>
      <c r="O158" s="206"/>
      <c r="P158" s="206"/>
      <c r="Q158" s="206"/>
      <c r="R158" s="206"/>
      <c r="S158" s="206"/>
      <c r="T158" s="20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1" t="s">
        <v>151</v>
      </c>
      <c r="AU158" s="201" t="s">
        <v>90</v>
      </c>
      <c r="AV158" s="14" t="s">
        <v>90</v>
      </c>
      <c r="AW158" s="14" t="s">
        <v>36</v>
      </c>
      <c r="AX158" s="14" t="s">
        <v>88</v>
      </c>
      <c r="AY158" s="201" t="s">
        <v>141</v>
      </c>
    </row>
    <row r="159" s="2" customFormat="1" ht="22.2" customHeight="1">
      <c r="A159" s="37"/>
      <c r="B159" s="178"/>
      <c r="C159" s="179" t="s">
        <v>196</v>
      </c>
      <c r="D159" s="179" t="s">
        <v>144</v>
      </c>
      <c r="E159" s="180" t="s">
        <v>579</v>
      </c>
      <c r="F159" s="181" t="s">
        <v>580</v>
      </c>
      <c r="G159" s="182" t="s">
        <v>199</v>
      </c>
      <c r="H159" s="183">
        <v>7.5999999999999996</v>
      </c>
      <c r="I159" s="184"/>
      <c r="J159" s="185">
        <f>ROUND(I159*H159,2)</f>
        <v>0</v>
      </c>
      <c r="K159" s="181" t="s">
        <v>148</v>
      </c>
      <c r="L159" s="38"/>
      <c r="M159" s="186" t="s">
        <v>1</v>
      </c>
      <c r="N159" s="187" t="s">
        <v>45</v>
      </c>
      <c r="O159" s="76"/>
      <c r="P159" s="188">
        <f>O159*H159</f>
        <v>0</v>
      </c>
      <c r="Q159" s="188">
        <v>0.00114</v>
      </c>
      <c r="R159" s="188">
        <f>Q159*H159</f>
        <v>0.0086639999999999998</v>
      </c>
      <c r="S159" s="188">
        <v>0</v>
      </c>
      <c r="T159" s="18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0" t="s">
        <v>163</v>
      </c>
      <c r="AT159" s="190" t="s">
        <v>144</v>
      </c>
      <c r="AU159" s="190" t="s">
        <v>90</v>
      </c>
      <c r="AY159" s="18" t="s">
        <v>141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88</v>
      </c>
      <c r="BK159" s="191">
        <f>ROUND(I159*H159,2)</f>
        <v>0</v>
      </c>
      <c r="BL159" s="18" t="s">
        <v>163</v>
      </c>
      <c r="BM159" s="190" t="s">
        <v>581</v>
      </c>
    </row>
    <row r="160" s="13" customFormat="1">
      <c r="A160" s="13"/>
      <c r="B160" s="192"/>
      <c r="C160" s="13"/>
      <c r="D160" s="193" t="s">
        <v>151</v>
      </c>
      <c r="E160" s="194" t="s">
        <v>1</v>
      </c>
      <c r="F160" s="195" t="s">
        <v>582</v>
      </c>
      <c r="G160" s="13"/>
      <c r="H160" s="194" t="s">
        <v>1</v>
      </c>
      <c r="I160" s="196"/>
      <c r="J160" s="13"/>
      <c r="K160" s="13"/>
      <c r="L160" s="192"/>
      <c r="M160" s="197"/>
      <c r="N160" s="198"/>
      <c r="O160" s="198"/>
      <c r="P160" s="198"/>
      <c r="Q160" s="198"/>
      <c r="R160" s="198"/>
      <c r="S160" s="198"/>
      <c r="T160" s="19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4" t="s">
        <v>151</v>
      </c>
      <c r="AU160" s="194" t="s">
        <v>90</v>
      </c>
      <c r="AV160" s="13" t="s">
        <v>88</v>
      </c>
      <c r="AW160" s="13" t="s">
        <v>36</v>
      </c>
      <c r="AX160" s="13" t="s">
        <v>80</v>
      </c>
      <c r="AY160" s="194" t="s">
        <v>141</v>
      </c>
    </row>
    <row r="161" s="14" customFormat="1">
      <c r="A161" s="14"/>
      <c r="B161" s="200"/>
      <c r="C161" s="14"/>
      <c r="D161" s="193" t="s">
        <v>151</v>
      </c>
      <c r="E161" s="201" t="s">
        <v>1</v>
      </c>
      <c r="F161" s="202" t="s">
        <v>583</v>
      </c>
      <c r="G161" s="14"/>
      <c r="H161" s="203">
        <v>7.5999999999999996</v>
      </c>
      <c r="I161" s="204"/>
      <c r="J161" s="14"/>
      <c r="K161" s="14"/>
      <c r="L161" s="200"/>
      <c r="M161" s="205"/>
      <c r="N161" s="206"/>
      <c r="O161" s="206"/>
      <c r="P161" s="206"/>
      <c r="Q161" s="206"/>
      <c r="R161" s="206"/>
      <c r="S161" s="206"/>
      <c r="T161" s="20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1" t="s">
        <v>151</v>
      </c>
      <c r="AU161" s="201" t="s">
        <v>90</v>
      </c>
      <c r="AV161" s="14" t="s">
        <v>90</v>
      </c>
      <c r="AW161" s="14" t="s">
        <v>36</v>
      </c>
      <c r="AX161" s="14" t="s">
        <v>88</v>
      </c>
      <c r="AY161" s="201" t="s">
        <v>141</v>
      </c>
    </row>
    <row r="162" s="2" customFormat="1" ht="14.4" customHeight="1">
      <c r="A162" s="37"/>
      <c r="B162" s="178"/>
      <c r="C162" s="179" t="s">
        <v>203</v>
      </c>
      <c r="D162" s="179" t="s">
        <v>144</v>
      </c>
      <c r="E162" s="180" t="s">
        <v>584</v>
      </c>
      <c r="F162" s="181" t="s">
        <v>585</v>
      </c>
      <c r="G162" s="182" t="s">
        <v>199</v>
      </c>
      <c r="H162" s="183">
        <v>7.5999999999999996</v>
      </c>
      <c r="I162" s="184"/>
      <c r="J162" s="185">
        <f>ROUND(I162*H162,2)</f>
        <v>0</v>
      </c>
      <c r="K162" s="181" t="s">
        <v>148</v>
      </c>
      <c r="L162" s="38"/>
      <c r="M162" s="186" t="s">
        <v>1</v>
      </c>
      <c r="N162" s="187" t="s">
        <v>45</v>
      </c>
      <c r="O162" s="76"/>
      <c r="P162" s="188">
        <f>O162*H162</f>
        <v>0</v>
      </c>
      <c r="Q162" s="188">
        <v>0.00016000000000000001</v>
      </c>
      <c r="R162" s="188">
        <f>Q162*H162</f>
        <v>0.0012160000000000001</v>
      </c>
      <c r="S162" s="188">
        <v>0</v>
      </c>
      <c r="T162" s="18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0" t="s">
        <v>163</v>
      </c>
      <c r="AT162" s="190" t="s">
        <v>144</v>
      </c>
      <c r="AU162" s="190" t="s">
        <v>90</v>
      </c>
      <c r="AY162" s="18" t="s">
        <v>141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88</v>
      </c>
      <c r="BK162" s="191">
        <f>ROUND(I162*H162,2)</f>
        <v>0</v>
      </c>
      <c r="BL162" s="18" t="s">
        <v>163</v>
      </c>
      <c r="BM162" s="190" t="s">
        <v>586</v>
      </c>
    </row>
    <row r="163" s="14" customFormat="1">
      <c r="A163" s="14"/>
      <c r="B163" s="200"/>
      <c r="C163" s="14"/>
      <c r="D163" s="193" t="s">
        <v>151</v>
      </c>
      <c r="E163" s="201" t="s">
        <v>1</v>
      </c>
      <c r="F163" s="202" t="s">
        <v>583</v>
      </c>
      <c r="G163" s="14"/>
      <c r="H163" s="203">
        <v>7.5999999999999996</v>
      </c>
      <c r="I163" s="204"/>
      <c r="J163" s="14"/>
      <c r="K163" s="14"/>
      <c r="L163" s="200"/>
      <c r="M163" s="205"/>
      <c r="N163" s="206"/>
      <c r="O163" s="206"/>
      <c r="P163" s="206"/>
      <c r="Q163" s="206"/>
      <c r="R163" s="206"/>
      <c r="S163" s="206"/>
      <c r="T163" s="20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1" t="s">
        <v>151</v>
      </c>
      <c r="AU163" s="201" t="s">
        <v>90</v>
      </c>
      <c r="AV163" s="14" t="s">
        <v>90</v>
      </c>
      <c r="AW163" s="14" t="s">
        <v>36</v>
      </c>
      <c r="AX163" s="14" t="s">
        <v>88</v>
      </c>
      <c r="AY163" s="201" t="s">
        <v>141</v>
      </c>
    </row>
    <row r="164" s="2" customFormat="1" ht="19.8" customHeight="1">
      <c r="A164" s="37"/>
      <c r="B164" s="178"/>
      <c r="C164" s="179" t="s">
        <v>211</v>
      </c>
      <c r="D164" s="179" t="s">
        <v>144</v>
      </c>
      <c r="E164" s="180" t="s">
        <v>587</v>
      </c>
      <c r="F164" s="181" t="s">
        <v>588</v>
      </c>
      <c r="G164" s="182" t="s">
        <v>319</v>
      </c>
      <c r="H164" s="183">
        <v>21</v>
      </c>
      <c r="I164" s="184"/>
      <c r="J164" s="185">
        <f>ROUND(I164*H164,2)</f>
        <v>0</v>
      </c>
      <c r="K164" s="181" t="s">
        <v>148</v>
      </c>
      <c r="L164" s="38"/>
      <c r="M164" s="186" t="s">
        <v>1</v>
      </c>
      <c r="N164" s="187" t="s">
        <v>45</v>
      </c>
      <c r="O164" s="76"/>
      <c r="P164" s="188">
        <f>O164*H164</f>
        <v>0</v>
      </c>
      <c r="Q164" s="188">
        <v>2.1600000000000001</v>
      </c>
      <c r="R164" s="188">
        <f>Q164*H164</f>
        <v>45.359999999999999</v>
      </c>
      <c r="S164" s="188">
        <v>0</v>
      </c>
      <c r="T164" s="18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0" t="s">
        <v>163</v>
      </c>
      <c r="AT164" s="190" t="s">
        <v>144</v>
      </c>
      <c r="AU164" s="190" t="s">
        <v>90</v>
      </c>
      <c r="AY164" s="18" t="s">
        <v>141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88</v>
      </c>
      <c r="BK164" s="191">
        <f>ROUND(I164*H164,2)</f>
        <v>0</v>
      </c>
      <c r="BL164" s="18" t="s">
        <v>163</v>
      </c>
      <c r="BM164" s="190" t="s">
        <v>589</v>
      </c>
    </row>
    <row r="165" s="13" customFormat="1">
      <c r="A165" s="13"/>
      <c r="B165" s="192"/>
      <c r="C165" s="13"/>
      <c r="D165" s="193" t="s">
        <v>151</v>
      </c>
      <c r="E165" s="194" t="s">
        <v>1</v>
      </c>
      <c r="F165" s="195" t="s">
        <v>590</v>
      </c>
      <c r="G165" s="13"/>
      <c r="H165" s="194" t="s">
        <v>1</v>
      </c>
      <c r="I165" s="196"/>
      <c r="J165" s="13"/>
      <c r="K165" s="13"/>
      <c r="L165" s="192"/>
      <c r="M165" s="197"/>
      <c r="N165" s="198"/>
      <c r="O165" s="198"/>
      <c r="P165" s="198"/>
      <c r="Q165" s="198"/>
      <c r="R165" s="198"/>
      <c r="S165" s="198"/>
      <c r="T165" s="19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4" t="s">
        <v>151</v>
      </c>
      <c r="AU165" s="194" t="s">
        <v>90</v>
      </c>
      <c r="AV165" s="13" t="s">
        <v>88</v>
      </c>
      <c r="AW165" s="13" t="s">
        <v>36</v>
      </c>
      <c r="AX165" s="13" t="s">
        <v>80</v>
      </c>
      <c r="AY165" s="194" t="s">
        <v>141</v>
      </c>
    </row>
    <row r="166" s="14" customFormat="1">
      <c r="A166" s="14"/>
      <c r="B166" s="200"/>
      <c r="C166" s="14"/>
      <c r="D166" s="193" t="s">
        <v>151</v>
      </c>
      <c r="E166" s="201" t="s">
        <v>1</v>
      </c>
      <c r="F166" s="202" t="s">
        <v>591</v>
      </c>
      <c r="G166" s="14"/>
      <c r="H166" s="203">
        <v>21</v>
      </c>
      <c r="I166" s="204"/>
      <c r="J166" s="14"/>
      <c r="K166" s="14"/>
      <c r="L166" s="200"/>
      <c r="M166" s="205"/>
      <c r="N166" s="206"/>
      <c r="O166" s="206"/>
      <c r="P166" s="206"/>
      <c r="Q166" s="206"/>
      <c r="R166" s="206"/>
      <c r="S166" s="206"/>
      <c r="T166" s="20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1" t="s">
        <v>151</v>
      </c>
      <c r="AU166" s="201" t="s">
        <v>90</v>
      </c>
      <c r="AV166" s="14" t="s">
        <v>90</v>
      </c>
      <c r="AW166" s="14" t="s">
        <v>36</v>
      </c>
      <c r="AX166" s="14" t="s">
        <v>88</v>
      </c>
      <c r="AY166" s="201" t="s">
        <v>141</v>
      </c>
    </row>
    <row r="167" s="2" customFormat="1" ht="19.8" customHeight="1">
      <c r="A167" s="37"/>
      <c r="B167" s="178"/>
      <c r="C167" s="179" t="s">
        <v>219</v>
      </c>
      <c r="D167" s="179" t="s">
        <v>144</v>
      </c>
      <c r="E167" s="180" t="s">
        <v>592</v>
      </c>
      <c r="F167" s="181" t="s">
        <v>593</v>
      </c>
      <c r="G167" s="182" t="s">
        <v>319</v>
      </c>
      <c r="H167" s="183">
        <v>14.029999999999999</v>
      </c>
      <c r="I167" s="184"/>
      <c r="J167" s="185">
        <f>ROUND(I167*H167,2)</f>
        <v>0</v>
      </c>
      <c r="K167" s="181" t="s">
        <v>148</v>
      </c>
      <c r="L167" s="38"/>
      <c r="M167" s="186" t="s">
        <v>1</v>
      </c>
      <c r="N167" s="187" t="s">
        <v>45</v>
      </c>
      <c r="O167" s="76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0" t="s">
        <v>163</v>
      </c>
      <c r="AT167" s="190" t="s">
        <v>144</v>
      </c>
      <c r="AU167" s="190" t="s">
        <v>90</v>
      </c>
      <c r="AY167" s="18" t="s">
        <v>141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88</v>
      </c>
      <c r="BK167" s="191">
        <f>ROUND(I167*H167,2)</f>
        <v>0</v>
      </c>
      <c r="BL167" s="18" t="s">
        <v>163</v>
      </c>
      <c r="BM167" s="190" t="s">
        <v>594</v>
      </c>
    </row>
    <row r="168" s="13" customFormat="1">
      <c r="A168" s="13"/>
      <c r="B168" s="192"/>
      <c r="C168" s="13"/>
      <c r="D168" s="193" t="s">
        <v>151</v>
      </c>
      <c r="E168" s="194" t="s">
        <v>1</v>
      </c>
      <c r="F168" s="195" t="s">
        <v>595</v>
      </c>
      <c r="G168" s="13"/>
      <c r="H168" s="194" t="s">
        <v>1</v>
      </c>
      <c r="I168" s="196"/>
      <c r="J168" s="13"/>
      <c r="K168" s="13"/>
      <c r="L168" s="192"/>
      <c r="M168" s="197"/>
      <c r="N168" s="198"/>
      <c r="O168" s="198"/>
      <c r="P168" s="198"/>
      <c r="Q168" s="198"/>
      <c r="R168" s="198"/>
      <c r="S168" s="198"/>
      <c r="T168" s="19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4" t="s">
        <v>151</v>
      </c>
      <c r="AU168" s="194" t="s">
        <v>90</v>
      </c>
      <c r="AV168" s="13" t="s">
        <v>88</v>
      </c>
      <c r="AW168" s="13" t="s">
        <v>36</v>
      </c>
      <c r="AX168" s="13" t="s">
        <v>80</v>
      </c>
      <c r="AY168" s="194" t="s">
        <v>141</v>
      </c>
    </row>
    <row r="169" s="14" customFormat="1">
      <c r="A169" s="14"/>
      <c r="B169" s="200"/>
      <c r="C169" s="14"/>
      <c r="D169" s="193" t="s">
        <v>151</v>
      </c>
      <c r="E169" s="201" t="s">
        <v>1</v>
      </c>
      <c r="F169" s="202" t="s">
        <v>596</v>
      </c>
      <c r="G169" s="14"/>
      <c r="H169" s="203">
        <v>14.029999999999999</v>
      </c>
      <c r="I169" s="204"/>
      <c r="J169" s="14"/>
      <c r="K169" s="14"/>
      <c r="L169" s="200"/>
      <c r="M169" s="205"/>
      <c r="N169" s="206"/>
      <c r="O169" s="206"/>
      <c r="P169" s="206"/>
      <c r="Q169" s="206"/>
      <c r="R169" s="206"/>
      <c r="S169" s="206"/>
      <c r="T169" s="20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1" t="s">
        <v>151</v>
      </c>
      <c r="AU169" s="201" t="s">
        <v>90</v>
      </c>
      <c r="AV169" s="14" t="s">
        <v>90</v>
      </c>
      <c r="AW169" s="14" t="s">
        <v>36</v>
      </c>
      <c r="AX169" s="14" t="s">
        <v>88</v>
      </c>
      <c r="AY169" s="201" t="s">
        <v>141</v>
      </c>
    </row>
    <row r="170" s="2" customFormat="1" ht="30" customHeight="1">
      <c r="A170" s="37"/>
      <c r="B170" s="178"/>
      <c r="C170" s="179" t="s">
        <v>223</v>
      </c>
      <c r="D170" s="179" t="s">
        <v>144</v>
      </c>
      <c r="E170" s="180" t="s">
        <v>597</v>
      </c>
      <c r="F170" s="181" t="s">
        <v>598</v>
      </c>
      <c r="G170" s="182" t="s">
        <v>319</v>
      </c>
      <c r="H170" s="183">
        <v>14.029999999999999</v>
      </c>
      <c r="I170" s="184"/>
      <c r="J170" s="185">
        <f>ROUND(I170*H170,2)</f>
        <v>0</v>
      </c>
      <c r="K170" s="181" t="s">
        <v>148</v>
      </c>
      <c r="L170" s="38"/>
      <c r="M170" s="186" t="s">
        <v>1</v>
      </c>
      <c r="N170" s="187" t="s">
        <v>45</v>
      </c>
      <c r="O170" s="76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0" t="s">
        <v>163</v>
      </c>
      <c r="AT170" s="190" t="s">
        <v>144</v>
      </c>
      <c r="AU170" s="190" t="s">
        <v>90</v>
      </c>
      <c r="AY170" s="18" t="s">
        <v>141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88</v>
      </c>
      <c r="BK170" s="191">
        <f>ROUND(I170*H170,2)</f>
        <v>0</v>
      </c>
      <c r="BL170" s="18" t="s">
        <v>163</v>
      </c>
      <c r="BM170" s="190" t="s">
        <v>599</v>
      </c>
    </row>
    <row r="171" s="2" customFormat="1" ht="14.4" customHeight="1">
      <c r="A171" s="37"/>
      <c r="B171" s="178"/>
      <c r="C171" s="179" t="s">
        <v>8</v>
      </c>
      <c r="D171" s="179" t="s">
        <v>144</v>
      </c>
      <c r="E171" s="180" t="s">
        <v>600</v>
      </c>
      <c r="F171" s="181" t="s">
        <v>601</v>
      </c>
      <c r="G171" s="182" t="s">
        <v>280</v>
      </c>
      <c r="H171" s="183">
        <v>8.5600000000000005</v>
      </c>
      <c r="I171" s="184"/>
      <c r="J171" s="185">
        <f>ROUND(I171*H171,2)</f>
        <v>0</v>
      </c>
      <c r="K171" s="181" t="s">
        <v>148</v>
      </c>
      <c r="L171" s="38"/>
      <c r="M171" s="186" t="s">
        <v>1</v>
      </c>
      <c r="N171" s="187" t="s">
        <v>45</v>
      </c>
      <c r="O171" s="76"/>
      <c r="P171" s="188">
        <f>O171*H171</f>
        <v>0</v>
      </c>
      <c r="Q171" s="188">
        <v>0.0014400000000000001</v>
      </c>
      <c r="R171" s="188">
        <f>Q171*H171</f>
        <v>0.012326400000000001</v>
      </c>
      <c r="S171" s="188">
        <v>0</v>
      </c>
      <c r="T171" s="18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0" t="s">
        <v>163</v>
      </c>
      <c r="AT171" s="190" t="s">
        <v>144</v>
      </c>
      <c r="AU171" s="190" t="s">
        <v>90</v>
      </c>
      <c r="AY171" s="18" t="s">
        <v>141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88</v>
      </c>
      <c r="BK171" s="191">
        <f>ROUND(I171*H171,2)</f>
        <v>0</v>
      </c>
      <c r="BL171" s="18" t="s">
        <v>163</v>
      </c>
      <c r="BM171" s="190" t="s">
        <v>602</v>
      </c>
    </row>
    <row r="172" s="14" customFormat="1">
      <c r="A172" s="14"/>
      <c r="B172" s="200"/>
      <c r="C172" s="14"/>
      <c r="D172" s="193" t="s">
        <v>151</v>
      </c>
      <c r="E172" s="201" t="s">
        <v>1</v>
      </c>
      <c r="F172" s="202" t="s">
        <v>603</v>
      </c>
      <c r="G172" s="14"/>
      <c r="H172" s="203">
        <v>8.5600000000000005</v>
      </c>
      <c r="I172" s="204"/>
      <c r="J172" s="14"/>
      <c r="K172" s="14"/>
      <c r="L172" s="200"/>
      <c r="M172" s="205"/>
      <c r="N172" s="206"/>
      <c r="O172" s="206"/>
      <c r="P172" s="206"/>
      <c r="Q172" s="206"/>
      <c r="R172" s="206"/>
      <c r="S172" s="206"/>
      <c r="T172" s="20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1" t="s">
        <v>151</v>
      </c>
      <c r="AU172" s="201" t="s">
        <v>90</v>
      </c>
      <c r="AV172" s="14" t="s">
        <v>90</v>
      </c>
      <c r="AW172" s="14" t="s">
        <v>36</v>
      </c>
      <c r="AX172" s="14" t="s">
        <v>88</v>
      </c>
      <c r="AY172" s="201" t="s">
        <v>141</v>
      </c>
    </row>
    <row r="173" s="2" customFormat="1" ht="14.4" customHeight="1">
      <c r="A173" s="37"/>
      <c r="B173" s="178"/>
      <c r="C173" s="179" t="s">
        <v>234</v>
      </c>
      <c r="D173" s="179" t="s">
        <v>144</v>
      </c>
      <c r="E173" s="180" t="s">
        <v>604</v>
      </c>
      <c r="F173" s="181" t="s">
        <v>605</v>
      </c>
      <c r="G173" s="182" t="s">
        <v>280</v>
      </c>
      <c r="H173" s="183">
        <v>8.5600000000000005</v>
      </c>
      <c r="I173" s="184"/>
      <c r="J173" s="185">
        <f>ROUND(I173*H173,2)</f>
        <v>0</v>
      </c>
      <c r="K173" s="181" t="s">
        <v>148</v>
      </c>
      <c r="L173" s="38"/>
      <c r="M173" s="186" t="s">
        <v>1</v>
      </c>
      <c r="N173" s="187" t="s">
        <v>45</v>
      </c>
      <c r="O173" s="76"/>
      <c r="P173" s="188">
        <f>O173*H173</f>
        <v>0</v>
      </c>
      <c r="Q173" s="188">
        <v>4.0000000000000003E-05</v>
      </c>
      <c r="R173" s="188">
        <f>Q173*H173</f>
        <v>0.00034240000000000003</v>
      </c>
      <c r="S173" s="188">
        <v>0</v>
      </c>
      <c r="T173" s="18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0" t="s">
        <v>163</v>
      </c>
      <c r="AT173" s="190" t="s">
        <v>144</v>
      </c>
      <c r="AU173" s="190" t="s">
        <v>90</v>
      </c>
      <c r="AY173" s="18" t="s">
        <v>141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88</v>
      </c>
      <c r="BK173" s="191">
        <f>ROUND(I173*H173,2)</f>
        <v>0</v>
      </c>
      <c r="BL173" s="18" t="s">
        <v>163</v>
      </c>
      <c r="BM173" s="190" t="s">
        <v>606</v>
      </c>
    </row>
    <row r="174" s="2" customFormat="1" ht="19.8" customHeight="1">
      <c r="A174" s="37"/>
      <c r="B174" s="178"/>
      <c r="C174" s="179" t="s">
        <v>240</v>
      </c>
      <c r="D174" s="179" t="s">
        <v>144</v>
      </c>
      <c r="E174" s="180" t="s">
        <v>607</v>
      </c>
      <c r="F174" s="181" t="s">
        <v>608</v>
      </c>
      <c r="G174" s="182" t="s">
        <v>346</v>
      </c>
      <c r="H174" s="183">
        <v>3.5</v>
      </c>
      <c r="I174" s="184"/>
      <c r="J174" s="185">
        <f>ROUND(I174*H174,2)</f>
        <v>0</v>
      </c>
      <c r="K174" s="181" t="s">
        <v>148</v>
      </c>
      <c r="L174" s="38"/>
      <c r="M174" s="186" t="s">
        <v>1</v>
      </c>
      <c r="N174" s="187" t="s">
        <v>45</v>
      </c>
      <c r="O174" s="76"/>
      <c r="P174" s="188">
        <f>O174*H174</f>
        <v>0</v>
      </c>
      <c r="Q174" s="188">
        <v>1.0383</v>
      </c>
      <c r="R174" s="188">
        <f>Q174*H174</f>
        <v>3.6340500000000002</v>
      </c>
      <c r="S174" s="188">
        <v>0</v>
      </c>
      <c r="T174" s="18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0" t="s">
        <v>163</v>
      </c>
      <c r="AT174" s="190" t="s">
        <v>144</v>
      </c>
      <c r="AU174" s="190" t="s">
        <v>90</v>
      </c>
      <c r="AY174" s="18" t="s">
        <v>141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88</v>
      </c>
      <c r="BK174" s="191">
        <f>ROUND(I174*H174,2)</f>
        <v>0</v>
      </c>
      <c r="BL174" s="18" t="s">
        <v>163</v>
      </c>
      <c r="BM174" s="190" t="s">
        <v>609</v>
      </c>
    </row>
    <row r="175" s="13" customFormat="1">
      <c r="A175" s="13"/>
      <c r="B175" s="192"/>
      <c r="C175" s="13"/>
      <c r="D175" s="193" t="s">
        <v>151</v>
      </c>
      <c r="E175" s="194" t="s">
        <v>1</v>
      </c>
      <c r="F175" s="195" t="s">
        <v>610</v>
      </c>
      <c r="G175" s="13"/>
      <c r="H175" s="194" t="s">
        <v>1</v>
      </c>
      <c r="I175" s="196"/>
      <c r="J175" s="13"/>
      <c r="K175" s="13"/>
      <c r="L175" s="192"/>
      <c r="M175" s="197"/>
      <c r="N175" s="198"/>
      <c r="O175" s="198"/>
      <c r="P175" s="198"/>
      <c r="Q175" s="198"/>
      <c r="R175" s="198"/>
      <c r="S175" s="198"/>
      <c r="T175" s="19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4" t="s">
        <v>151</v>
      </c>
      <c r="AU175" s="194" t="s">
        <v>90</v>
      </c>
      <c r="AV175" s="13" t="s">
        <v>88</v>
      </c>
      <c r="AW175" s="13" t="s">
        <v>36</v>
      </c>
      <c r="AX175" s="13" t="s">
        <v>80</v>
      </c>
      <c r="AY175" s="194" t="s">
        <v>141</v>
      </c>
    </row>
    <row r="176" s="14" customFormat="1">
      <c r="A176" s="14"/>
      <c r="B176" s="200"/>
      <c r="C176" s="14"/>
      <c r="D176" s="193" t="s">
        <v>151</v>
      </c>
      <c r="E176" s="201" t="s">
        <v>1</v>
      </c>
      <c r="F176" s="202" t="s">
        <v>611</v>
      </c>
      <c r="G176" s="14"/>
      <c r="H176" s="203">
        <v>3.5</v>
      </c>
      <c r="I176" s="204"/>
      <c r="J176" s="14"/>
      <c r="K176" s="14"/>
      <c r="L176" s="200"/>
      <c r="M176" s="205"/>
      <c r="N176" s="206"/>
      <c r="O176" s="206"/>
      <c r="P176" s="206"/>
      <c r="Q176" s="206"/>
      <c r="R176" s="206"/>
      <c r="S176" s="206"/>
      <c r="T176" s="20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1" t="s">
        <v>151</v>
      </c>
      <c r="AU176" s="201" t="s">
        <v>90</v>
      </c>
      <c r="AV176" s="14" t="s">
        <v>90</v>
      </c>
      <c r="AW176" s="14" t="s">
        <v>36</v>
      </c>
      <c r="AX176" s="14" t="s">
        <v>88</v>
      </c>
      <c r="AY176" s="201" t="s">
        <v>141</v>
      </c>
    </row>
    <row r="177" s="2" customFormat="1" ht="22.2" customHeight="1">
      <c r="A177" s="37"/>
      <c r="B177" s="178"/>
      <c r="C177" s="179" t="s">
        <v>245</v>
      </c>
      <c r="D177" s="179" t="s">
        <v>144</v>
      </c>
      <c r="E177" s="180" t="s">
        <v>612</v>
      </c>
      <c r="F177" s="181" t="s">
        <v>613</v>
      </c>
      <c r="G177" s="182" t="s">
        <v>346</v>
      </c>
      <c r="H177" s="183">
        <v>0.34999999999999998</v>
      </c>
      <c r="I177" s="184"/>
      <c r="J177" s="185">
        <f>ROUND(I177*H177,2)</f>
        <v>0</v>
      </c>
      <c r="K177" s="181" t="s">
        <v>148</v>
      </c>
      <c r="L177" s="38"/>
      <c r="M177" s="186" t="s">
        <v>1</v>
      </c>
      <c r="N177" s="187" t="s">
        <v>45</v>
      </c>
      <c r="O177" s="76"/>
      <c r="P177" s="188">
        <f>O177*H177</f>
        <v>0</v>
      </c>
      <c r="Q177" s="188">
        <v>1.0597399999999999</v>
      </c>
      <c r="R177" s="188">
        <f>Q177*H177</f>
        <v>0.37090899999999993</v>
      </c>
      <c r="S177" s="188">
        <v>0</v>
      </c>
      <c r="T177" s="18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0" t="s">
        <v>163</v>
      </c>
      <c r="AT177" s="190" t="s">
        <v>144</v>
      </c>
      <c r="AU177" s="190" t="s">
        <v>90</v>
      </c>
      <c r="AY177" s="18" t="s">
        <v>141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88</v>
      </c>
      <c r="BK177" s="191">
        <f>ROUND(I177*H177,2)</f>
        <v>0</v>
      </c>
      <c r="BL177" s="18" t="s">
        <v>163</v>
      </c>
      <c r="BM177" s="190" t="s">
        <v>614</v>
      </c>
    </row>
    <row r="178" s="13" customFormat="1">
      <c r="A178" s="13"/>
      <c r="B178" s="192"/>
      <c r="C178" s="13"/>
      <c r="D178" s="193" t="s">
        <v>151</v>
      </c>
      <c r="E178" s="194" t="s">
        <v>1</v>
      </c>
      <c r="F178" s="195" t="s">
        <v>615</v>
      </c>
      <c r="G178" s="13"/>
      <c r="H178" s="194" t="s">
        <v>1</v>
      </c>
      <c r="I178" s="196"/>
      <c r="J178" s="13"/>
      <c r="K178" s="13"/>
      <c r="L178" s="192"/>
      <c r="M178" s="197"/>
      <c r="N178" s="198"/>
      <c r="O178" s="198"/>
      <c r="P178" s="198"/>
      <c r="Q178" s="198"/>
      <c r="R178" s="198"/>
      <c r="S178" s="198"/>
      <c r="T178" s="19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4" t="s">
        <v>151</v>
      </c>
      <c r="AU178" s="194" t="s">
        <v>90</v>
      </c>
      <c r="AV178" s="13" t="s">
        <v>88</v>
      </c>
      <c r="AW178" s="13" t="s">
        <v>36</v>
      </c>
      <c r="AX178" s="13" t="s">
        <v>80</v>
      </c>
      <c r="AY178" s="194" t="s">
        <v>141</v>
      </c>
    </row>
    <row r="179" s="14" customFormat="1">
      <c r="A179" s="14"/>
      <c r="B179" s="200"/>
      <c r="C179" s="14"/>
      <c r="D179" s="193" t="s">
        <v>151</v>
      </c>
      <c r="E179" s="201" t="s">
        <v>1</v>
      </c>
      <c r="F179" s="202" t="s">
        <v>616</v>
      </c>
      <c r="G179" s="14"/>
      <c r="H179" s="203">
        <v>0.34999999999999998</v>
      </c>
      <c r="I179" s="204"/>
      <c r="J179" s="14"/>
      <c r="K179" s="14"/>
      <c r="L179" s="200"/>
      <c r="M179" s="205"/>
      <c r="N179" s="206"/>
      <c r="O179" s="206"/>
      <c r="P179" s="206"/>
      <c r="Q179" s="206"/>
      <c r="R179" s="206"/>
      <c r="S179" s="206"/>
      <c r="T179" s="20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1" t="s">
        <v>151</v>
      </c>
      <c r="AU179" s="201" t="s">
        <v>90</v>
      </c>
      <c r="AV179" s="14" t="s">
        <v>90</v>
      </c>
      <c r="AW179" s="14" t="s">
        <v>36</v>
      </c>
      <c r="AX179" s="14" t="s">
        <v>88</v>
      </c>
      <c r="AY179" s="201" t="s">
        <v>141</v>
      </c>
    </row>
    <row r="180" s="2" customFormat="1" ht="22.2" customHeight="1">
      <c r="A180" s="37"/>
      <c r="B180" s="178"/>
      <c r="C180" s="179" t="s">
        <v>249</v>
      </c>
      <c r="D180" s="179" t="s">
        <v>144</v>
      </c>
      <c r="E180" s="180" t="s">
        <v>617</v>
      </c>
      <c r="F180" s="181" t="s">
        <v>618</v>
      </c>
      <c r="G180" s="182" t="s">
        <v>319</v>
      </c>
      <c r="H180" s="183">
        <v>2.7360000000000002</v>
      </c>
      <c r="I180" s="184"/>
      <c r="J180" s="185">
        <f>ROUND(I180*H180,2)</f>
        <v>0</v>
      </c>
      <c r="K180" s="181" t="s">
        <v>148</v>
      </c>
      <c r="L180" s="38"/>
      <c r="M180" s="186" t="s">
        <v>1</v>
      </c>
      <c r="N180" s="187" t="s">
        <v>45</v>
      </c>
      <c r="O180" s="76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0" t="s">
        <v>163</v>
      </c>
      <c r="AT180" s="190" t="s">
        <v>144</v>
      </c>
      <c r="AU180" s="190" t="s">
        <v>90</v>
      </c>
      <c r="AY180" s="18" t="s">
        <v>141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88</v>
      </c>
      <c r="BK180" s="191">
        <f>ROUND(I180*H180,2)</f>
        <v>0</v>
      </c>
      <c r="BL180" s="18" t="s">
        <v>163</v>
      </c>
      <c r="BM180" s="190" t="s">
        <v>619</v>
      </c>
    </row>
    <row r="181" s="13" customFormat="1">
      <c r="A181" s="13"/>
      <c r="B181" s="192"/>
      <c r="C181" s="13"/>
      <c r="D181" s="193" t="s">
        <v>151</v>
      </c>
      <c r="E181" s="194" t="s">
        <v>1</v>
      </c>
      <c r="F181" s="195" t="s">
        <v>620</v>
      </c>
      <c r="G181" s="13"/>
      <c r="H181" s="194" t="s">
        <v>1</v>
      </c>
      <c r="I181" s="196"/>
      <c r="J181" s="13"/>
      <c r="K181" s="13"/>
      <c r="L181" s="192"/>
      <c r="M181" s="197"/>
      <c r="N181" s="198"/>
      <c r="O181" s="198"/>
      <c r="P181" s="198"/>
      <c r="Q181" s="198"/>
      <c r="R181" s="198"/>
      <c r="S181" s="198"/>
      <c r="T181" s="19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4" t="s">
        <v>151</v>
      </c>
      <c r="AU181" s="194" t="s">
        <v>90</v>
      </c>
      <c r="AV181" s="13" t="s">
        <v>88</v>
      </c>
      <c r="AW181" s="13" t="s">
        <v>36</v>
      </c>
      <c r="AX181" s="13" t="s">
        <v>80</v>
      </c>
      <c r="AY181" s="194" t="s">
        <v>141</v>
      </c>
    </row>
    <row r="182" s="14" customFormat="1">
      <c r="A182" s="14"/>
      <c r="B182" s="200"/>
      <c r="C182" s="14"/>
      <c r="D182" s="193" t="s">
        <v>151</v>
      </c>
      <c r="E182" s="201" t="s">
        <v>1</v>
      </c>
      <c r="F182" s="202" t="s">
        <v>621</v>
      </c>
      <c r="G182" s="14"/>
      <c r="H182" s="203">
        <v>2.7360000000000002</v>
      </c>
      <c r="I182" s="204"/>
      <c r="J182" s="14"/>
      <c r="K182" s="14"/>
      <c r="L182" s="200"/>
      <c r="M182" s="205"/>
      <c r="N182" s="206"/>
      <c r="O182" s="206"/>
      <c r="P182" s="206"/>
      <c r="Q182" s="206"/>
      <c r="R182" s="206"/>
      <c r="S182" s="206"/>
      <c r="T182" s="20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1" t="s">
        <v>151</v>
      </c>
      <c r="AU182" s="201" t="s">
        <v>90</v>
      </c>
      <c r="AV182" s="14" t="s">
        <v>90</v>
      </c>
      <c r="AW182" s="14" t="s">
        <v>36</v>
      </c>
      <c r="AX182" s="14" t="s">
        <v>88</v>
      </c>
      <c r="AY182" s="201" t="s">
        <v>141</v>
      </c>
    </row>
    <row r="183" s="2" customFormat="1" ht="22.2" customHeight="1">
      <c r="A183" s="37"/>
      <c r="B183" s="178"/>
      <c r="C183" s="179" t="s">
        <v>202</v>
      </c>
      <c r="D183" s="179" t="s">
        <v>144</v>
      </c>
      <c r="E183" s="180" t="s">
        <v>622</v>
      </c>
      <c r="F183" s="181" t="s">
        <v>623</v>
      </c>
      <c r="G183" s="182" t="s">
        <v>319</v>
      </c>
      <c r="H183" s="183">
        <v>2.7360000000000002</v>
      </c>
      <c r="I183" s="184"/>
      <c r="J183" s="185">
        <f>ROUND(I183*H183,2)</f>
        <v>0</v>
      </c>
      <c r="K183" s="181" t="s">
        <v>148</v>
      </c>
      <c r="L183" s="38"/>
      <c r="M183" s="186" t="s">
        <v>1</v>
      </c>
      <c r="N183" s="187" t="s">
        <v>45</v>
      </c>
      <c r="O183" s="76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0" t="s">
        <v>163</v>
      </c>
      <c r="AT183" s="190" t="s">
        <v>144</v>
      </c>
      <c r="AU183" s="190" t="s">
        <v>90</v>
      </c>
      <c r="AY183" s="18" t="s">
        <v>141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88</v>
      </c>
      <c r="BK183" s="191">
        <f>ROUND(I183*H183,2)</f>
        <v>0</v>
      </c>
      <c r="BL183" s="18" t="s">
        <v>163</v>
      </c>
      <c r="BM183" s="190" t="s">
        <v>624</v>
      </c>
    </row>
    <row r="184" s="2" customFormat="1" ht="14.4" customHeight="1">
      <c r="A184" s="37"/>
      <c r="B184" s="178"/>
      <c r="C184" s="179" t="s">
        <v>7</v>
      </c>
      <c r="D184" s="179" t="s">
        <v>144</v>
      </c>
      <c r="E184" s="180" t="s">
        <v>625</v>
      </c>
      <c r="F184" s="181" t="s">
        <v>626</v>
      </c>
      <c r="G184" s="182" t="s">
        <v>280</v>
      </c>
      <c r="H184" s="183">
        <v>9.1199999999999992</v>
      </c>
      <c r="I184" s="184"/>
      <c r="J184" s="185">
        <f>ROUND(I184*H184,2)</f>
        <v>0</v>
      </c>
      <c r="K184" s="181" t="s">
        <v>148</v>
      </c>
      <c r="L184" s="38"/>
      <c r="M184" s="186" t="s">
        <v>1</v>
      </c>
      <c r="N184" s="187" t="s">
        <v>45</v>
      </c>
      <c r="O184" s="76"/>
      <c r="P184" s="188">
        <f>O184*H184</f>
        <v>0</v>
      </c>
      <c r="Q184" s="188">
        <v>0.0014400000000000001</v>
      </c>
      <c r="R184" s="188">
        <f>Q184*H184</f>
        <v>0.0131328</v>
      </c>
      <c r="S184" s="188">
        <v>0</v>
      </c>
      <c r="T184" s="18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0" t="s">
        <v>163</v>
      </c>
      <c r="AT184" s="190" t="s">
        <v>144</v>
      </c>
      <c r="AU184" s="190" t="s">
        <v>90</v>
      </c>
      <c r="AY184" s="18" t="s">
        <v>141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88</v>
      </c>
      <c r="BK184" s="191">
        <f>ROUND(I184*H184,2)</f>
        <v>0</v>
      </c>
      <c r="BL184" s="18" t="s">
        <v>163</v>
      </c>
      <c r="BM184" s="190" t="s">
        <v>627</v>
      </c>
    </row>
    <row r="185" s="13" customFormat="1">
      <c r="A185" s="13"/>
      <c r="B185" s="192"/>
      <c r="C185" s="13"/>
      <c r="D185" s="193" t="s">
        <v>151</v>
      </c>
      <c r="E185" s="194" t="s">
        <v>1</v>
      </c>
      <c r="F185" s="195" t="s">
        <v>628</v>
      </c>
      <c r="G185" s="13"/>
      <c r="H185" s="194" t="s">
        <v>1</v>
      </c>
      <c r="I185" s="196"/>
      <c r="J185" s="13"/>
      <c r="K185" s="13"/>
      <c r="L185" s="192"/>
      <c r="M185" s="197"/>
      <c r="N185" s="198"/>
      <c r="O185" s="198"/>
      <c r="P185" s="198"/>
      <c r="Q185" s="198"/>
      <c r="R185" s="198"/>
      <c r="S185" s="198"/>
      <c r="T185" s="19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4" t="s">
        <v>151</v>
      </c>
      <c r="AU185" s="194" t="s">
        <v>90</v>
      </c>
      <c r="AV185" s="13" t="s">
        <v>88</v>
      </c>
      <c r="AW185" s="13" t="s">
        <v>36</v>
      </c>
      <c r="AX185" s="13" t="s">
        <v>80</v>
      </c>
      <c r="AY185" s="194" t="s">
        <v>141</v>
      </c>
    </row>
    <row r="186" s="14" customFormat="1">
      <c r="A186" s="14"/>
      <c r="B186" s="200"/>
      <c r="C186" s="14"/>
      <c r="D186" s="193" t="s">
        <v>151</v>
      </c>
      <c r="E186" s="201" t="s">
        <v>1</v>
      </c>
      <c r="F186" s="202" t="s">
        <v>629</v>
      </c>
      <c r="G186" s="14"/>
      <c r="H186" s="203">
        <v>9.1199999999999992</v>
      </c>
      <c r="I186" s="204"/>
      <c r="J186" s="14"/>
      <c r="K186" s="14"/>
      <c r="L186" s="200"/>
      <c r="M186" s="205"/>
      <c r="N186" s="206"/>
      <c r="O186" s="206"/>
      <c r="P186" s="206"/>
      <c r="Q186" s="206"/>
      <c r="R186" s="206"/>
      <c r="S186" s="206"/>
      <c r="T186" s="20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1" t="s">
        <v>151</v>
      </c>
      <c r="AU186" s="201" t="s">
        <v>90</v>
      </c>
      <c r="AV186" s="14" t="s">
        <v>90</v>
      </c>
      <c r="AW186" s="14" t="s">
        <v>36</v>
      </c>
      <c r="AX186" s="14" t="s">
        <v>88</v>
      </c>
      <c r="AY186" s="201" t="s">
        <v>141</v>
      </c>
    </row>
    <row r="187" s="2" customFormat="1" ht="14.4" customHeight="1">
      <c r="A187" s="37"/>
      <c r="B187" s="178"/>
      <c r="C187" s="179" t="s">
        <v>503</v>
      </c>
      <c r="D187" s="179" t="s">
        <v>144</v>
      </c>
      <c r="E187" s="180" t="s">
        <v>630</v>
      </c>
      <c r="F187" s="181" t="s">
        <v>631</v>
      </c>
      <c r="G187" s="182" t="s">
        <v>280</v>
      </c>
      <c r="H187" s="183">
        <v>9.1199999999999992</v>
      </c>
      <c r="I187" s="184"/>
      <c r="J187" s="185">
        <f>ROUND(I187*H187,2)</f>
        <v>0</v>
      </c>
      <c r="K187" s="181" t="s">
        <v>148</v>
      </c>
      <c r="L187" s="38"/>
      <c r="M187" s="186" t="s">
        <v>1</v>
      </c>
      <c r="N187" s="187" t="s">
        <v>45</v>
      </c>
      <c r="O187" s="76"/>
      <c r="P187" s="188">
        <f>O187*H187</f>
        <v>0</v>
      </c>
      <c r="Q187" s="188">
        <v>4.0000000000000003E-05</v>
      </c>
      <c r="R187" s="188">
        <f>Q187*H187</f>
        <v>0.00036479999999999998</v>
      </c>
      <c r="S187" s="188">
        <v>0</v>
      </c>
      <c r="T187" s="18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0" t="s">
        <v>163</v>
      </c>
      <c r="AT187" s="190" t="s">
        <v>144</v>
      </c>
      <c r="AU187" s="190" t="s">
        <v>90</v>
      </c>
      <c r="AY187" s="18" t="s">
        <v>141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88</v>
      </c>
      <c r="BK187" s="191">
        <f>ROUND(I187*H187,2)</f>
        <v>0</v>
      </c>
      <c r="BL187" s="18" t="s">
        <v>163</v>
      </c>
      <c r="BM187" s="190" t="s">
        <v>632</v>
      </c>
    </row>
    <row r="188" s="12" customFormat="1" ht="22.8" customHeight="1">
      <c r="A188" s="12"/>
      <c r="B188" s="165"/>
      <c r="C188" s="12"/>
      <c r="D188" s="166" t="s">
        <v>79</v>
      </c>
      <c r="E188" s="176" t="s">
        <v>158</v>
      </c>
      <c r="F188" s="176" t="s">
        <v>633</v>
      </c>
      <c r="G188" s="12"/>
      <c r="H188" s="12"/>
      <c r="I188" s="168"/>
      <c r="J188" s="177">
        <f>BK188</f>
        <v>0</v>
      </c>
      <c r="K188" s="12"/>
      <c r="L188" s="165"/>
      <c r="M188" s="170"/>
      <c r="N188" s="171"/>
      <c r="O188" s="171"/>
      <c r="P188" s="172">
        <f>SUM(P189:P219)</f>
        <v>0</v>
      </c>
      <c r="Q188" s="171"/>
      <c r="R188" s="172">
        <f>SUM(R189:R219)</f>
        <v>8.7567879800000021</v>
      </c>
      <c r="S188" s="171"/>
      <c r="T188" s="173">
        <f>SUM(T189:T219)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6" t="s">
        <v>88</v>
      </c>
      <c r="AT188" s="174" t="s">
        <v>79</v>
      </c>
      <c r="AU188" s="174" t="s">
        <v>88</v>
      </c>
      <c r="AY188" s="166" t="s">
        <v>141</v>
      </c>
      <c r="BK188" s="175">
        <f>SUM(BK189:BK219)</f>
        <v>0</v>
      </c>
    </row>
    <row r="189" s="2" customFormat="1" ht="14.4" customHeight="1">
      <c r="A189" s="37"/>
      <c r="B189" s="178"/>
      <c r="C189" s="179" t="s">
        <v>399</v>
      </c>
      <c r="D189" s="179" t="s">
        <v>144</v>
      </c>
      <c r="E189" s="180" t="s">
        <v>634</v>
      </c>
      <c r="F189" s="181" t="s">
        <v>635</v>
      </c>
      <c r="G189" s="182" t="s">
        <v>319</v>
      </c>
      <c r="H189" s="183">
        <v>2.3610000000000002</v>
      </c>
      <c r="I189" s="184"/>
      <c r="J189" s="185">
        <f>ROUND(I189*H189,2)</f>
        <v>0</v>
      </c>
      <c r="K189" s="181" t="s">
        <v>148</v>
      </c>
      <c r="L189" s="38"/>
      <c r="M189" s="186" t="s">
        <v>1</v>
      </c>
      <c r="N189" s="187" t="s">
        <v>45</v>
      </c>
      <c r="O189" s="76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0" t="s">
        <v>163</v>
      </c>
      <c r="AT189" s="190" t="s">
        <v>144</v>
      </c>
      <c r="AU189" s="190" t="s">
        <v>90</v>
      </c>
      <c r="AY189" s="18" t="s">
        <v>141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88</v>
      </c>
      <c r="BK189" s="191">
        <f>ROUND(I189*H189,2)</f>
        <v>0</v>
      </c>
      <c r="BL189" s="18" t="s">
        <v>163</v>
      </c>
      <c r="BM189" s="190" t="s">
        <v>636</v>
      </c>
    </row>
    <row r="190" s="13" customFormat="1">
      <c r="A190" s="13"/>
      <c r="B190" s="192"/>
      <c r="C190" s="13"/>
      <c r="D190" s="193" t="s">
        <v>151</v>
      </c>
      <c r="E190" s="194" t="s">
        <v>1</v>
      </c>
      <c r="F190" s="195" t="s">
        <v>637</v>
      </c>
      <c r="G190" s="13"/>
      <c r="H190" s="194" t="s">
        <v>1</v>
      </c>
      <c r="I190" s="196"/>
      <c r="J190" s="13"/>
      <c r="K190" s="13"/>
      <c r="L190" s="192"/>
      <c r="M190" s="197"/>
      <c r="N190" s="198"/>
      <c r="O190" s="198"/>
      <c r="P190" s="198"/>
      <c r="Q190" s="198"/>
      <c r="R190" s="198"/>
      <c r="S190" s="198"/>
      <c r="T190" s="19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4" t="s">
        <v>151</v>
      </c>
      <c r="AU190" s="194" t="s">
        <v>90</v>
      </c>
      <c r="AV190" s="13" t="s">
        <v>88</v>
      </c>
      <c r="AW190" s="13" t="s">
        <v>36</v>
      </c>
      <c r="AX190" s="13" t="s">
        <v>80</v>
      </c>
      <c r="AY190" s="194" t="s">
        <v>141</v>
      </c>
    </row>
    <row r="191" s="14" customFormat="1">
      <c r="A191" s="14"/>
      <c r="B191" s="200"/>
      <c r="C191" s="14"/>
      <c r="D191" s="193" t="s">
        <v>151</v>
      </c>
      <c r="E191" s="201" t="s">
        <v>1</v>
      </c>
      <c r="F191" s="202" t="s">
        <v>638</v>
      </c>
      <c r="G191" s="14"/>
      <c r="H191" s="203">
        <v>2.3610000000000002</v>
      </c>
      <c r="I191" s="204"/>
      <c r="J191" s="14"/>
      <c r="K191" s="14"/>
      <c r="L191" s="200"/>
      <c r="M191" s="205"/>
      <c r="N191" s="206"/>
      <c r="O191" s="206"/>
      <c r="P191" s="206"/>
      <c r="Q191" s="206"/>
      <c r="R191" s="206"/>
      <c r="S191" s="206"/>
      <c r="T191" s="20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1" t="s">
        <v>151</v>
      </c>
      <c r="AU191" s="201" t="s">
        <v>90</v>
      </c>
      <c r="AV191" s="14" t="s">
        <v>90</v>
      </c>
      <c r="AW191" s="14" t="s">
        <v>36</v>
      </c>
      <c r="AX191" s="14" t="s">
        <v>88</v>
      </c>
      <c r="AY191" s="201" t="s">
        <v>141</v>
      </c>
    </row>
    <row r="192" s="2" customFormat="1" ht="22.2" customHeight="1">
      <c r="A192" s="37"/>
      <c r="B192" s="178"/>
      <c r="C192" s="179" t="s">
        <v>511</v>
      </c>
      <c r="D192" s="179" t="s">
        <v>144</v>
      </c>
      <c r="E192" s="180" t="s">
        <v>639</v>
      </c>
      <c r="F192" s="181" t="s">
        <v>640</v>
      </c>
      <c r="G192" s="182" t="s">
        <v>319</v>
      </c>
      <c r="H192" s="183">
        <v>2.3610000000000002</v>
      </c>
      <c r="I192" s="184"/>
      <c r="J192" s="185">
        <f>ROUND(I192*H192,2)</f>
        <v>0</v>
      </c>
      <c r="K192" s="181" t="s">
        <v>148</v>
      </c>
      <c r="L192" s="38"/>
      <c r="M192" s="186" t="s">
        <v>1</v>
      </c>
      <c r="N192" s="187" t="s">
        <v>45</v>
      </c>
      <c r="O192" s="76"/>
      <c r="P192" s="188">
        <f>O192*H192</f>
        <v>0</v>
      </c>
      <c r="Q192" s="188">
        <v>0.048579999999999998</v>
      </c>
      <c r="R192" s="188">
        <f>Q192*H192</f>
        <v>0.11469738</v>
      </c>
      <c r="S192" s="188">
        <v>0</v>
      </c>
      <c r="T192" s="18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0" t="s">
        <v>163</v>
      </c>
      <c r="AT192" s="190" t="s">
        <v>144</v>
      </c>
      <c r="AU192" s="190" t="s">
        <v>90</v>
      </c>
      <c r="AY192" s="18" t="s">
        <v>141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88</v>
      </c>
      <c r="BK192" s="191">
        <f>ROUND(I192*H192,2)</f>
        <v>0</v>
      </c>
      <c r="BL192" s="18" t="s">
        <v>163</v>
      </c>
      <c r="BM192" s="190" t="s">
        <v>641</v>
      </c>
    </row>
    <row r="193" s="2" customFormat="1" ht="14.4" customHeight="1">
      <c r="A193" s="37"/>
      <c r="B193" s="178"/>
      <c r="C193" s="179" t="s">
        <v>518</v>
      </c>
      <c r="D193" s="179" t="s">
        <v>144</v>
      </c>
      <c r="E193" s="180" t="s">
        <v>642</v>
      </c>
      <c r="F193" s="181" t="s">
        <v>643</v>
      </c>
      <c r="G193" s="182" t="s">
        <v>280</v>
      </c>
      <c r="H193" s="183">
        <v>11.384</v>
      </c>
      <c r="I193" s="184"/>
      <c r="J193" s="185">
        <f>ROUND(I193*H193,2)</f>
        <v>0</v>
      </c>
      <c r="K193" s="181" t="s">
        <v>148</v>
      </c>
      <c r="L193" s="38"/>
      <c r="M193" s="186" t="s">
        <v>1</v>
      </c>
      <c r="N193" s="187" t="s">
        <v>45</v>
      </c>
      <c r="O193" s="76"/>
      <c r="P193" s="188">
        <f>O193*H193</f>
        <v>0</v>
      </c>
      <c r="Q193" s="188">
        <v>0.041739999999999999</v>
      </c>
      <c r="R193" s="188">
        <f>Q193*H193</f>
        <v>0.47516816000000001</v>
      </c>
      <c r="S193" s="188">
        <v>0</v>
      </c>
      <c r="T193" s="18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0" t="s">
        <v>163</v>
      </c>
      <c r="AT193" s="190" t="s">
        <v>144</v>
      </c>
      <c r="AU193" s="190" t="s">
        <v>90</v>
      </c>
      <c r="AY193" s="18" t="s">
        <v>141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88</v>
      </c>
      <c r="BK193" s="191">
        <f>ROUND(I193*H193,2)</f>
        <v>0</v>
      </c>
      <c r="BL193" s="18" t="s">
        <v>163</v>
      </c>
      <c r="BM193" s="190" t="s">
        <v>644</v>
      </c>
    </row>
    <row r="194" s="14" customFormat="1">
      <c r="A194" s="14"/>
      <c r="B194" s="200"/>
      <c r="C194" s="14"/>
      <c r="D194" s="193" t="s">
        <v>151</v>
      </c>
      <c r="E194" s="201" t="s">
        <v>1</v>
      </c>
      <c r="F194" s="202" t="s">
        <v>645</v>
      </c>
      <c r="G194" s="14"/>
      <c r="H194" s="203">
        <v>11.384</v>
      </c>
      <c r="I194" s="204"/>
      <c r="J194" s="14"/>
      <c r="K194" s="14"/>
      <c r="L194" s="200"/>
      <c r="M194" s="205"/>
      <c r="N194" s="206"/>
      <c r="O194" s="206"/>
      <c r="P194" s="206"/>
      <c r="Q194" s="206"/>
      <c r="R194" s="206"/>
      <c r="S194" s="206"/>
      <c r="T194" s="20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1" t="s">
        <v>151</v>
      </c>
      <c r="AU194" s="201" t="s">
        <v>90</v>
      </c>
      <c r="AV194" s="14" t="s">
        <v>90</v>
      </c>
      <c r="AW194" s="14" t="s">
        <v>36</v>
      </c>
      <c r="AX194" s="14" t="s">
        <v>88</v>
      </c>
      <c r="AY194" s="201" t="s">
        <v>141</v>
      </c>
    </row>
    <row r="195" s="2" customFormat="1" ht="14.4" customHeight="1">
      <c r="A195" s="37"/>
      <c r="B195" s="178"/>
      <c r="C195" s="179" t="s">
        <v>525</v>
      </c>
      <c r="D195" s="179" t="s">
        <v>144</v>
      </c>
      <c r="E195" s="180" t="s">
        <v>646</v>
      </c>
      <c r="F195" s="181" t="s">
        <v>647</v>
      </c>
      <c r="G195" s="182" t="s">
        <v>280</v>
      </c>
      <c r="H195" s="183">
        <v>11.384</v>
      </c>
      <c r="I195" s="184"/>
      <c r="J195" s="185">
        <f>ROUND(I195*H195,2)</f>
        <v>0</v>
      </c>
      <c r="K195" s="181" t="s">
        <v>148</v>
      </c>
      <c r="L195" s="38"/>
      <c r="M195" s="186" t="s">
        <v>1</v>
      </c>
      <c r="N195" s="187" t="s">
        <v>45</v>
      </c>
      <c r="O195" s="76"/>
      <c r="P195" s="188">
        <f>O195*H195</f>
        <v>0</v>
      </c>
      <c r="Q195" s="188">
        <v>2.0000000000000002E-05</v>
      </c>
      <c r="R195" s="188">
        <f>Q195*H195</f>
        <v>0.00022768000000000002</v>
      </c>
      <c r="S195" s="188">
        <v>0</v>
      </c>
      <c r="T195" s="18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0" t="s">
        <v>163</v>
      </c>
      <c r="AT195" s="190" t="s">
        <v>144</v>
      </c>
      <c r="AU195" s="190" t="s">
        <v>90</v>
      </c>
      <c r="AY195" s="18" t="s">
        <v>141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88</v>
      </c>
      <c r="BK195" s="191">
        <f>ROUND(I195*H195,2)</f>
        <v>0</v>
      </c>
      <c r="BL195" s="18" t="s">
        <v>163</v>
      </c>
      <c r="BM195" s="190" t="s">
        <v>648</v>
      </c>
    </row>
    <row r="196" s="2" customFormat="1" ht="14.4" customHeight="1">
      <c r="A196" s="37"/>
      <c r="B196" s="178"/>
      <c r="C196" s="179" t="s">
        <v>649</v>
      </c>
      <c r="D196" s="179" t="s">
        <v>144</v>
      </c>
      <c r="E196" s="180" t="s">
        <v>650</v>
      </c>
      <c r="F196" s="181" t="s">
        <v>651</v>
      </c>
      <c r="G196" s="182" t="s">
        <v>346</v>
      </c>
      <c r="H196" s="183">
        <v>0.40000000000000002</v>
      </c>
      <c r="I196" s="184"/>
      <c r="J196" s="185">
        <f>ROUND(I196*H196,2)</f>
        <v>0</v>
      </c>
      <c r="K196" s="181" t="s">
        <v>148</v>
      </c>
      <c r="L196" s="38"/>
      <c r="M196" s="186" t="s">
        <v>1</v>
      </c>
      <c r="N196" s="187" t="s">
        <v>45</v>
      </c>
      <c r="O196" s="76"/>
      <c r="P196" s="188">
        <f>O196*H196</f>
        <v>0</v>
      </c>
      <c r="Q196" s="188">
        <v>1.04877</v>
      </c>
      <c r="R196" s="188">
        <f>Q196*H196</f>
        <v>0.41950799999999999</v>
      </c>
      <c r="S196" s="188">
        <v>0</v>
      </c>
      <c r="T196" s="18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0" t="s">
        <v>163</v>
      </c>
      <c r="AT196" s="190" t="s">
        <v>144</v>
      </c>
      <c r="AU196" s="190" t="s">
        <v>90</v>
      </c>
      <c r="AY196" s="18" t="s">
        <v>141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88</v>
      </c>
      <c r="BK196" s="191">
        <f>ROUND(I196*H196,2)</f>
        <v>0</v>
      </c>
      <c r="BL196" s="18" t="s">
        <v>163</v>
      </c>
      <c r="BM196" s="190" t="s">
        <v>652</v>
      </c>
    </row>
    <row r="197" s="13" customFormat="1">
      <c r="A197" s="13"/>
      <c r="B197" s="192"/>
      <c r="C197" s="13"/>
      <c r="D197" s="193" t="s">
        <v>151</v>
      </c>
      <c r="E197" s="194" t="s">
        <v>1</v>
      </c>
      <c r="F197" s="195" t="s">
        <v>653</v>
      </c>
      <c r="G197" s="13"/>
      <c r="H197" s="194" t="s">
        <v>1</v>
      </c>
      <c r="I197" s="196"/>
      <c r="J197" s="13"/>
      <c r="K197" s="13"/>
      <c r="L197" s="192"/>
      <c r="M197" s="197"/>
      <c r="N197" s="198"/>
      <c r="O197" s="198"/>
      <c r="P197" s="198"/>
      <c r="Q197" s="198"/>
      <c r="R197" s="198"/>
      <c r="S197" s="198"/>
      <c r="T197" s="19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4" t="s">
        <v>151</v>
      </c>
      <c r="AU197" s="194" t="s">
        <v>90</v>
      </c>
      <c r="AV197" s="13" t="s">
        <v>88</v>
      </c>
      <c r="AW197" s="13" t="s">
        <v>36</v>
      </c>
      <c r="AX197" s="13" t="s">
        <v>80</v>
      </c>
      <c r="AY197" s="194" t="s">
        <v>141</v>
      </c>
    </row>
    <row r="198" s="14" customFormat="1">
      <c r="A198" s="14"/>
      <c r="B198" s="200"/>
      <c r="C198" s="14"/>
      <c r="D198" s="193" t="s">
        <v>151</v>
      </c>
      <c r="E198" s="201" t="s">
        <v>1</v>
      </c>
      <c r="F198" s="202" t="s">
        <v>654</v>
      </c>
      <c r="G198" s="14"/>
      <c r="H198" s="203">
        <v>0.40000000000000002</v>
      </c>
      <c r="I198" s="204"/>
      <c r="J198" s="14"/>
      <c r="K198" s="14"/>
      <c r="L198" s="200"/>
      <c r="M198" s="205"/>
      <c r="N198" s="206"/>
      <c r="O198" s="206"/>
      <c r="P198" s="206"/>
      <c r="Q198" s="206"/>
      <c r="R198" s="206"/>
      <c r="S198" s="206"/>
      <c r="T198" s="20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1" t="s">
        <v>151</v>
      </c>
      <c r="AU198" s="201" t="s">
        <v>90</v>
      </c>
      <c r="AV198" s="14" t="s">
        <v>90</v>
      </c>
      <c r="AW198" s="14" t="s">
        <v>36</v>
      </c>
      <c r="AX198" s="14" t="s">
        <v>88</v>
      </c>
      <c r="AY198" s="201" t="s">
        <v>141</v>
      </c>
    </row>
    <row r="199" s="2" customFormat="1" ht="14.4" customHeight="1">
      <c r="A199" s="37"/>
      <c r="B199" s="178"/>
      <c r="C199" s="179" t="s">
        <v>655</v>
      </c>
      <c r="D199" s="179" t="s">
        <v>144</v>
      </c>
      <c r="E199" s="180" t="s">
        <v>656</v>
      </c>
      <c r="F199" s="181" t="s">
        <v>657</v>
      </c>
      <c r="G199" s="182" t="s">
        <v>319</v>
      </c>
      <c r="H199" s="183">
        <v>15.128</v>
      </c>
      <c r="I199" s="184"/>
      <c r="J199" s="185">
        <f>ROUND(I199*H199,2)</f>
        <v>0</v>
      </c>
      <c r="K199" s="181" t="s">
        <v>148</v>
      </c>
      <c r="L199" s="38"/>
      <c r="M199" s="186" t="s">
        <v>1</v>
      </c>
      <c r="N199" s="187" t="s">
        <v>45</v>
      </c>
      <c r="O199" s="76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0" t="s">
        <v>163</v>
      </c>
      <c r="AT199" s="190" t="s">
        <v>144</v>
      </c>
      <c r="AU199" s="190" t="s">
        <v>90</v>
      </c>
      <c r="AY199" s="18" t="s">
        <v>141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88</v>
      </c>
      <c r="BK199" s="191">
        <f>ROUND(I199*H199,2)</f>
        <v>0</v>
      </c>
      <c r="BL199" s="18" t="s">
        <v>163</v>
      </c>
      <c r="BM199" s="190" t="s">
        <v>658</v>
      </c>
    </row>
    <row r="200" s="13" customFormat="1">
      <c r="A200" s="13"/>
      <c r="B200" s="192"/>
      <c r="C200" s="13"/>
      <c r="D200" s="193" t="s">
        <v>151</v>
      </c>
      <c r="E200" s="194" t="s">
        <v>1</v>
      </c>
      <c r="F200" s="195" t="s">
        <v>659</v>
      </c>
      <c r="G200" s="13"/>
      <c r="H200" s="194" t="s">
        <v>1</v>
      </c>
      <c r="I200" s="196"/>
      <c r="J200" s="13"/>
      <c r="K200" s="13"/>
      <c r="L200" s="192"/>
      <c r="M200" s="197"/>
      <c r="N200" s="198"/>
      <c r="O200" s="198"/>
      <c r="P200" s="198"/>
      <c r="Q200" s="198"/>
      <c r="R200" s="198"/>
      <c r="S200" s="198"/>
      <c r="T200" s="19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4" t="s">
        <v>151</v>
      </c>
      <c r="AU200" s="194" t="s">
        <v>90</v>
      </c>
      <c r="AV200" s="13" t="s">
        <v>88</v>
      </c>
      <c r="AW200" s="13" t="s">
        <v>36</v>
      </c>
      <c r="AX200" s="13" t="s">
        <v>80</v>
      </c>
      <c r="AY200" s="194" t="s">
        <v>141</v>
      </c>
    </row>
    <row r="201" s="14" customFormat="1">
      <c r="A201" s="14"/>
      <c r="B201" s="200"/>
      <c r="C201" s="14"/>
      <c r="D201" s="193" t="s">
        <v>151</v>
      </c>
      <c r="E201" s="201" t="s">
        <v>1</v>
      </c>
      <c r="F201" s="202" t="s">
        <v>660</v>
      </c>
      <c r="G201" s="14"/>
      <c r="H201" s="203">
        <v>15.128</v>
      </c>
      <c r="I201" s="204"/>
      <c r="J201" s="14"/>
      <c r="K201" s="14"/>
      <c r="L201" s="200"/>
      <c r="M201" s="205"/>
      <c r="N201" s="206"/>
      <c r="O201" s="206"/>
      <c r="P201" s="206"/>
      <c r="Q201" s="206"/>
      <c r="R201" s="206"/>
      <c r="S201" s="206"/>
      <c r="T201" s="20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1" t="s">
        <v>151</v>
      </c>
      <c r="AU201" s="201" t="s">
        <v>90</v>
      </c>
      <c r="AV201" s="14" t="s">
        <v>90</v>
      </c>
      <c r="AW201" s="14" t="s">
        <v>36</v>
      </c>
      <c r="AX201" s="14" t="s">
        <v>88</v>
      </c>
      <c r="AY201" s="201" t="s">
        <v>141</v>
      </c>
    </row>
    <row r="202" s="2" customFormat="1" ht="22.2" customHeight="1">
      <c r="A202" s="37"/>
      <c r="B202" s="178"/>
      <c r="C202" s="179" t="s">
        <v>661</v>
      </c>
      <c r="D202" s="179" t="s">
        <v>144</v>
      </c>
      <c r="E202" s="180" t="s">
        <v>662</v>
      </c>
      <c r="F202" s="181" t="s">
        <v>663</v>
      </c>
      <c r="G202" s="182" t="s">
        <v>319</v>
      </c>
      <c r="H202" s="183">
        <v>15.128</v>
      </c>
      <c r="I202" s="184"/>
      <c r="J202" s="185">
        <f>ROUND(I202*H202,2)</f>
        <v>0</v>
      </c>
      <c r="K202" s="181" t="s">
        <v>148</v>
      </c>
      <c r="L202" s="38"/>
      <c r="M202" s="186" t="s">
        <v>1</v>
      </c>
      <c r="N202" s="187" t="s">
        <v>45</v>
      </c>
      <c r="O202" s="76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0" t="s">
        <v>163</v>
      </c>
      <c r="AT202" s="190" t="s">
        <v>144</v>
      </c>
      <c r="AU202" s="190" t="s">
        <v>90</v>
      </c>
      <c r="AY202" s="18" t="s">
        <v>141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88</v>
      </c>
      <c r="BK202" s="191">
        <f>ROUND(I202*H202,2)</f>
        <v>0</v>
      </c>
      <c r="BL202" s="18" t="s">
        <v>163</v>
      </c>
      <c r="BM202" s="190" t="s">
        <v>664</v>
      </c>
    </row>
    <row r="203" s="2" customFormat="1" ht="22.2" customHeight="1">
      <c r="A203" s="37"/>
      <c r="B203" s="178"/>
      <c r="C203" s="179" t="s">
        <v>665</v>
      </c>
      <c r="D203" s="179" t="s">
        <v>144</v>
      </c>
      <c r="E203" s="180" t="s">
        <v>666</v>
      </c>
      <c r="F203" s="181" t="s">
        <v>667</v>
      </c>
      <c r="G203" s="182" t="s">
        <v>280</v>
      </c>
      <c r="H203" s="183">
        <v>47.677999999999997</v>
      </c>
      <c r="I203" s="184"/>
      <c r="J203" s="185">
        <f>ROUND(I203*H203,2)</f>
        <v>0</v>
      </c>
      <c r="K203" s="181" t="s">
        <v>148</v>
      </c>
      <c r="L203" s="38"/>
      <c r="M203" s="186" t="s">
        <v>1</v>
      </c>
      <c r="N203" s="187" t="s">
        <v>45</v>
      </c>
      <c r="O203" s="76"/>
      <c r="P203" s="188">
        <f>O203*H203</f>
        <v>0</v>
      </c>
      <c r="Q203" s="188">
        <v>0.0038800000000000002</v>
      </c>
      <c r="R203" s="188">
        <f>Q203*H203</f>
        <v>0.18499064000000001</v>
      </c>
      <c r="S203" s="188">
        <v>0</v>
      </c>
      <c r="T203" s="18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0" t="s">
        <v>163</v>
      </c>
      <c r="AT203" s="190" t="s">
        <v>144</v>
      </c>
      <c r="AU203" s="190" t="s">
        <v>90</v>
      </c>
      <c r="AY203" s="18" t="s">
        <v>141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88</v>
      </c>
      <c r="BK203" s="191">
        <f>ROUND(I203*H203,2)</f>
        <v>0</v>
      </c>
      <c r="BL203" s="18" t="s">
        <v>163</v>
      </c>
      <c r="BM203" s="190" t="s">
        <v>668</v>
      </c>
    </row>
    <row r="204" s="14" customFormat="1">
      <c r="A204" s="14"/>
      <c r="B204" s="200"/>
      <c r="C204" s="14"/>
      <c r="D204" s="193" t="s">
        <v>151</v>
      </c>
      <c r="E204" s="201" t="s">
        <v>1</v>
      </c>
      <c r="F204" s="202" t="s">
        <v>669</v>
      </c>
      <c r="G204" s="14"/>
      <c r="H204" s="203">
        <v>47.677999999999997</v>
      </c>
      <c r="I204" s="204"/>
      <c r="J204" s="14"/>
      <c r="K204" s="14"/>
      <c r="L204" s="200"/>
      <c r="M204" s="205"/>
      <c r="N204" s="206"/>
      <c r="O204" s="206"/>
      <c r="P204" s="206"/>
      <c r="Q204" s="206"/>
      <c r="R204" s="206"/>
      <c r="S204" s="206"/>
      <c r="T204" s="20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1" t="s">
        <v>151</v>
      </c>
      <c r="AU204" s="201" t="s">
        <v>90</v>
      </c>
      <c r="AV204" s="14" t="s">
        <v>90</v>
      </c>
      <c r="AW204" s="14" t="s">
        <v>36</v>
      </c>
      <c r="AX204" s="14" t="s">
        <v>88</v>
      </c>
      <c r="AY204" s="201" t="s">
        <v>141</v>
      </c>
    </row>
    <row r="205" s="2" customFormat="1" ht="22.2" customHeight="1">
      <c r="A205" s="37"/>
      <c r="B205" s="178"/>
      <c r="C205" s="179" t="s">
        <v>670</v>
      </c>
      <c r="D205" s="179" t="s">
        <v>144</v>
      </c>
      <c r="E205" s="180" t="s">
        <v>671</v>
      </c>
      <c r="F205" s="181" t="s">
        <v>672</v>
      </c>
      <c r="G205" s="182" t="s">
        <v>280</v>
      </c>
      <c r="H205" s="183">
        <v>47.677999999999997</v>
      </c>
      <c r="I205" s="184"/>
      <c r="J205" s="185">
        <f>ROUND(I205*H205,2)</f>
        <v>0</v>
      </c>
      <c r="K205" s="181" t="s">
        <v>148</v>
      </c>
      <c r="L205" s="38"/>
      <c r="M205" s="186" t="s">
        <v>1</v>
      </c>
      <c r="N205" s="187" t="s">
        <v>45</v>
      </c>
      <c r="O205" s="76"/>
      <c r="P205" s="188">
        <f>O205*H205</f>
        <v>0</v>
      </c>
      <c r="Q205" s="188">
        <v>4.0000000000000003E-05</v>
      </c>
      <c r="R205" s="188">
        <f>Q205*H205</f>
        <v>0.00190712</v>
      </c>
      <c r="S205" s="188">
        <v>0</v>
      </c>
      <c r="T205" s="18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0" t="s">
        <v>163</v>
      </c>
      <c r="AT205" s="190" t="s">
        <v>144</v>
      </c>
      <c r="AU205" s="190" t="s">
        <v>90</v>
      </c>
      <c r="AY205" s="18" t="s">
        <v>141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88</v>
      </c>
      <c r="BK205" s="191">
        <f>ROUND(I205*H205,2)</f>
        <v>0</v>
      </c>
      <c r="BL205" s="18" t="s">
        <v>163</v>
      </c>
      <c r="BM205" s="190" t="s">
        <v>673</v>
      </c>
    </row>
    <row r="206" s="2" customFormat="1" ht="14.4" customHeight="1">
      <c r="A206" s="37"/>
      <c r="B206" s="178"/>
      <c r="C206" s="179" t="s">
        <v>674</v>
      </c>
      <c r="D206" s="179" t="s">
        <v>144</v>
      </c>
      <c r="E206" s="180" t="s">
        <v>675</v>
      </c>
      <c r="F206" s="181" t="s">
        <v>676</v>
      </c>
      <c r="G206" s="182" t="s">
        <v>346</v>
      </c>
      <c r="H206" s="183">
        <v>2.5</v>
      </c>
      <c r="I206" s="184"/>
      <c r="J206" s="185">
        <f>ROUND(I206*H206,2)</f>
        <v>0</v>
      </c>
      <c r="K206" s="181" t="s">
        <v>148</v>
      </c>
      <c r="L206" s="38"/>
      <c r="M206" s="186" t="s">
        <v>1</v>
      </c>
      <c r="N206" s="187" t="s">
        <v>45</v>
      </c>
      <c r="O206" s="76"/>
      <c r="P206" s="188">
        <f>O206*H206</f>
        <v>0</v>
      </c>
      <c r="Q206" s="188">
        <v>1.0384500000000001</v>
      </c>
      <c r="R206" s="188">
        <f>Q206*H206</f>
        <v>2.5961250000000002</v>
      </c>
      <c r="S206" s="188">
        <v>0</v>
      </c>
      <c r="T206" s="18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0" t="s">
        <v>163</v>
      </c>
      <c r="AT206" s="190" t="s">
        <v>144</v>
      </c>
      <c r="AU206" s="190" t="s">
        <v>90</v>
      </c>
      <c r="AY206" s="18" t="s">
        <v>141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88</v>
      </c>
      <c r="BK206" s="191">
        <f>ROUND(I206*H206,2)</f>
        <v>0</v>
      </c>
      <c r="BL206" s="18" t="s">
        <v>163</v>
      </c>
      <c r="BM206" s="190" t="s">
        <v>677</v>
      </c>
    </row>
    <row r="207" s="13" customFormat="1">
      <c r="A207" s="13"/>
      <c r="B207" s="192"/>
      <c r="C207" s="13"/>
      <c r="D207" s="193" t="s">
        <v>151</v>
      </c>
      <c r="E207" s="194" t="s">
        <v>1</v>
      </c>
      <c r="F207" s="195" t="s">
        <v>678</v>
      </c>
      <c r="G207" s="13"/>
      <c r="H207" s="194" t="s">
        <v>1</v>
      </c>
      <c r="I207" s="196"/>
      <c r="J207" s="13"/>
      <c r="K207" s="13"/>
      <c r="L207" s="192"/>
      <c r="M207" s="197"/>
      <c r="N207" s="198"/>
      <c r="O207" s="198"/>
      <c r="P207" s="198"/>
      <c r="Q207" s="198"/>
      <c r="R207" s="198"/>
      <c r="S207" s="198"/>
      <c r="T207" s="19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4" t="s">
        <v>151</v>
      </c>
      <c r="AU207" s="194" t="s">
        <v>90</v>
      </c>
      <c r="AV207" s="13" t="s">
        <v>88</v>
      </c>
      <c r="AW207" s="13" t="s">
        <v>36</v>
      </c>
      <c r="AX207" s="13" t="s">
        <v>80</v>
      </c>
      <c r="AY207" s="194" t="s">
        <v>141</v>
      </c>
    </row>
    <row r="208" s="14" customFormat="1">
      <c r="A208" s="14"/>
      <c r="B208" s="200"/>
      <c r="C208" s="14"/>
      <c r="D208" s="193" t="s">
        <v>151</v>
      </c>
      <c r="E208" s="201" t="s">
        <v>1</v>
      </c>
      <c r="F208" s="202" t="s">
        <v>679</v>
      </c>
      <c r="G208" s="14"/>
      <c r="H208" s="203">
        <v>2.5</v>
      </c>
      <c r="I208" s="204"/>
      <c r="J208" s="14"/>
      <c r="K208" s="14"/>
      <c r="L208" s="200"/>
      <c r="M208" s="205"/>
      <c r="N208" s="206"/>
      <c r="O208" s="206"/>
      <c r="P208" s="206"/>
      <c r="Q208" s="206"/>
      <c r="R208" s="206"/>
      <c r="S208" s="206"/>
      <c r="T208" s="20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1" t="s">
        <v>151</v>
      </c>
      <c r="AU208" s="201" t="s">
        <v>90</v>
      </c>
      <c r="AV208" s="14" t="s">
        <v>90</v>
      </c>
      <c r="AW208" s="14" t="s">
        <v>36</v>
      </c>
      <c r="AX208" s="14" t="s">
        <v>88</v>
      </c>
      <c r="AY208" s="201" t="s">
        <v>141</v>
      </c>
    </row>
    <row r="209" s="2" customFormat="1" ht="22.2" customHeight="1">
      <c r="A209" s="37"/>
      <c r="B209" s="178"/>
      <c r="C209" s="179" t="s">
        <v>680</v>
      </c>
      <c r="D209" s="179" t="s">
        <v>144</v>
      </c>
      <c r="E209" s="180" t="s">
        <v>681</v>
      </c>
      <c r="F209" s="181" t="s">
        <v>682</v>
      </c>
      <c r="G209" s="182" t="s">
        <v>199</v>
      </c>
      <c r="H209" s="183">
        <v>3.6000000000000001</v>
      </c>
      <c r="I209" s="184"/>
      <c r="J209" s="185">
        <f>ROUND(I209*H209,2)</f>
        <v>0</v>
      </c>
      <c r="K209" s="181" t="s">
        <v>148</v>
      </c>
      <c r="L209" s="38"/>
      <c r="M209" s="186" t="s">
        <v>1</v>
      </c>
      <c r="N209" s="187" t="s">
        <v>45</v>
      </c>
      <c r="O209" s="76"/>
      <c r="P209" s="188">
        <f>O209*H209</f>
        <v>0</v>
      </c>
      <c r="Q209" s="188">
        <v>0.24127000000000001</v>
      </c>
      <c r="R209" s="188">
        <f>Q209*H209</f>
        <v>0.86857200000000001</v>
      </c>
      <c r="S209" s="188">
        <v>0</v>
      </c>
      <c r="T209" s="18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0" t="s">
        <v>163</v>
      </c>
      <c r="AT209" s="190" t="s">
        <v>144</v>
      </c>
      <c r="AU209" s="190" t="s">
        <v>90</v>
      </c>
      <c r="AY209" s="18" t="s">
        <v>141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88</v>
      </c>
      <c r="BK209" s="191">
        <f>ROUND(I209*H209,2)</f>
        <v>0</v>
      </c>
      <c r="BL209" s="18" t="s">
        <v>163</v>
      </c>
      <c r="BM209" s="190" t="s">
        <v>683</v>
      </c>
    </row>
    <row r="210" s="13" customFormat="1">
      <c r="A210" s="13"/>
      <c r="B210" s="192"/>
      <c r="C210" s="13"/>
      <c r="D210" s="193" t="s">
        <v>151</v>
      </c>
      <c r="E210" s="194" t="s">
        <v>1</v>
      </c>
      <c r="F210" s="195" t="s">
        <v>684</v>
      </c>
      <c r="G210" s="13"/>
      <c r="H210" s="194" t="s">
        <v>1</v>
      </c>
      <c r="I210" s="196"/>
      <c r="J210" s="13"/>
      <c r="K210" s="13"/>
      <c r="L210" s="192"/>
      <c r="M210" s="197"/>
      <c r="N210" s="198"/>
      <c r="O210" s="198"/>
      <c r="P210" s="198"/>
      <c r="Q210" s="198"/>
      <c r="R210" s="198"/>
      <c r="S210" s="198"/>
      <c r="T210" s="19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4" t="s">
        <v>151</v>
      </c>
      <c r="AU210" s="194" t="s">
        <v>90</v>
      </c>
      <c r="AV210" s="13" t="s">
        <v>88</v>
      </c>
      <c r="AW210" s="13" t="s">
        <v>36</v>
      </c>
      <c r="AX210" s="13" t="s">
        <v>80</v>
      </c>
      <c r="AY210" s="194" t="s">
        <v>141</v>
      </c>
    </row>
    <row r="211" s="14" customFormat="1">
      <c r="A211" s="14"/>
      <c r="B211" s="200"/>
      <c r="C211" s="14"/>
      <c r="D211" s="193" t="s">
        <v>151</v>
      </c>
      <c r="E211" s="201" t="s">
        <v>1</v>
      </c>
      <c r="F211" s="202" t="s">
        <v>685</v>
      </c>
      <c r="G211" s="14"/>
      <c r="H211" s="203">
        <v>3.6000000000000001</v>
      </c>
      <c r="I211" s="204"/>
      <c r="J211" s="14"/>
      <c r="K211" s="14"/>
      <c r="L211" s="200"/>
      <c r="M211" s="205"/>
      <c r="N211" s="206"/>
      <c r="O211" s="206"/>
      <c r="P211" s="206"/>
      <c r="Q211" s="206"/>
      <c r="R211" s="206"/>
      <c r="S211" s="206"/>
      <c r="T211" s="20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1" t="s">
        <v>151</v>
      </c>
      <c r="AU211" s="201" t="s">
        <v>90</v>
      </c>
      <c r="AV211" s="14" t="s">
        <v>90</v>
      </c>
      <c r="AW211" s="14" t="s">
        <v>36</v>
      </c>
      <c r="AX211" s="14" t="s">
        <v>88</v>
      </c>
      <c r="AY211" s="201" t="s">
        <v>141</v>
      </c>
    </row>
    <row r="212" s="2" customFormat="1" ht="22.2" customHeight="1">
      <c r="A212" s="37"/>
      <c r="B212" s="178"/>
      <c r="C212" s="224" t="s">
        <v>686</v>
      </c>
      <c r="D212" s="224" t="s">
        <v>431</v>
      </c>
      <c r="E212" s="225" t="s">
        <v>687</v>
      </c>
      <c r="F212" s="226" t="s">
        <v>688</v>
      </c>
      <c r="G212" s="227" t="s">
        <v>206</v>
      </c>
      <c r="H212" s="228">
        <v>18</v>
      </c>
      <c r="I212" s="229"/>
      <c r="J212" s="230">
        <f>ROUND(I212*H212,2)</f>
        <v>0</v>
      </c>
      <c r="K212" s="226" t="s">
        <v>148</v>
      </c>
      <c r="L212" s="231"/>
      <c r="M212" s="232" t="s">
        <v>1</v>
      </c>
      <c r="N212" s="233" t="s">
        <v>45</v>
      </c>
      <c r="O212" s="76"/>
      <c r="P212" s="188">
        <f>O212*H212</f>
        <v>0</v>
      </c>
      <c r="Q212" s="188">
        <v>0.061499999999999999</v>
      </c>
      <c r="R212" s="188">
        <f>Q212*H212</f>
        <v>1.107</v>
      </c>
      <c r="S212" s="188">
        <v>0</v>
      </c>
      <c r="T212" s="18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0" t="s">
        <v>184</v>
      </c>
      <c r="AT212" s="190" t="s">
        <v>431</v>
      </c>
      <c r="AU212" s="190" t="s">
        <v>90</v>
      </c>
      <c r="AY212" s="18" t="s">
        <v>141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88</v>
      </c>
      <c r="BK212" s="191">
        <f>ROUND(I212*H212,2)</f>
        <v>0</v>
      </c>
      <c r="BL212" s="18" t="s">
        <v>163</v>
      </c>
      <c r="BM212" s="190" t="s">
        <v>689</v>
      </c>
    </row>
    <row r="213" s="14" customFormat="1">
      <c r="A213" s="14"/>
      <c r="B213" s="200"/>
      <c r="C213" s="14"/>
      <c r="D213" s="193" t="s">
        <v>151</v>
      </c>
      <c r="E213" s="201" t="s">
        <v>1</v>
      </c>
      <c r="F213" s="202" t="s">
        <v>690</v>
      </c>
      <c r="G213" s="14"/>
      <c r="H213" s="203">
        <v>18</v>
      </c>
      <c r="I213" s="204"/>
      <c r="J213" s="14"/>
      <c r="K213" s="14"/>
      <c r="L213" s="200"/>
      <c r="M213" s="205"/>
      <c r="N213" s="206"/>
      <c r="O213" s="206"/>
      <c r="P213" s="206"/>
      <c r="Q213" s="206"/>
      <c r="R213" s="206"/>
      <c r="S213" s="206"/>
      <c r="T213" s="20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1" t="s">
        <v>151</v>
      </c>
      <c r="AU213" s="201" t="s">
        <v>90</v>
      </c>
      <c r="AV213" s="14" t="s">
        <v>90</v>
      </c>
      <c r="AW213" s="14" t="s">
        <v>36</v>
      </c>
      <c r="AX213" s="14" t="s">
        <v>88</v>
      </c>
      <c r="AY213" s="201" t="s">
        <v>141</v>
      </c>
    </row>
    <row r="214" s="2" customFormat="1" ht="14.4" customHeight="1">
      <c r="A214" s="37"/>
      <c r="B214" s="178"/>
      <c r="C214" s="179" t="s">
        <v>691</v>
      </c>
      <c r="D214" s="179" t="s">
        <v>144</v>
      </c>
      <c r="E214" s="180" t="s">
        <v>692</v>
      </c>
      <c r="F214" s="181" t="s">
        <v>693</v>
      </c>
      <c r="G214" s="182" t="s">
        <v>206</v>
      </c>
      <c r="H214" s="183">
        <v>2</v>
      </c>
      <c r="I214" s="184"/>
      <c r="J214" s="185">
        <f>ROUND(I214*H214,2)</f>
        <v>0</v>
      </c>
      <c r="K214" s="181" t="s">
        <v>227</v>
      </c>
      <c r="L214" s="38"/>
      <c r="M214" s="186" t="s">
        <v>1</v>
      </c>
      <c r="N214" s="187" t="s">
        <v>45</v>
      </c>
      <c r="O214" s="76"/>
      <c r="P214" s="188">
        <f>O214*H214</f>
        <v>0</v>
      </c>
      <c r="Q214" s="188">
        <v>1.49312</v>
      </c>
      <c r="R214" s="188">
        <f>Q214*H214</f>
        <v>2.98624</v>
      </c>
      <c r="S214" s="188">
        <v>0</v>
      </c>
      <c r="T214" s="18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0" t="s">
        <v>163</v>
      </c>
      <c r="AT214" s="190" t="s">
        <v>144</v>
      </c>
      <c r="AU214" s="190" t="s">
        <v>90</v>
      </c>
      <c r="AY214" s="18" t="s">
        <v>141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88</v>
      </c>
      <c r="BK214" s="191">
        <f>ROUND(I214*H214,2)</f>
        <v>0</v>
      </c>
      <c r="BL214" s="18" t="s">
        <v>163</v>
      </c>
      <c r="BM214" s="190" t="s">
        <v>694</v>
      </c>
    </row>
    <row r="215" s="13" customFormat="1">
      <c r="A215" s="13"/>
      <c r="B215" s="192"/>
      <c r="C215" s="13"/>
      <c r="D215" s="193" t="s">
        <v>151</v>
      </c>
      <c r="E215" s="194" t="s">
        <v>1</v>
      </c>
      <c r="F215" s="195" t="s">
        <v>695</v>
      </c>
      <c r="G215" s="13"/>
      <c r="H215" s="194" t="s">
        <v>1</v>
      </c>
      <c r="I215" s="196"/>
      <c r="J215" s="13"/>
      <c r="K215" s="13"/>
      <c r="L215" s="192"/>
      <c r="M215" s="197"/>
      <c r="N215" s="198"/>
      <c r="O215" s="198"/>
      <c r="P215" s="198"/>
      <c r="Q215" s="198"/>
      <c r="R215" s="198"/>
      <c r="S215" s="198"/>
      <c r="T215" s="19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4" t="s">
        <v>151</v>
      </c>
      <c r="AU215" s="194" t="s">
        <v>90</v>
      </c>
      <c r="AV215" s="13" t="s">
        <v>88</v>
      </c>
      <c r="AW215" s="13" t="s">
        <v>36</v>
      </c>
      <c r="AX215" s="13" t="s">
        <v>80</v>
      </c>
      <c r="AY215" s="194" t="s">
        <v>141</v>
      </c>
    </row>
    <row r="216" s="14" customFormat="1">
      <c r="A216" s="14"/>
      <c r="B216" s="200"/>
      <c r="C216" s="14"/>
      <c r="D216" s="193" t="s">
        <v>151</v>
      </c>
      <c r="E216" s="201" t="s">
        <v>1</v>
      </c>
      <c r="F216" s="202" t="s">
        <v>90</v>
      </c>
      <c r="G216" s="14"/>
      <c r="H216" s="203">
        <v>2</v>
      </c>
      <c r="I216" s="204"/>
      <c r="J216" s="14"/>
      <c r="K216" s="14"/>
      <c r="L216" s="200"/>
      <c r="M216" s="205"/>
      <c r="N216" s="206"/>
      <c r="O216" s="206"/>
      <c r="P216" s="206"/>
      <c r="Q216" s="206"/>
      <c r="R216" s="206"/>
      <c r="S216" s="206"/>
      <c r="T216" s="20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1" t="s">
        <v>151</v>
      </c>
      <c r="AU216" s="201" t="s">
        <v>90</v>
      </c>
      <c r="AV216" s="14" t="s">
        <v>90</v>
      </c>
      <c r="AW216" s="14" t="s">
        <v>36</v>
      </c>
      <c r="AX216" s="14" t="s">
        <v>88</v>
      </c>
      <c r="AY216" s="201" t="s">
        <v>141</v>
      </c>
    </row>
    <row r="217" s="2" customFormat="1" ht="14.4" customHeight="1">
      <c r="A217" s="37"/>
      <c r="B217" s="178"/>
      <c r="C217" s="179" t="s">
        <v>696</v>
      </c>
      <c r="D217" s="179" t="s">
        <v>144</v>
      </c>
      <c r="E217" s="180" t="s">
        <v>697</v>
      </c>
      <c r="F217" s="181" t="s">
        <v>698</v>
      </c>
      <c r="G217" s="182" t="s">
        <v>199</v>
      </c>
      <c r="H217" s="183">
        <v>1.6000000000000001</v>
      </c>
      <c r="I217" s="184"/>
      <c r="J217" s="185">
        <f>ROUND(I217*H217,2)</f>
        <v>0</v>
      </c>
      <c r="K217" s="181" t="s">
        <v>148</v>
      </c>
      <c r="L217" s="38"/>
      <c r="M217" s="186" t="s">
        <v>1</v>
      </c>
      <c r="N217" s="187" t="s">
        <v>45</v>
      </c>
      <c r="O217" s="76"/>
      <c r="P217" s="188">
        <f>O217*H217</f>
        <v>0</v>
      </c>
      <c r="Q217" s="188">
        <v>0.00147</v>
      </c>
      <c r="R217" s="188">
        <f>Q217*H217</f>
        <v>0.0023519999999999999</v>
      </c>
      <c r="S217" s="188">
        <v>0</v>
      </c>
      <c r="T217" s="18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0" t="s">
        <v>163</v>
      </c>
      <c r="AT217" s="190" t="s">
        <v>144</v>
      </c>
      <c r="AU217" s="190" t="s">
        <v>90</v>
      </c>
      <c r="AY217" s="18" t="s">
        <v>141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88</v>
      </c>
      <c r="BK217" s="191">
        <f>ROUND(I217*H217,2)</f>
        <v>0</v>
      </c>
      <c r="BL217" s="18" t="s">
        <v>163</v>
      </c>
      <c r="BM217" s="190" t="s">
        <v>699</v>
      </c>
    </row>
    <row r="218" s="13" customFormat="1">
      <c r="A218" s="13"/>
      <c r="B218" s="192"/>
      <c r="C218" s="13"/>
      <c r="D218" s="193" t="s">
        <v>151</v>
      </c>
      <c r="E218" s="194" t="s">
        <v>1</v>
      </c>
      <c r="F218" s="195" t="s">
        <v>700</v>
      </c>
      <c r="G218" s="13"/>
      <c r="H218" s="194" t="s">
        <v>1</v>
      </c>
      <c r="I218" s="196"/>
      <c r="J218" s="13"/>
      <c r="K218" s="13"/>
      <c r="L218" s="192"/>
      <c r="M218" s="197"/>
      <c r="N218" s="198"/>
      <c r="O218" s="198"/>
      <c r="P218" s="198"/>
      <c r="Q218" s="198"/>
      <c r="R218" s="198"/>
      <c r="S218" s="198"/>
      <c r="T218" s="19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4" t="s">
        <v>151</v>
      </c>
      <c r="AU218" s="194" t="s">
        <v>90</v>
      </c>
      <c r="AV218" s="13" t="s">
        <v>88</v>
      </c>
      <c r="AW218" s="13" t="s">
        <v>36</v>
      </c>
      <c r="AX218" s="13" t="s">
        <v>80</v>
      </c>
      <c r="AY218" s="194" t="s">
        <v>141</v>
      </c>
    </row>
    <row r="219" s="14" customFormat="1">
      <c r="A219" s="14"/>
      <c r="B219" s="200"/>
      <c r="C219" s="14"/>
      <c r="D219" s="193" t="s">
        <v>151</v>
      </c>
      <c r="E219" s="201" t="s">
        <v>1</v>
      </c>
      <c r="F219" s="202" t="s">
        <v>701</v>
      </c>
      <c r="G219" s="14"/>
      <c r="H219" s="203">
        <v>1.6000000000000001</v>
      </c>
      <c r="I219" s="204"/>
      <c r="J219" s="14"/>
      <c r="K219" s="14"/>
      <c r="L219" s="200"/>
      <c r="M219" s="205"/>
      <c r="N219" s="206"/>
      <c r="O219" s="206"/>
      <c r="P219" s="206"/>
      <c r="Q219" s="206"/>
      <c r="R219" s="206"/>
      <c r="S219" s="206"/>
      <c r="T219" s="20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1" t="s">
        <v>151</v>
      </c>
      <c r="AU219" s="201" t="s">
        <v>90</v>
      </c>
      <c r="AV219" s="14" t="s">
        <v>90</v>
      </c>
      <c r="AW219" s="14" t="s">
        <v>36</v>
      </c>
      <c r="AX219" s="14" t="s">
        <v>88</v>
      </c>
      <c r="AY219" s="201" t="s">
        <v>141</v>
      </c>
    </row>
    <row r="220" s="12" customFormat="1" ht="22.8" customHeight="1">
      <c r="A220" s="12"/>
      <c r="B220" s="165"/>
      <c r="C220" s="12"/>
      <c r="D220" s="166" t="s">
        <v>79</v>
      </c>
      <c r="E220" s="176" t="s">
        <v>163</v>
      </c>
      <c r="F220" s="176" t="s">
        <v>702</v>
      </c>
      <c r="G220" s="12"/>
      <c r="H220" s="12"/>
      <c r="I220" s="168"/>
      <c r="J220" s="177">
        <f>BK220</f>
        <v>0</v>
      </c>
      <c r="K220" s="12"/>
      <c r="L220" s="165"/>
      <c r="M220" s="170"/>
      <c r="N220" s="171"/>
      <c r="O220" s="171"/>
      <c r="P220" s="172">
        <f>SUM(P221:P254)</f>
        <v>0</v>
      </c>
      <c r="Q220" s="171"/>
      <c r="R220" s="172">
        <f>SUM(R221:R254)</f>
        <v>64.801778799999994</v>
      </c>
      <c r="S220" s="171"/>
      <c r="T220" s="173">
        <f>SUM(T221:T254)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66" t="s">
        <v>88</v>
      </c>
      <c r="AT220" s="174" t="s">
        <v>79</v>
      </c>
      <c r="AU220" s="174" t="s">
        <v>88</v>
      </c>
      <c r="AY220" s="166" t="s">
        <v>141</v>
      </c>
      <c r="BK220" s="175">
        <f>SUM(BK221:BK254)</f>
        <v>0</v>
      </c>
    </row>
    <row r="221" s="2" customFormat="1" ht="14.4" customHeight="1">
      <c r="A221" s="37"/>
      <c r="B221" s="178"/>
      <c r="C221" s="179" t="s">
        <v>703</v>
      </c>
      <c r="D221" s="179" t="s">
        <v>144</v>
      </c>
      <c r="E221" s="180" t="s">
        <v>704</v>
      </c>
      <c r="F221" s="181" t="s">
        <v>705</v>
      </c>
      <c r="G221" s="182" t="s">
        <v>319</v>
      </c>
      <c r="H221" s="183">
        <v>9.25</v>
      </c>
      <c r="I221" s="184"/>
      <c r="J221" s="185">
        <f>ROUND(I221*H221,2)</f>
        <v>0</v>
      </c>
      <c r="K221" s="181" t="s">
        <v>148</v>
      </c>
      <c r="L221" s="38"/>
      <c r="M221" s="186" t="s">
        <v>1</v>
      </c>
      <c r="N221" s="187" t="s">
        <v>45</v>
      </c>
      <c r="O221" s="76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0" t="s">
        <v>163</v>
      </c>
      <c r="AT221" s="190" t="s">
        <v>144</v>
      </c>
      <c r="AU221" s="190" t="s">
        <v>90</v>
      </c>
      <c r="AY221" s="18" t="s">
        <v>141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88</v>
      </c>
      <c r="BK221" s="191">
        <f>ROUND(I221*H221,2)</f>
        <v>0</v>
      </c>
      <c r="BL221" s="18" t="s">
        <v>163</v>
      </c>
      <c r="BM221" s="190" t="s">
        <v>706</v>
      </c>
    </row>
    <row r="222" s="13" customFormat="1">
      <c r="A222" s="13"/>
      <c r="B222" s="192"/>
      <c r="C222" s="13"/>
      <c r="D222" s="193" t="s">
        <v>151</v>
      </c>
      <c r="E222" s="194" t="s">
        <v>1</v>
      </c>
      <c r="F222" s="195" t="s">
        <v>707</v>
      </c>
      <c r="G222" s="13"/>
      <c r="H222" s="194" t="s">
        <v>1</v>
      </c>
      <c r="I222" s="196"/>
      <c r="J222" s="13"/>
      <c r="K222" s="13"/>
      <c r="L222" s="192"/>
      <c r="M222" s="197"/>
      <c r="N222" s="198"/>
      <c r="O222" s="198"/>
      <c r="P222" s="198"/>
      <c r="Q222" s="198"/>
      <c r="R222" s="198"/>
      <c r="S222" s="198"/>
      <c r="T222" s="19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4" t="s">
        <v>151</v>
      </c>
      <c r="AU222" s="194" t="s">
        <v>90</v>
      </c>
      <c r="AV222" s="13" t="s">
        <v>88</v>
      </c>
      <c r="AW222" s="13" t="s">
        <v>36</v>
      </c>
      <c r="AX222" s="13" t="s">
        <v>80</v>
      </c>
      <c r="AY222" s="194" t="s">
        <v>141</v>
      </c>
    </row>
    <row r="223" s="14" customFormat="1">
      <c r="A223" s="14"/>
      <c r="B223" s="200"/>
      <c r="C223" s="14"/>
      <c r="D223" s="193" t="s">
        <v>151</v>
      </c>
      <c r="E223" s="201" t="s">
        <v>1</v>
      </c>
      <c r="F223" s="202" t="s">
        <v>708</v>
      </c>
      <c r="G223" s="14"/>
      <c r="H223" s="203">
        <v>9.25</v>
      </c>
      <c r="I223" s="204"/>
      <c r="J223" s="14"/>
      <c r="K223" s="14"/>
      <c r="L223" s="200"/>
      <c r="M223" s="205"/>
      <c r="N223" s="206"/>
      <c r="O223" s="206"/>
      <c r="P223" s="206"/>
      <c r="Q223" s="206"/>
      <c r="R223" s="206"/>
      <c r="S223" s="206"/>
      <c r="T223" s="20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1" t="s">
        <v>151</v>
      </c>
      <c r="AU223" s="201" t="s">
        <v>90</v>
      </c>
      <c r="AV223" s="14" t="s">
        <v>90</v>
      </c>
      <c r="AW223" s="14" t="s">
        <v>36</v>
      </c>
      <c r="AX223" s="14" t="s">
        <v>88</v>
      </c>
      <c r="AY223" s="201" t="s">
        <v>141</v>
      </c>
    </row>
    <row r="224" s="2" customFormat="1" ht="34.8" customHeight="1">
      <c r="A224" s="37"/>
      <c r="B224" s="178"/>
      <c r="C224" s="179" t="s">
        <v>709</v>
      </c>
      <c r="D224" s="179" t="s">
        <v>144</v>
      </c>
      <c r="E224" s="180" t="s">
        <v>710</v>
      </c>
      <c r="F224" s="181" t="s">
        <v>711</v>
      </c>
      <c r="G224" s="182" t="s">
        <v>319</v>
      </c>
      <c r="H224" s="183">
        <v>9.25</v>
      </c>
      <c r="I224" s="184"/>
      <c r="J224" s="185">
        <f>ROUND(I224*H224,2)</f>
        <v>0</v>
      </c>
      <c r="K224" s="181" t="s">
        <v>148</v>
      </c>
      <c r="L224" s="38"/>
      <c r="M224" s="186" t="s">
        <v>1</v>
      </c>
      <c r="N224" s="187" t="s">
        <v>45</v>
      </c>
      <c r="O224" s="76"/>
      <c r="P224" s="188">
        <f>O224*H224</f>
        <v>0</v>
      </c>
      <c r="Q224" s="188">
        <v>0</v>
      </c>
      <c r="R224" s="188">
        <f>Q224*H224</f>
        <v>0</v>
      </c>
      <c r="S224" s="188">
        <v>0</v>
      </c>
      <c r="T224" s="18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0" t="s">
        <v>163</v>
      </c>
      <c r="AT224" s="190" t="s">
        <v>144</v>
      </c>
      <c r="AU224" s="190" t="s">
        <v>90</v>
      </c>
      <c r="AY224" s="18" t="s">
        <v>141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88</v>
      </c>
      <c r="BK224" s="191">
        <f>ROUND(I224*H224,2)</f>
        <v>0</v>
      </c>
      <c r="BL224" s="18" t="s">
        <v>163</v>
      </c>
      <c r="BM224" s="190" t="s">
        <v>712</v>
      </c>
    </row>
    <row r="225" s="2" customFormat="1" ht="19.8" customHeight="1">
      <c r="A225" s="37"/>
      <c r="B225" s="178"/>
      <c r="C225" s="179" t="s">
        <v>713</v>
      </c>
      <c r="D225" s="179" t="s">
        <v>144</v>
      </c>
      <c r="E225" s="180" t="s">
        <v>714</v>
      </c>
      <c r="F225" s="181" t="s">
        <v>715</v>
      </c>
      <c r="G225" s="182" t="s">
        <v>346</v>
      </c>
      <c r="H225" s="183">
        <v>2.7999999999999998</v>
      </c>
      <c r="I225" s="184"/>
      <c r="J225" s="185">
        <f>ROUND(I225*H225,2)</f>
        <v>0</v>
      </c>
      <c r="K225" s="181" t="s">
        <v>148</v>
      </c>
      <c r="L225" s="38"/>
      <c r="M225" s="186" t="s">
        <v>1</v>
      </c>
      <c r="N225" s="187" t="s">
        <v>45</v>
      </c>
      <c r="O225" s="76"/>
      <c r="P225" s="188">
        <f>O225*H225</f>
        <v>0</v>
      </c>
      <c r="Q225" s="188">
        <v>1.0492699999999999</v>
      </c>
      <c r="R225" s="188">
        <f>Q225*H225</f>
        <v>2.9379559999999998</v>
      </c>
      <c r="S225" s="188">
        <v>0</v>
      </c>
      <c r="T225" s="18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0" t="s">
        <v>163</v>
      </c>
      <c r="AT225" s="190" t="s">
        <v>144</v>
      </c>
      <c r="AU225" s="190" t="s">
        <v>90</v>
      </c>
      <c r="AY225" s="18" t="s">
        <v>141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88</v>
      </c>
      <c r="BK225" s="191">
        <f>ROUND(I225*H225,2)</f>
        <v>0</v>
      </c>
      <c r="BL225" s="18" t="s">
        <v>163</v>
      </c>
      <c r="BM225" s="190" t="s">
        <v>716</v>
      </c>
    </row>
    <row r="226" s="13" customFormat="1">
      <c r="A226" s="13"/>
      <c r="B226" s="192"/>
      <c r="C226" s="13"/>
      <c r="D226" s="193" t="s">
        <v>151</v>
      </c>
      <c r="E226" s="194" t="s">
        <v>1</v>
      </c>
      <c r="F226" s="195" t="s">
        <v>653</v>
      </c>
      <c r="G226" s="13"/>
      <c r="H226" s="194" t="s">
        <v>1</v>
      </c>
      <c r="I226" s="196"/>
      <c r="J226" s="13"/>
      <c r="K226" s="13"/>
      <c r="L226" s="192"/>
      <c r="M226" s="197"/>
      <c r="N226" s="198"/>
      <c r="O226" s="198"/>
      <c r="P226" s="198"/>
      <c r="Q226" s="198"/>
      <c r="R226" s="198"/>
      <c r="S226" s="198"/>
      <c r="T226" s="19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4" t="s">
        <v>151</v>
      </c>
      <c r="AU226" s="194" t="s">
        <v>90</v>
      </c>
      <c r="AV226" s="13" t="s">
        <v>88</v>
      </c>
      <c r="AW226" s="13" t="s">
        <v>36</v>
      </c>
      <c r="AX226" s="13" t="s">
        <v>80</v>
      </c>
      <c r="AY226" s="194" t="s">
        <v>141</v>
      </c>
    </row>
    <row r="227" s="14" customFormat="1">
      <c r="A227" s="14"/>
      <c r="B227" s="200"/>
      <c r="C227" s="14"/>
      <c r="D227" s="193" t="s">
        <v>151</v>
      </c>
      <c r="E227" s="201" t="s">
        <v>1</v>
      </c>
      <c r="F227" s="202" t="s">
        <v>717</v>
      </c>
      <c r="G227" s="14"/>
      <c r="H227" s="203">
        <v>2.7999999999999998</v>
      </c>
      <c r="I227" s="204"/>
      <c r="J227" s="14"/>
      <c r="K227" s="14"/>
      <c r="L227" s="200"/>
      <c r="M227" s="205"/>
      <c r="N227" s="206"/>
      <c r="O227" s="206"/>
      <c r="P227" s="206"/>
      <c r="Q227" s="206"/>
      <c r="R227" s="206"/>
      <c r="S227" s="206"/>
      <c r="T227" s="20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1" t="s">
        <v>151</v>
      </c>
      <c r="AU227" s="201" t="s">
        <v>90</v>
      </c>
      <c r="AV227" s="14" t="s">
        <v>90</v>
      </c>
      <c r="AW227" s="14" t="s">
        <v>36</v>
      </c>
      <c r="AX227" s="14" t="s">
        <v>88</v>
      </c>
      <c r="AY227" s="201" t="s">
        <v>141</v>
      </c>
    </row>
    <row r="228" s="2" customFormat="1" ht="14.4" customHeight="1">
      <c r="A228" s="37"/>
      <c r="B228" s="178"/>
      <c r="C228" s="179" t="s">
        <v>718</v>
      </c>
      <c r="D228" s="179" t="s">
        <v>144</v>
      </c>
      <c r="E228" s="180" t="s">
        <v>719</v>
      </c>
      <c r="F228" s="181" t="s">
        <v>720</v>
      </c>
      <c r="G228" s="182" t="s">
        <v>280</v>
      </c>
      <c r="H228" s="183">
        <v>32.485999999999997</v>
      </c>
      <c r="I228" s="184"/>
      <c r="J228" s="185">
        <f>ROUND(I228*H228,2)</f>
        <v>0</v>
      </c>
      <c r="K228" s="181" t="s">
        <v>148</v>
      </c>
      <c r="L228" s="38"/>
      <c r="M228" s="186" t="s">
        <v>1</v>
      </c>
      <c r="N228" s="187" t="s">
        <v>45</v>
      </c>
      <c r="O228" s="76"/>
      <c r="P228" s="188">
        <f>O228*H228</f>
        <v>0</v>
      </c>
      <c r="Q228" s="188">
        <v>0.01325</v>
      </c>
      <c r="R228" s="188">
        <f>Q228*H228</f>
        <v>0.43043949999999997</v>
      </c>
      <c r="S228" s="188">
        <v>0</v>
      </c>
      <c r="T228" s="18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0" t="s">
        <v>163</v>
      </c>
      <c r="AT228" s="190" t="s">
        <v>144</v>
      </c>
      <c r="AU228" s="190" t="s">
        <v>90</v>
      </c>
      <c r="AY228" s="18" t="s">
        <v>141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" t="s">
        <v>88</v>
      </c>
      <c r="BK228" s="191">
        <f>ROUND(I228*H228,2)</f>
        <v>0</v>
      </c>
      <c r="BL228" s="18" t="s">
        <v>163</v>
      </c>
      <c r="BM228" s="190" t="s">
        <v>721</v>
      </c>
    </row>
    <row r="229" s="13" customFormat="1">
      <c r="A229" s="13"/>
      <c r="B229" s="192"/>
      <c r="C229" s="13"/>
      <c r="D229" s="193" t="s">
        <v>151</v>
      </c>
      <c r="E229" s="194" t="s">
        <v>1</v>
      </c>
      <c r="F229" s="195" t="s">
        <v>722</v>
      </c>
      <c r="G229" s="13"/>
      <c r="H229" s="194" t="s">
        <v>1</v>
      </c>
      <c r="I229" s="196"/>
      <c r="J229" s="13"/>
      <c r="K229" s="13"/>
      <c r="L229" s="192"/>
      <c r="M229" s="197"/>
      <c r="N229" s="198"/>
      <c r="O229" s="198"/>
      <c r="P229" s="198"/>
      <c r="Q229" s="198"/>
      <c r="R229" s="198"/>
      <c r="S229" s="198"/>
      <c r="T229" s="19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4" t="s">
        <v>151</v>
      </c>
      <c r="AU229" s="194" t="s">
        <v>90</v>
      </c>
      <c r="AV229" s="13" t="s">
        <v>88</v>
      </c>
      <c r="AW229" s="13" t="s">
        <v>36</v>
      </c>
      <c r="AX229" s="13" t="s">
        <v>80</v>
      </c>
      <c r="AY229" s="194" t="s">
        <v>141</v>
      </c>
    </row>
    <row r="230" s="14" customFormat="1">
      <c r="A230" s="14"/>
      <c r="B230" s="200"/>
      <c r="C230" s="14"/>
      <c r="D230" s="193" t="s">
        <v>151</v>
      </c>
      <c r="E230" s="201" t="s">
        <v>1</v>
      </c>
      <c r="F230" s="202" t="s">
        <v>723</v>
      </c>
      <c r="G230" s="14"/>
      <c r="H230" s="203">
        <v>32.485999999999997</v>
      </c>
      <c r="I230" s="204"/>
      <c r="J230" s="14"/>
      <c r="K230" s="14"/>
      <c r="L230" s="200"/>
      <c r="M230" s="205"/>
      <c r="N230" s="206"/>
      <c r="O230" s="206"/>
      <c r="P230" s="206"/>
      <c r="Q230" s="206"/>
      <c r="R230" s="206"/>
      <c r="S230" s="206"/>
      <c r="T230" s="20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1" t="s">
        <v>151</v>
      </c>
      <c r="AU230" s="201" t="s">
        <v>90</v>
      </c>
      <c r="AV230" s="14" t="s">
        <v>90</v>
      </c>
      <c r="AW230" s="14" t="s">
        <v>36</v>
      </c>
      <c r="AX230" s="14" t="s">
        <v>88</v>
      </c>
      <c r="AY230" s="201" t="s">
        <v>141</v>
      </c>
    </row>
    <row r="231" s="2" customFormat="1" ht="14.4" customHeight="1">
      <c r="A231" s="37"/>
      <c r="B231" s="178"/>
      <c r="C231" s="179" t="s">
        <v>724</v>
      </c>
      <c r="D231" s="179" t="s">
        <v>144</v>
      </c>
      <c r="E231" s="180" t="s">
        <v>725</v>
      </c>
      <c r="F231" s="181" t="s">
        <v>726</v>
      </c>
      <c r="G231" s="182" t="s">
        <v>280</v>
      </c>
      <c r="H231" s="183">
        <v>32.485999999999997</v>
      </c>
      <c r="I231" s="184"/>
      <c r="J231" s="185">
        <f>ROUND(I231*H231,2)</f>
        <v>0</v>
      </c>
      <c r="K231" s="181" t="s">
        <v>148</v>
      </c>
      <c r="L231" s="38"/>
      <c r="M231" s="186" t="s">
        <v>1</v>
      </c>
      <c r="N231" s="187" t="s">
        <v>45</v>
      </c>
      <c r="O231" s="76"/>
      <c r="P231" s="188">
        <f>O231*H231</f>
        <v>0</v>
      </c>
      <c r="Q231" s="188">
        <v>0</v>
      </c>
      <c r="R231" s="188">
        <f>Q231*H231</f>
        <v>0</v>
      </c>
      <c r="S231" s="188">
        <v>0</v>
      </c>
      <c r="T231" s="18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0" t="s">
        <v>163</v>
      </c>
      <c r="AT231" s="190" t="s">
        <v>144</v>
      </c>
      <c r="AU231" s="190" t="s">
        <v>90</v>
      </c>
      <c r="AY231" s="18" t="s">
        <v>141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18" t="s">
        <v>88</v>
      </c>
      <c r="BK231" s="191">
        <f>ROUND(I231*H231,2)</f>
        <v>0</v>
      </c>
      <c r="BL231" s="18" t="s">
        <v>163</v>
      </c>
      <c r="BM231" s="190" t="s">
        <v>727</v>
      </c>
    </row>
    <row r="232" s="2" customFormat="1" ht="30" customHeight="1">
      <c r="A232" s="37"/>
      <c r="B232" s="178"/>
      <c r="C232" s="179" t="s">
        <v>728</v>
      </c>
      <c r="D232" s="179" t="s">
        <v>144</v>
      </c>
      <c r="E232" s="180" t="s">
        <v>729</v>
      </c>
      <c r="F232" s="181" t="s">
        <v>730</v>
      </c>
      <c r="G232" s="182" t="s">
        <v>280</v>
      </c>
      <c r="H232" s="183">
        <v>8.4399999999999995</v>
      </c>
      <c r="I232" s="184"/>
      <c r="J232" s="185">
        <f>ROUND(I232*H232,2)</f>
        <v>0</v>
      </c>
      <c r="K232" s="181" t="s">
        <v>148</v>
      </c>
      <c r="L232" s="38"/>
      <c r="M232" s="186" t="s">
        <v>1</v>
      </c>
      <c r="N232" s="187" t="s">
        <v>45</v>
      </c>
      <c r="O232" s="76"/>
      <c r="P232" s="188">
        <f>O232*H232</f>
        <v>0</v>
      </c>
      <c r="Q232" s="188">
        <v>0</v>
      </c>
      <c r="R232" s="188">
        <f>Q232*H232</f>
        <v>0</v>
      </c>
      <c r="S232" s="188">
        <v>0</v>
      </c>
      <c r="T232" s="18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0" t="s">
        <v>163</v>
      </c>
      <c r="AT232" s="190" t="s">
        <v>144</v>
      </c>
      <c r="AU232" s="190" t="s">
        <v>90</v>
      </c>
      <c r="AY232" s="18" t="s">
        <v>141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" t="s">
        <v>88</v>
      </c>
      <c r="BK232" s="191">
        <f>ROUND(I232*H232,2)</f>
        <v>0</v>
      </c>
      <c r="BL232" s="18" t="s">
        <v>163</v>
      </c>
      <c r="BM232" s="190" t="s">
        <v>731</v>
      </c>
    </row>
    <row r="233" s="13" customFormat="1">
      <c r="A233" s="13"/>
      <c r="B233" s="192"/>
      <c r="C233" s="13"/>
      <c r="D233" s="193" t="s">
        <v>151</v>
      </c>
      <c r="E233" s="194" t="s">
        <v>1</v>
      </c>
      <c r="F233" s="195" t="s">
        <v>732</v>
      </c>
      <c r="G233" s="13"/>
      <c r="H233" s="194" t="s">
        <v>1</v>
      </c>
      <c r="I233" s="196"/>
      <c r="J233" s="13"/>
      <c r="K233" s="13"/>
      <c r="L233" s="192"/>
      <c r="M233" s="197"/>
      <c r="N233" s="198"/>
      <c r="O233" s="198"/>
      <c r="P233" s="198"/>
      <c r="Q233" s="198"/>
      <c r="R233" s="198"/>
      <c r="S233" s="198"/>
      <c r="T233" s="19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4" t="s">
        <v>151</v>
      </c>
      <c r="AU233" s="194" t="s">
        <v>90</v>
      </c>
      <c r="AV233" s="13" t="s">
        <v>88</v>
      </c>
      <c r="AW233" s="13" t="s">
        <v>36</v>
      </c>
      <c r="AX233" s="13" t="s">
        <v>80</v>
      </c>
      <c r="AY233" s="194" t="s">
        <v>141</v>
      </c>
    </row>
    <row r="234" s="13" customFormat="1">
      <c r="A234" s="13"/>
      <c r="B234" s="192"/>
      <c r="C234" s="13"/>
      <c r="D234" s="193" t="s">
        <v>151</v>
      </c>
      <c r="E234" s="194" t="s">
        <v>1</v>
      </c>
      <c r="F234" s="195" t="s">
        <v>733</v>
      </c>
      <c r="G234" s="13"/>
      <c r="H234" s="194" t="s">
        <v>1</v>
      </c>
      <c r="I234" s="196"/>
      <c r="J234" s="13"/>
      <c r="K234" s="13"/>
      <c r="L234" s="192"/>
      <c r="M234" s="197"/>
      <c r="N234" s="198"/>
      <c r="O234" s="198"/>
      <c r="P234" s="198"/>
      <c r="Q234" s="198"/>
      <c r="R234" s="198"/>
      <c r="S234" s="198"/>
      <c r="T234" s="19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4" t="s">
        <v>151</v>
      </c>
      <c r="AU234" s="194" t="s">
        <v>90</v>
      </c>
      <c r="AV234" s="13" t="s">
        <v>88</v>
      </c>
      <c r="AW234" s="13" t="s">
        <v>36</v>
      </c>
      <c r="AX234" s="13" t="s">
        <v>80</v>
      </c>
      <c r="AY234" s="194" t="s">
        <v>141</v>
      </c>
    </row>
    <row r="235" s="14" customFormat="1">
      <c r="A235" s="14"/>
      <c r="B235" s="200"/>
      <c r="C235" s="14"/>
      <c r="D235" s="193" t="s">
        <v>151</v>
      </c>
      <c r="E235" s="201" t="s">
        <v>1</v>
      </c>
      <c r="F235" s="202" t="s">
        <v>734</v>
      </c>
      <c r="G235" s="14"/>
      <c r="H235" s="203">
        <v>8.4399999999999995</v>
      </c>
      <c r="I235" s="204"/>
      <c r="J235" s="14"/>
      <c r="K235" s="14"/>
      <c r="L235" s="200"/>
      <c r="M235" s="205"/>
      <c r="N235" s="206"/>
      <c r="O235" s="206"/>
      <c r="P235" s="206"/>
      <c r="Q235" s="206"/>
      <c r="R235" s="206"/>
      <c r="S235" s="206"/>
      <c r="T235" s="20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1" t="s">
        <v>151</v>
      </c>
      <c r="AU235" s="201" t="s">
        <v>90</v>
      </c>
      <c r="AV235" s="14" t="s">
        <v>90</v>
      </c>
      <c r="AW235" s="14" t="s">
        <v>36</v>
      </c>
      <c r="AX235" s="14" t="s">
        <v>88</v>
      </c>
      <c r="AY235" s="201" t="s">
        <v>141</v>
      </c>
    </row>
    <row r="236" s="2" customFormat="1" ht="22.2" customHeight="1">
      <c r="A236" s="37"/>
      <c r="B236" s="178"/>
      <c r="C236" s="179" t="s">
        <v>735</v>
      </c>
      <c r="D236" s="179" t="s">
        <v>144</v>
      </c>
      <c r="E236" s="180" t="s">
        <v>736</v>
      </c>
      <c r="F236" s="181" t="s">
        <v>737</v>
      </c>
      <c r="G236" s="182" t="s">
        <v>280</v>
      </c>
      <c r="H236" s="183">
        <v>47.740000000000002</v>
      </c>
      <c r="I236" s="184"/>
      <c r="J236" s="185">
        <f>ROUND(I236*H236,2)</f>
        <v>0</v>
      </c>
      <c r="K236" s="181" t="s">
        <v>148</v>
      </c>
      <c r="L236" s="38"/>
      <c r="M236" s="186" t="s">
        <v>1</v>
      </c>
      <c r="N236" s="187" t="s">
        <v>45</v>
      </c>
      <c r="O236" s="76"/>
      <c r="P236" s="188">
        <f>O236*H236</f>
        <v>0</v>
      </c>
      <c r="Q236" s="188">
        <v>0</v>
      </c>
      <c r="R236" s="188">
        <f>Q236*H236</f>
        <v>0</v>
      </c>
      <c r="S236" s="188">
        <v>0</v>
      </c>
      <c r="T236" s="18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0" t="s">
        <v>163</v>
      </c>
      <c r="AT236" s="190" t="s">
        <v>144</v>
      </c>
      <c r="AU236" s="190" t="s">
        <v>90</v>
      </c>
      <c r="AY236" s="18" t="s">
        <v>141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88</v>
      </c>
      <c r="BK236" s="191">
        <f>ROUND(I236*H236,2)</f>
        <v>0</v>
      </c>
      <c r="BL236" s="18" t="s">
        <v>163</v>
      </c>
      <c r="BM236" s="190" t="s">
        <v>738</v>
      </c>
    </row>
    <row r="237" s="13" customFormat="1">
      <c r="A237" s="13"/>
      <c r="B237" s="192"/>
      <c r="C237" s="13"/>
      <c r="D237" s="193" t="s">
        <v>151</v>
      </c>
      <c r="E237" s="194" t="s">
        <v>1</v>
      </c>
      <c r="F237" s="195" t="s">
        <v>739</v>
      </c>
      <c r="G237" s="13"/>
      <c r="H237" s="194" t="s">
        <v>1</v>
      </c>
      <c r="I237" s="196"/>
      <c r="J237" s="13"/>
      <c r="K237" s="13"/>
      <c r="L237" s="192"/>
      <c r="M237" s="197"/>
      <c r="N237" s="198"/>
      <c r="O237" s="198"/>
      <c r="P237" s="198"/>
      <c r="Q237" s="198"/>
      <c r="R237" s="198"/>
      <c r="S237" s="198"/>
      <c r="T237" s="19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4" t="s">
        <v>151</v>
      </c>
      <c r="AU237" s="194" t="s">
        <v>90</v>
      </c>
      <c r="AV237" s="13" t="s">
        <v>88</v>
      </c>
      <c r="AW237" s="13" t="s">
        <v>36</v>
      </c>
      <c r="AX237" s="13" t="s">
        <v>80</v>
      </c>
      <c r="AY237" s="194" t="s">
        <v>141</v>
      </c>
    </row>
    <row r="238" s="14" customFormat="1">
      <c r="A238" s="14"/>
      <c r="B238" s="200"/>
      <c r="C238" s="14"/>
      <c r="D238" s="193" t="s">
        <v>151</v>
      </c>
      <c r="E238" s="201" t="s">
        <v>1</v>
      </c>
      <c r="F238" s="202" t="s">
        <v>740</v>
      </c>
      <c r="G238" s="14"/>
      <c r="H238" s="203">
        <v>47.740000000000002</v>
      </c>
      <c r="I238" s="204"/>
      <c r="J238" s="14"/>
      <c r="K238" s="14"/>
      <c r="L238" s="200"/>
      <c r="M238" s="205"/>
      <c r="N238" s="206"/>
      <c r="O238" s="206"/>
      <c r="P238" s="206"/>
      <c r="Q238" s="206"/>
      <c r="R238" s="206"/>
      <c r="S238" s="206"/>
      <c r="T238" s="20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1" t="s">
        <v>151</v>
      </c>
      <c r="AU238" s="201" t="s">
        <v>90</v>
      </c>
      <c r="AV238" s="14" t="s">
        <v>90</v>
      </c>
      <c r="AW238" s="14" t="s">
        <v>36</v>
      </c>
      <c r="AX238" s="14" t="s">
        <v>88</v>
      </c>
      <c r="AY238" s="201" t="s">
        <v>141</v>
      </c>
    </row>
    <row r="239" s="2" customFormat="1" ht="22.2" customHeight="1">
      <c r="A239" s="37"/>
      <c r="B239" s="178"/>
      <c r="C239" s="179" t="s">
        <v>741</v>
      </c>
      <c r="D239" s="179" t="s">
        <v>144</v>
      </c>
      <c r="E239" s="180" t="s">
        <v>742</v>
      </c>
      <c r="F239" s="181" t="s">
        <v>743</v>
      </c>
      <c r="G239" s="182" t="s">
        <v>280</v>
      </c>
      <c r="H239" s="183">
        <v>0.96499999999999997</v>
      </c>
      <c r="I239" s="184"/>
      <c r="J239" s="185">
        <f>ROUND(I239*H239,2)</f>
        <v>0</v>
      </c>
      <c r="K239" s="181" t="s">
        <v>148</v>
      </c>
      <c r="L239" s="38"/>
      <c r="M239" s="186" t="s">
        <v>1</v>
      </c>
      <c r="N239" s="187" t="s">
        <v>45</v>
      </c>
      <c r="O239" s="76"/>
      <c r="P239" s="188">
        <f>O239*H239</f>
        <v>0</v>
      </c>
      <c r="Q239" s="188">
        <v>0.05305</v>
      </c>
      <c r="R239" s="188">
        <f>Q239*H239</f>
        <v>0.051193249999999996</v>
      </c>
      <c r="S239" s="188">
        <v>0</v>
      </c>
      <c r="T239" s="18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0" t="s">
        <v>163</v>
      </c>
      <c r="AT239" s="190" t="s">
        <v>144</v>
      </c>
      <c r="AU239" s="190" t="s">
        <v>90</v>
      </c>
      <c r="AY239" s="18" t="s">
        <v>141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8" t="s">
        <v>88</v>
      </c>
      <c r="BK239" s="191">
        <f>ROUND(I239*H239,2)</f>
        <v>0</v>
      </c>
      <c r="BL239" s="18" t="s">
        <v>163</v>
      </c>
      <c r="BM239" s="190" t="s">
        <v>744</v>
      </c>
    </row>
    <row r="240" s="13" customFormat="1">
      <c r="A240" s="13"/>
      <c r="B240" s="192"/>
      <c r="C240" s="13"/>
      <c r="D240" s="193" t="s">
        <v>151</v>
      </c>
      <c r="E240" s="194" t="s">
        <v>1</v>
      </c>
      <c r="F240" s="195" t="s">
        <v>745</v>
      </c>
      <c r="G240" s="13"/>
      <c r="H240" s="194" t="s">
        <v>1</v>
      </c>
      <c r="I240" s="196"/>
      <c r="J240" s="13"/>
      <c r="K240" s="13"/>
      <c r="L240" s="192"/>
      <c r="M240" s="197"/>
      <c r="N240" s="198"/>
      <c r="O240" s="198"/>
      <c r="P240" s="198"/>
      <c r="Q240" s="198"/>
      <c r="R240" s="198"/>
      <c r="S240" s="198"/>
      <c r="T240" s="19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4" t="s">
        <v>151</v>
      </c>
      <c r="AU240" s="194" t="s">
        <v>90</v>
      </c>
      <c r="AV240" s="13" t="s">
        <v>88</v>
      </c>
      <c r="AW240" s="13" t="s">
        <v>36</v>
      </c>
      <c r="AX240" s="13" t="s">
        <v>80</v>
      </c>
      <c r="AY240" s="194" t="s">
        <v>141</v>
      </c>
    </row>
    <row r="241" s="14" customFormat="1">
      <c r="A241" s="14"/>
      <c r="B241" s="200"/>
      <c r="C241" s="14"/>
      <c r="D241" s="193" t="s">
        <v>151</v>
      </c>
      <c r="E241" s="201" t="s">
        <v>1</v>
      </c>
      <c r="F241" s="202" t="s">
        <v>746</v>
      </c>
      <c r="G241" s="14"/>
      <c r="H241" s="203">
        <v>0.96499999999999997</v>
      </c>
      <c r="I241" s="204"/>
      <c r="J241" s="14"/>
      <c r="K241" s="14"/>
      <c r="L241" s="200"/>
      <c r="M241" s="205"/>
      <c r="N241" s="206"/>
      <c r="O241" s="206"/>
      <c r="P241" s="206"/>
      <c r="Q241" s="206"/>
      <c r="R241" s="206"/>
      <c r="S241" s="206"/>
      <c r="T241" s="20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1" t="s">
        <v>151</v>
      </c>
      <c r="AU241" s="201" t="s">
        <v>90</v>
      </c>
      <c r="AV241" s="14" t="s">
        <v>90</v>
      </c>
      <c r="AW241" s="14" t="s">
        <v>36</v>
      </c>
      <c r="AX241" s="14" t="s">
        <v>88</v>
      </c>
      <c r="AY241" s="201" t="s">
        <v>141</v>
      </c>
    </row>
    <row r="242" s="2" customFormat="1" ht="22.2" customHeight="1">
      <c r="A242" s="37"/>
      <c r="B242" s="178"/>
      <c r="C242" s="179" t="s">
        <v>747</v>
      </c>
      <c r="D242" s="179" t="s">
        <v>144</v>
      </c>
      <c r="E242" s="180" t="s">
        <v>748</v>
      </c>
      <c r="F242" s="181" t="s">
        <v>749</v>
      </c>
      <c r="G242" s="182" t="s">
        <v>280</v>
      </c>
      <c r="H242" s="183">
        <v>0.96499999999999997</v>
      </c>
      <c r="I242" s="184"/>
      <c r="J242" s="185">
        <f>ROUND(I242*H242,2)</f>
        <v>0</v>
      </c>
      <c r="K242" s="181" t="s">
        <v>148</v>
      </c>
      <c r="L242" s="38"/>
      <c r="M242" s="186" t="s">
        <v>1</v>
      </c>
      <c r="N242" s="187" t="s">
        <v>45</v>
      </c>
      <c r="O242" s="76"/>
      <c r="P242" s="188">
        <f>O242*H242</f>
        <v>0</v>
      </c>
      <c r="Q242" s="188">
        <v>0.05305</v>
      </c>
      <c r="R242" s="188">
        <f>Q242*H242</f>
        <v>0.051193249999999996</v>
      </c>
      <c r="S242" s="188">
        <v>0</v>
      </c>
      <c r="T242" s="18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0" t="s">
        <v>163</v>
      </c>
      <c r="AT242" s="190" t="s">
        <v>144</v>
      </c>
      <c r="AU242" s="190" t="s">
        <v>90</v>
      </c>
      <c r="AY242" s="18" t="s">
        <v>141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18" t="s">
        <v>88</v>
      </c>
      <c r="BK242" s="191">
        <f>ROUND(I242*H242,2)</f>
        <v>0</v>
      </c>
      <c r="BL242" s="18" t="s">
        <v>163</v>
      </c>
      <c r="BM242" s="190" t="s">
        <v>750</v>
      </c>
    </row>
    <row r="243" s="2" customFormat="1" ht="19.8" customHeight="1">
      <c r="A243" s="37"/>
      <c r="B243" s="178"/>
      <c r="C243" s="179" t="s">
        <v>751</v>
      </c>
      <c r="D243" s="179" t="s">
        <v>144</v>
      </c>
      <c r="E243" s="180" t="s">
        <v>752</v>
      </c>
      <c r="F243" s="181" t="s">
        <v>753</v>
      </c>
      <c r="G243" s="182" t="s">
        <v>280</v>
      </c>
      <c r="H243" s="183">
        <v>42</v>
      </c>
      <c r="I243" s="184"/>
      <c r="J243" s="185">
        <f>ROUND(I243*H243,2)</f>
        <v>0</v>
      </c>
      <c r="K243" s="181" t="s">
        <v>148</v>
      </c>
      <c r="L243" s="38"/>
      <c r="M243" s="186" t="s">
        <v>1</v>
      </c>
      <c r="N243" s="187" t="s">
        <v>45</v>
      </c>
      <c r="O243" s="76"/>
      <c r="P243" s="188">
        <f>O243*H243</f>
        <v>0</v>
      </c>
      <c r="Q243" s="188">
        <v>0.40000000000000002</v>
      </c>
      <c r="R243" s="188">
        <f>Q243*H243</f>
        <v>16.800000000000001</v>
      </c>
      <c r="S243" s="188">
        <v>0</v>
      </c>
      <c r="T243" s="18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0" t="s">
        <v>163</v>
      </c>
      <c r="AT243" s="190" t="s">
        <v>144</v>
      </c>
      <c r="AU243" s="190" t="s">
        <v>90</v>
      </c>
      <c r="AY243" s="18" t="s">
        <v>141</v>
      </c>
      <c r="BE243" s="191">
        <f>IF(N243="základní",J243,0)</f>
        <v>0</v>
      </c>
      <c r="BF243" s="191">
        <f>IF(N243="snížená",J243,0)</f>
        <v>0</v>
      </c>
      <c r="BG243" s="191">
        <f>IF(N243="zákl. přenesená",J243,0)</f>
        <v>0</v>
      </c>
      <c r="BH243" s="191">
        <f>IF(N243="sníž. přenesená",J243,0)</f>
        <v>0</v>
      </c>
      <c r="BI243" s="191">
        <f>IF(N243="nulová",J243,0)</f>
        <v>0</v>
      </c>
      <c r="BJ243" s="18" t="s">
        <v>88</v>
      </c>
      <c r="BK243" s="191">
        <f>ROUND(I243*H243,2)</f>
        <v>0</v>
      </c>
      <c r="BL243" s="18" t="s">
        <v>163</v>
      </c>
      <c r="BM243" s="190" t="s">
        <v>754</v>
      </c>
    </row>
    <row r="244" s="13" customFormat="1">
      <c r="A244" s="13"/>
      <c r="B244" s="192"/>
      <c r="C244" s="13"/>
      <c r="D244" s="193" t="s">
        <v>151</v>
      </c>
      <c r="E244" s="194" t="s">
        <v>1</v>
      </c>
      <c r="F244" s="195" t="s">
        <v>755</v>
      </c>
      <c r="G244" s="13"/>
      <c r="H244" s="194" t="s">
        <v>1</v>
      </c>
      <c r="I244" s="196"/>
      <c r="J244" s="13"/>
      <c r="K244" s="13"/>
      <c r="L244" s="192"/>
      <c r="M244" s="197"/>
      <c r="N244" s="198"/>
      <c r="O244" s="198"/>
      <c r="P244" s="198"/>
      <c r="Q244" s="198"/>
      <c r="R244" s="198"/>
      <c r="S244" s="198"/>
      <c r="T244" s="19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4" t="s">
        <v>151</v>
      </c>
      <c r="AU244" s="194" t="s">
        <v>90</v>
      </c>
      <c r="AV244" s="13" t="s">
        <v>88</v>
      </c>
      <c r="AW244" s="13" t="s">
        <v>36</v>
      </c>
      <c r="AX244" s="13" t="s">
        <v>80</v>
      </c>
      <c r="AY244" s="194" t="s">
        <v>141</v>
      </c>
    </row>
    <row r="245" s="14" customFormat="1">
      <c r="A245" s="14"/>
      <c r="B245" s="200"/>
      <c r="C245" s="14"/>
      <c r="D245" s="193" t="s">
        <v>151</v>
      </c>
      <c r="E245" s="201" t="s">
        <v>1</v>
      </c>
      <c r="F245" s="202" t="s">
        <v>756</v>
      </c>
      <c r="G245" s="14"/>
      <c r="H245" s="203">
        <v>42</v>
      </c>
      <c r="I245" s="204"/>
      <c r="J245" s="14"/>
      <c r="K245" s="14"/>
      <c r="L245" s="200"/>
      <c r="M245" s="205"/>
      <c r="N245" s="206"/>
      <c r="O245" s="206"/>
      <c r="P245" s="206"/>
      <c r="Q245" s="206"/>
      <c r="R245" s="206"/>
      <c r="S245" s="206"/>
      <c r="T245" s="20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1" t="s">
        <v>151</v>
      </c>
      <c r="AU245" s="201" t="s">
        <v>90</v>
      </c>
      <c r="AV245" s="14" t="s">
        <v>90</v>
      </c>
      <c r="AW245" s="14" t="s">
        <v>36</v>
      </c>
      <c r="AX245" s="14" t="s">
        <v>88</v>
      </c>
      <c r="AY245" s="201" t="s">
        <v>141</v>
      </c>
    </row>
    <row r="246" s="2" customFormat="1" ht="22.2" customHeight="1">
      <c r="A246" s="37"/>
      <c r="B246" s="178"/>
      <c r="C246" s="179" t="s">
        <v>757</v>
      </c>
      <c r="D246" s="179" t="s">
        <v>144</v>
      </c>
      <c r="E246" s="180" t="s">
        <v>758</v>
      </c>
      <c r="F246" s="181" t="s">
        <v>759</v>
      </c>
      <c r="G246" s="182" t="s">
        <v>280</v>
      </c>
      <c r="H246" s="183">
        <v>0.40000000000000002</v>
      </c>
      <c r="I246" s="184"/>
      <c r="J246" s="185">
        <f>ROUND(I246*H246,2)</f>
        <v>0</v>
      </c>
      <c r="K246" s="181" t="s">
        <v>148</v>
      </c>
      <c r="L246" s="38"/>
      <c r="M246" s="186" t="s">
        <v>1</v>
      </c>
      <c r="N246" s="187" t="s">
        <v>45</v>
      </c>
      <c r="O246" s="76"/>
      <c r="P246" s="188">
        <f>O246*H246</f>
        <v>0</v>
      </c>
      <c r="Q246" s="188">
        <v>0.02266</v>
      </c>
      <c r="R246" s="188">
        <f>Q246*H246</f>
        <v>0.0090640000000000009</v>
      </c>
      <c r="S246" s="188">
        <v>0</v>
      </c>
      <c r="T246" s="18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0" t="s">
        <v>163</v>
      </c>
      <c r="AT246" s="190" t="s">
        <v>144</v>
      </c>
      <c r="AU246" s="190" t="s">
        <v>90</v>
      </c>
      <c r="AY246" s="18" t="s">
        <v>141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88</v>
      </c>
      <c r="BK246" s="191">
        <f>ROUND(I246*H246,2)</f>
        <v>0</v>
      </c>
      <c r="BL246" s="18" t="s">
        <v>163</v>
      </c>
      <c r="BM246" s="190" t="s">
        <v>760</v>
      </c>
    </row>
    <row r="247" s="13" customFormat="1">
      <c r="A247" s="13"/>
      <c r="B247" s="192"/>
      <c r="C247" s="13"/>
      <c r="D247" s="193" t="s">
        <v>151</v>
      </c>
      <c r="E247" s="194" t="s">
        <v>1</v>
      </c>
      <c r="F247" s="195" t="s">
        <v>761</v>
      </c>
      <c r="G247" s="13"/>
      <c r="H247" s="194" t="s">
        <v>1</v>
      </c>
      <c r="I247" s="196"/>
      <c r="J247" s="13"/>
      <c r="K247" s="13"/>
      <c r="L247" s="192"/>
      <c r="M247" s="197"/>
      <c r="N247" s="198"/>
      <c r="O247" s="198"/>
      <c r="P247" s="198"/>
      <c r="Q247" s="198"/>
      <c r="R247" s="198"/>
      <c r="S247" s="198"/>
      <c r="T247" s="19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4" t="s">
        <v>151</v>
      </c>
      <c r="AU247" s="194" t="s">
        <v>90</v>
      </c>
      <c r="AV247" s="13" t="s">
        <v>88</v>
      </c>
      <c r="AW247" s="13" t="s">
        <v>36</v>
      </c>
      <c r="AX247" s="13" t="s">
        <v>80</v>
      </c>
      <c r="AY247" s="194" t="s">
        <v>141</v>
      </c>
    </row>
    <row r="248" s="14" customFormat="1">
      <c r="A248" s="14"/>
      <c r="B248" s="200"/>
      <c r="C248" s="14"/>
      <c r="D248" s="193" t="s">
        <v>151</v>
      </c>
      <c r="E248" s="201" t="s">
        <v>1</v>
      </c>
      <c r="F248" s="202" t="s">
        <v>762</v>
      </c>
      <c r="G248" s="14"/>
      <c r="H248" s="203">
        <v>0.40000000000000002</v>
      </c>
      <c r="I248" s="204"/>
      <c r="J248" s="14"/>
      <c r="K248" s="14"/>
      <c r="L248" s="200"/>
      <c r="M248" s="205"/>
      <c r="N248" s="206"/>
      <c r="O248" s="206"/>
      <c r="P248" s="206"/>
      <c r="Q248" s="206"/>
      <c r="R248" s="206"/>
      <c r="S248" s="206"/>
      <c r="T248" s="20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1" t="s">
        <v>151</v>
      </c>
      <c r="AU248" s="201" t="s">
        <v>90</v>
      </c>
      <c r="AV248" s="14" t="s">
        <v>90</v>
      </c>
      <c r="AW248" s="14" t="s">
        <v>36</v>
      </c>
      <c r="AX248" s="14" t="s">
        <v>88</v>
      </c>
      <c r="AY248" s="201" t="s">
        <v>141</v>
      </c>
    </row>
    <row r="249" s="2" customFormat="1" ht="22.2" customHeight="1">
      <c r="A249" s="37"/>
      <c r="B249" s="178"/>
      <c r="C249" s="179" t="s">
        <v>763</v>
      </c>
      <c r="D249" s="179" t="s">
        <v>144</v>
      </c>
      <c r="E249" s="180" t="s">
        <v>764</v>
      </c>
      <c r="F249" s="181" t="s">
        <v>765</v>
      </c>
      <c r="G249" s="182" t="s">
        <v>319</v>
      </c>
      <c r="H249" s="183">
        <v>18.149999999999999</v>
      </c>
      <c r="I249" s="184"/>
      <c r="J249" s="185">
        <f>ROUND(I249*H249,2)</f>
        <v>0</v>
      </c>
      <c r="K249" s="181" t="s">
        <v>148</v>
      </c>
      <c r="L249" s="38"/>
      <c r="M249" s="186" t="s">
        <v>1</v>
      </c>
      <c r="N249" s="187" t="s">
        <v>45</v>
      </c>
      <c r="O249" s="76"/>
      <c r="P249" s="188">
        <f>O249*H249</f>
        <v>0</v>
      </c>
      <c r="Q249" s="188">
        <v>2.0899999999999999</v>
      </c>
      <c r="R249" s="188">
        <f>Q249*H249</f>
        <v>37.933499999999995</v>
      </c>
      <c r="S249" s="188">
        <v>0</v>
      </c>
      <c r="T249" s="18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0" t="s">
        <v>163</v>
      </c>
      <c r="AT249" s="190" t="s">
        <v>144</v>
      </c>
      <c r="AU249" s="190" t="s">
        <v>90</v>
      </c>
      <c r="AY249" s="18" t="s">
        <v>141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88</v>
      </c>
      <c r="BK249" s="191">
        <f>ROUND(I249*H249,2)</f>
        <v>0</v>
      </c>
      <c r="BL249" s="18" t="s">
        <v>163</v>
      </c>
      <c r="BM249" s="190" t="s">
        <v>766</v>
      </c>
    </row>
    <row r="250" s="13" customFormat="1">
      <c r="A250" s="13"/>
      <c r="B250" s="192"/>
      <c r="C250" s="13"/>
      <c r="D250" s="193" t="s">
        <v>151</v>
      </c>
      <c r="E250" s="194" t="s">
        <v>1</v>
      </c>
      <c r="F250" s="195" t="s">
        <v>767</v>
      </c>
      <c r="G250" s="13"/>
      <c r="H250" s="194" t="s">
        <v>1</v>
      </c>
      <c r="I250" s="196"/>
      <c r="J250" s="13"/>
      <c r="K250" s="13"/>
      <c r="L250" s="192"/>
      <c r="M250" s="197"/>
      <c r="N250" s="198"/>
      <c r="O250" s="198"/>
      <c r="P250" s="198"/>
      <c r="Q250" s="198"/>
      <c r="R250" s="198"/>
      <c r="S250" s="198"/>
      <c r="T250" s="19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4" t="s">
        <v>151</v>
      </c>
      <c r="AU250" s="194" t="s">
        <v>90</v>
      </c>
      <c r="AV250" s="13" t="s">
        <v>88</v>
      </c>
      <c r="AW250" s="13" t="s">
        <v>36</v>
      </c>
      <c r="AX250" s="13" t="s">
        <v>80</v>
      </c>
      <c r="AY250" s="194" t="s">
        <v>141</v>
      </c>
    </row>
    <row r="251" s="14" customFormat="1">
      <c r="A251" s="14"/>
      <c r="B251" s="200"/>
      <c r="C251" s="14"/>
      <c r="D251" s="193" t="s">
        <v>151</v>
      </c>
      <c r="E251" s="201" t="s">
        <v>1</v>
      </c>
      <c r="F251" s="202" t="s">
        <v>768</v>
      </c>
      <c r="G251" s="14"/>
      <c r="H251" s="203">
        <v>18.149999999999999</v>
      </c>
      <c r="I251" s="204"/>
      <c r="J251" s="14"/>
      <c r="K251" s="14"/>
      <c r="L251" s="200"/>
      <c r="M251" s="205"/>
      <c r="N251" s="206"/>
      <c r="O251" s="206"/>
      <c r="P251" s="206"/>
      <c r="Q251" s="206"/>
      <c r="R251" s="206"/>
      <c r="S251" s="206"/>
      <c r="T251" s="20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1" t="s">
        <v>151</v>
      </c>
      <c r="AU251" s="201" t="s">
        <v>90</v>
      </c>
      <c r="AV251" s="14" t="s">
        <v>90</v>
      </c>
      <c r="AW251" s="14" t="s">
        <v>36</v>
      </c>
      <c r="AX251" s="14" t="s">
        <v>88</v>
      </c>
      <c r="AY251" s="201" t="s">
        <v>141</v>
      </c>
    </row>
    <row r="252" s="2" customFormat="1" ht="30" customHeight="1">
      <c r="A252" s="37"/>
      <c r="B252" s="178"/>
      <c r="C252" s="179" t="s">
        <v>769</v>
      </c>
      <c r="D252" s="179" t="s">
        <v>144</v>
      </c>
      <c r="E252" s="180" t="s">
        <v>770</v>
      </c>
      <c r="F252" s="181" t="s">
        <v>771</v>
      </c>
      <c r="G252" s="182" t="s">
        <v>280</v>
      </c>
      <c r="H252" s="183">
        <v>8.4399999999999995</v>
      </c>
      <c r="I252" s="184"/>
      <c r="J252" s="185">
        <f>ROUND(I252*H252,2)</f>
        <v>0</v>
      </c>
      <c r="K252" s="181" t="s">
        <v>148</v>
      </c>
      <c r="L252" s="38"/>
      <c r="M252" s="186" t="s">
        <v>1</v>
      </c>
      <c r="N252" s="187" t="s">
        <v>45</v>
      </c>
      <c r="O252" s="76"/>
      <c r="P252" s="188">
        <f>O252*H252</f>
        <v>0</v>
      </c>
      <c r="Q252" s="188">
        <v>0.78061999999999998</v>
      </c>
      <c r="R252" s="188">
        <f>Q252*H252</f>
        <v>6.5884327999999996</v>
      </c>
      <c r="S252" s="188">
        <v>0</v>
      </c>
      <c r="T252" s="18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0" t="s">
        <v>163</v>
      </c>
      <c r="AT252" s="190" t="s">
        <v>144</v>
      </c>
      <c r="AU252" s="190" t="s">
        <v>90</v>
      </c>
      <c r="AY252" s="18" t="s">
        <v>141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88</v>
      </c>
      <c r="BK252" s="191">
        <f>ROUND(I252*H252,2)</f>
        <v>0</v>
      </c>
      <c r="BL252" s="18" t="s">
        <v>163</v>
      </c>
      <c r="BM252" s="190" t="s">
        <v>772</v>
      </c>
    </row>
    <row r="253" s="13" customFormat="1">
      <c r="A253" s="13"/>
      <c r="B253" s="192"/>
      <c r="C253" s="13"/>
      <c r="D253" s="193" t="s">
        <v>151</v>
      </c>
      <c r="E253" s="194" t="s">
        <v>1</v>
      </c>
      <c r="F253" s="195" t="s">
        <v>733</v>
      </c>
      <c r="G253" s="13"/>
      <c r="H253" s="194" t="s">
        <v>1</v>
      </c>
      <c r="I253" s="196"/>
      <c r="J253" s="13"/>
      <c r="K253" s="13"/>
      <c r="L253" s="192"/>
      <c r="M253" s="197"/>
      <c r="N253" s="198"/>
      <c r="O253" s="198"/>
      <c r="P253" s="198"/>
      <c r="Q253" s="198"/>
      <c r="R253" s="198"/>
      <c r="S253" s="198"/>
      <c r="T253" s="19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4" t="s">
        <v>151</v>
      </c>
      <c r="AU253" s="194" t="s">
        <v>90</v>
      </c>
      <c r="AV253" s="13" t="s">
        <v>88</v>
      </c>
      <c r="AW253" s="13" t="s">
        <v>36</v>
      </c>
      <c r="AX253" s="13" t="s">
        <v>80</v>
      </c>
      <c r="AY253" s="194" t="s">
        <v>141</v>
      </c>
    </row>
    <row r="254" s="14" customFormat="1">
      <c r="A254" s="14"/>
      <c r="B254" s="200"/>
      <c r="C254" s="14"/>
      <c r="D254" s="193" t="s">
        <v>151</v>
      </c>
      <c r="E254" s="201" t="s">
        <v>1</v>
      </c>
      <c r="F254" s="202" t="s">
        <v>734</v>
      </c>
      <c r="G254" s="14"/>
      <c r="H254" s="203">
        <v>8.4399999999999995</v>
      </c>
      <c r="I254" s="204"/>
      <c r="J254" s="14"/>
      <c r="K254" s="14"/>
      <c r="L254" s="200"/>
      <c r="M254" s="205"/>
      <c r="N254" s="206"/>
      <c r="O254" s="206"/>
      <c r="P254" s="206"/>
      <c r="Q254" s="206"/>
      <c r="R254" s="206"/>
      <c r="S254" s="206"/>
      <c r="T254" s="20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1" t="s">
        <v>151</v>
      </c>
      <c r="AU254" s="201" t="s">
        <v>90</v>
      </c>
      <c r="AV254" s="14" t="s">
        <v>90</v>
      </c>
      <c r="AW254" s="14" t="s">
        <v>36</v>
      </c>
      <c r="AX254" s="14" t="s">
        <v>88</v>
      </c>
      <c r="AY254" s="201" t="s">
        <v>141</v>
      </c>
    </row>
    <row r="255" s="12" customFormat="1" ht="22.8" customHeight="1">
      <c r="A255" s="12"/>
      <c r="B255" s="165"/>
      <c r="C255" s="12"/>
      <c r="D255" s="166" t="s">
        <v>79</v>
      </c>
      <c r="E255" s="176" t="s">
        <v>140</v>
      </c>
      <c r="F255" s="176" t="s">
        <v>773</v>
      </c>
      <c r="G255" s="12"/>
      <c r="H255" s="12"/>
      <c r="I255" s="168"/>
      <c r="J255" s="177">
        <f>BK255</f>
        <v>0</v>
      </c>
      <c r="K255" s="12"/>
      <c r="L255" s="165"/>
      <c r="M255" s="170"/>
      <c r="N255" s="171"/>
      <c r="O255" s="171"/>
      <c r="P255" s="172">
        <f>SUM(P256:P281)</f>
        <v>0</v>
      </c>
      <c r="Q255" s="171"/>
      <c r="R255" s="172">
        <f>SUM(R256:R281)</f>
        <v>7.6950000000000003</v>
      </c>
      <c r="S255" s="171"/>
      <c r="T255" s="173">
        <f>SUM(T256:T281)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6" t="s">
        <v>88</v>
      </c>
      <c r="AT255" s="174" t="s">
        <v>79</v>
      </c>
      <c r="AU255" s="174" t="s">
        <v>88</v>
      </c>
      <c r="AY255" s="166" t="s">
        <v>141</v>
      </c>
      <c r="BK255" s="175">
        <f>SUM(BK256:BK281)</f>
        <v>0</v>
      </c>
    </row>
    <row r="256" s="2" customFormat="1" ht="22.2" customHeight="1">
      <c r="A256" s="37"/>
      <c r="B256" s="178"/>
      <c r="C256" s="179" t="s">
        <v>774</v>
      </c>
      <c r="D256" s="179" t="s">
        <v>144</v>
      </c>
      <c r="E256" s="180" t="s">
        <v>775</v>
      </c>
      <c r="F256" s="181" t="s">
        <v>776</v>
      </c>
      <c r="G256" s="182" t="s">
        <v>280</v>
      </c>
      <c r="H256" s="183">
        <v>57.409999999999997</v>
      </c>
      <c r="I256" s="184"/>
      <c r="J256" s="185">
        <f>ROUND(I256*H256,2)</f>
        <v>0</v>
      </c>
      <c r="K256" s="181" t="s">
        <v>148</v>
      </c>
      <c r="L256" s="38"/>
      <c r="M256" s="186" t="s">
        <v>1</v>
      </c>
      <c r="N256" s="187" t="s">
        <v>45</v>
      </c>
      <c r="O256" s="76"/>
      <c r="P256" s="188">
        <f>O256*H256</f>
        <v>0</v>
      </c>
      <c r="Q256" s="188">
        <v>0</v>
      </c>
      <c r="R256" s="188">
        <f>Q256*H256</f>
        <v>0</v>
      </c>
      <c r="S256" s="188">
        <v>0</v>
      </c>
      <c r="T256" s="18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0" t="s">
        <v>163</v>
      </c>
      <c r="AT256" s="190" t="s">
        <v>144</v>
      </c>
      <c r="AU256" s="190" t="s">
        <v>90</v>
      </c>
      <c r="AY256" s="18" t="s">
        <v>141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18" t="s">
        <v>88</v>
      </c>
      <c r="BK256" s="191">
        <f>ROUND(I256*H256,2)</f>
        <v>0</v>
      </c>
      <c r="BL256" s="18" t="s">
        <v>163</v>
      </c>
      <c r="BM256" s="190" t="s">
        <v>777</v>
      </c>
    </row>
    <row r="257" s="13" customFormat="1">
      <c r="A257" s="13"/>
      <c r="B257" s="192"/>
      <c r="C257" s="13"/>
      <c r="D257" s="193" t="s">
        <v>151</v>
      </c>
      <c r="E257" s="194" t="s">
        <v>1</v>
      </c>
      <c r="F257" s="195" t="s">
        <v>778</v>
      </c>
      <c r="G257" s="13"/>
      <c r="H257" s="194" t="s">
        <v>1</v>
      </c>
      <c r="I257" s="196"/>
      <c r="J257" s="13"/>
      <c r="K257" s="13"/>
      <c r="L257" s="192"/>
      <c r="M257" s="197"/>
      <c r="N257" s="198"/>
      <c r="O257" s="198"/>
      <c r="P257" s="198"/>
      <c r="Q257" s="198"/>
      <c r="R257" s="198"/>
      <c r="S257" s="198"/>
      <c r="T257" s="19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4" t="s">
        <v>151</v>
      </c>
      <c r="AU257" s="194" t="s">
        <v>90</v>
      </c>
      <c r="AV257" s="13" t="s">
        <v>88</v>
      </c>
      <c r="AW257" s="13" t="s">
        <v>36</v>
      </c>
      <c r="AX257" s="13" t="s">
        <v>80</v>
      </c>
      <c r="AY257" s="194" t="s">
        <v>141</v>
      </c>
    </row>
    <row r="258" s="14" customFormat="1">
      <c r="A258" s="14"/>
      <c r="B258" s="200"/>
      <c r="C258" s="14"/>
      <c r="D258" s="193" t="s">
        <v>151</v>
      </c>
      <c r="E258" s="201" t="s">
        <v>1</v>
      </c>
      <c r="F258" s="202" t="s">
        <v>779</v>
      </c>
      <c r="G258" s="14"/>
      <c r="H258" s="203">
        <v>57.409999999999997</v>
      </c>
      <c r="I258" s="204"/>
      <c r="J258" s="14"/>
      <c r="K258" s="14"/>
      <c r="L258" s="200"/>
      <c r="M258" s="205"/>
      <c r="N258" s="206"/>
      <c r="O258" s="206"/>
      <c r="P258" s="206"/>
      <c r="Q258" s="206"/>
      <c r="R258" s="206"/>
      <c r="S258" s="206"/>
      <c r="T258" s="20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1" t="s">
        <v>151</v>
      </c>
      <c r="AU258" s="201" t="s">
        <v>90</v>
      </c>
      <c r="AV258" s="14" t="s">
        <v>90</v>
      </c>
      <c r="AW258" s="14" t="s">
        <v>36</v>
      </c>
      <c r="AX258" s="14" t="s">
        <v>88</v>
      </c>
      <c r="AY258" s="201" t="s">
        <v>141</v>
      </c>
    </row>
    <row r="259" s="2" customFormat="1" ht="30" customHeight="1">
      <c r="A259" s="37"/>
      <c r="B259" s="178"/>
      <c r="C259" s="179" t="s">
        <v>780</v>
      </c>
      <c r="D259" s="179" t="s">
        <v>144</v>
      </c>
      <c r="E259" s="180" t="s">
        <v>781</v>
      </c>
      <c r="F259" s="181" t="s">
        <v>782</v>
      </c>
      <c r="G259" s="182" t="s">
        <v>280</v>
      </c>
      <c r="H259" s="183">
        <v>78.738</v>
      </c>
      <c r="I259" s="184"/>
      <c r="J259" s="185">
        <f>ROUND(I259*H259,2)</f>
        <v>0</v>
      </c>
      <c r="K259" s="181" t="s">
        <v>148</v>
      </c>
      <c r="L259" s="38"/>
      <c r="M259" s="186" t="s">
        <v>1</v>
      </c>
      <c r="N259" s="187" t="s">
        <v>45</v>
      </c>
      <c r="O259" s="76"/>
      <c r="P259" s="188">
        <f>O259*H259</f>
        <v>0</v>
      </c>
      <c r="Q259" s="188">
        <v>0</v>
      </c>
      <c r="R259" s="188">
        <f>Q259*H259</f>
        <v>0</v>
      </c>
      <c r="S259" s="188">
        <v>0</v>
      </c>
      <c r="T259" s="18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0" t="s">
        <v>163</v>
      </c>
      <c r="AT259" s="190" t="s">
        <v>144</v>
      </c>
      <c r="AU259" s="190" t="s">
        <v>90</v>
      </c>
      <c r="AY259" s="18" t="s">
        <v>141</v>
      </c>
      <c r="BE259" s="191">
        <f>IF(N259="základní",J259,0)</f>
        <v>0</v>
      </c>
      <c r="BF259" s="191">
        <f>IF(N259="snížená",J259,0)</f>
        <v>0</v>
      </c>
      <c r="BG259" s="191">
        <f>IF(N259="zákl. přenesená",J259,0)</f>
        <v>0</v>
      </c>
      <c r="BH259" s="191">
        <f>IF(N259="sníž. přenesená",J259,0)</f>
        <v>0</v>
      </c>
      <c r="BI259" s="191">
        <f>IF(N259="nulová",J259,0)</f>
        <v>0</v>
      </c>
      <c r="BJ259" s="18" t="s">
        <v>88</v>
      </c>
      <c r="BK259" s="191">
        <f>ROUND(I259*H259,2)</f>
        <v>0</v>
      </c>
      <c r="BL259" s="18" t="s">
        <v>163</v>
      </c>
      <c r="BM259" s="190" t="s">
        <v>783</v>
      </c>
    </row>
    <row r="260" s="13" customFormat="1">
      <c r="A260" s="13"/>
      <c r="B260" s="192"/>
      <c r="C260" s="13"/>
      <c r="D260" s="193" t="s">
        <v>151</v>
      </c>
      <c r="E260" s="194" t="s">
        <v>1</v>
      </c>
      <c r="F260" s="195" t="s">
        <v>784</v>
      </c>
      <c r="G260" s="13"/>
      <c r="H260" s="194" t="s">
        <v>1</v>
      </c>
      <c r="I260" s="196"/>
      <c r="J260" s="13"/>
      <c r="K260" s="13"/>
      <c r="L260" s="192"/>
      <c r="M260" s="197"/>
      <c r="N260" s="198"/>
      <c r="O260" s="198"/>
      <c r="P260" s="198"/>
      <c r="Q260" s="198"/>
      <c r="R260" s="198"/>
      <c r="S260" s="198"/>
      <c r="T260" s="19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4" t="s">
        <v>151</v>
      </c>
      <c r="AU260" s="194" t="s">
        <v>90</v>
      </c>
      <c r="AV260" s="13" t="s">
        <v>88</v>
      </c>
      <c r="AW260" s="13" t="s">
        <v>36</v>
      </c>
      <c r="AX260" s="13" t="s">
        <v>80</v>
      </c>
      <c r="AY260" s="194" t="s">
        <v>141</v>
      </c>
    </row>
    <row r="261" s="14" customFormat="1">
      <c r="A261" s="14"/>
      <c r="B261" s="200"/>
      <c r="C261" s="14"/>
      <c r="D261" s="193" t="s">
        <v>151</v>
      </c>
      <c r="E261" s="201" t="s">
        <v>1</v>
      </c>
      <c r="F261" s="202" t="s">
        <v>785</v>
      </c>
      <c r="G261" s="14"/>
      <c r="H261" s="203">
        <v>71.579999999999998</v>
      </c>
      <c r="I261" s="204"/>
      <c r="J261" s="14"/>
      <c r="K261" s="14"/>
      <c r="L261" s="200"/>
      <c r="M261" s="205"/>
      <c r="N261" s="206"/>
      <c r="O261" s="206"/>
      <c r="P261" s="206"/>
      <c r="Q261" s="206"/>
      <c r="R261" s="206"/>
      <c r="S261" s="206"/>
      <c r="T261" s="20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1" t="s">
        <v>151</v>
      </c>
      <c r="AU261" s="201" t="s">
        <v>90</v>
      </c>
      <c r="AV261" s="14" t="s">
        <v>90</v>
      </c>
      <c r="AW261" s="14" t="s">
        <v>36</v>
      </c>
      <c r="AX261" s="14" t="s">
        <v>80</v>
      </c>
      <c r="AY261" s="201" t="s">
        <v>141</v>
      </c>
    </row>
    <row r="262" s="13" customFormat="1">
      <c r="A262" s="13"/>
      <c r="B262" s="192"/>
      <c r="C262" s="13"/>
      <c r="D262" s="193" t="s">
        <v>151</v>
      </c>
      <c r="E262" s="194" t="s">
        <v>1</v>
      </c>
      <c r="F262" s="195" t="s">
        <v>786</v>
      </c>
      <c r="G262" s="13"/>
      <c r="H262" s="194" t="s">
        <v>1</v>
      </c>
      <c r="I262" s="196"/>
      <c r="J262" s="13"/>
      <c r="K262" s="13"/>
      <c r="L262" s="192"/>
      <c r="M262" s="197"/>
      <c r="N262" s="198"/>
      <c r="O262" s="198"/>
      <c r="P262" s="198"/>
      <c r="Q262" s="198"/>
      <c r="R262" s="198"/>
      <c r="S262" s="198"/>
      <c r="T262" s="19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4" t="s">
        <v>151</v>
      </c>
      <c r="AU262" s="194" t="s">
        <v>90</v>
      </c>
      <c r="AV262" s="13" t="s">
        <v>88</v>
      </c>
      <c r="AW262" s="13" t="s">
        <v>36</v>
      </c>
      <c r="AX262" s="13" t="s">
        <v>80</v>
      </c>
      <c r="AY262" s="194" t="s">
        <v>141</v>
      </c>
    </row>
    <row r="263" s="14" customFormat="1">
      <c r="A263" s="14"/>
      <c r="B263" s="200"/>
      <c r="C263" s="14"/>
      <c r="D263" s="193" t="s">
        <v>151</v>
      </c>
      <c r="E263" s="201" t="s">
        <v>1</v>
      </c>
      <c r="F263" s="202" t="s">
        <v>787</v>
      </c>
      <c r="G263" s="14"/>
      <c r="H263" s="203">
        <v>7.1580000000000004</v>
      </c>
      <c r="I263" s="204"/>
      <c r="J263" s="14"/>
      <c r="K263" s="14"/>
      <c r="L263" s="200"/>
      <c r="M263" s="205"/>
      <c r="N263" s="206"/>
      <c r="O263" s="206"/>
      <c r="P263" s="206"/>
      <c r="Q263" s="206"/>
      <c r="R263" s="206"/>
      <c r="S263" s="206"/>
      <c r="T263" s="20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1" t="s">
        <v>151</v>
      </c>
      <c r="AU263" s="201" t="s">
        <v>90</v>
      </c>
      <c r="AV263" s="14" t="s">
        <v>90</v>
      </c>
      <c r="AW263" s="14" t="s">
        <v>36</v>
      </c>
      <c r="AX263" s="14" t="s">
        <v>80</v>
      </c>
      <c r="AY263" s="201" t="s">
        <v>141</v>
      </c>
    </row>
    <row r="264" s="15" customFormat="1">
      <c r="A264" s="15"/>
      <c r="B264" s="211"/>
      <c r="C264" s="15"/>
      <c r="D264" s="193" t="s">
        <v>151</v>
      </c>
      <c r="E264" s="212" t="s">
        <v>1</v>
      </c>
      <c r="F264" s="213" t="s">
        <v>297</v>
      </c>
      <c r="G264" s="15"/>
      <c r="H264" s="214">
        <v>78.738</v>
      </c>
      <c r="I264" s="215"/>
      <c r="J264" s="15"/>
      <c r="K264" s="15"/>
      <c r="L264" s="211"/>
      <c r="M264" s="216"/>
      <c r="N264" s="217"/>
      <c r="O264" s="217"/>
      <c r="P264" s="217"/>
      <c r="Q264" s="217"/>
      <c r="R264" s="217"/>
      <c r="S264" s="217"/>
      <c r="T264" s="21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12" t="s">
        <v>151</v>
      </c>
      <c r="AU264" s="212" t="s">
        <v>90</v>
      </c>
      <c r="AV264" s="15" t="s">
        <v>163</v>
      </c>
      <c r="AW264" s="15" t="s">
        <v>36</v>
      </c>
      <c r="AX264" s="15" t="s">
        <v>88</v>
      </c>
      <c r="AY264" s="212" t="s">
        <v>141</v>
      </c>
    </row>
    <row r="265" s="2" customFormat="1" ht="14.4" customHeight="1">
      <c r="A265" s="37"/>
      <c r="B265" s="178"/>
      <c r="C265" s="179" t="s">
        <v>788</v>
      </c>
      <c r="D265" s="179" t="s">
        <v>144</v>
      </c>
      <c r="E265" s="180" t="s">
        <v>789</v>
      </c>
      <c r="F265" s="181" t="s">
        <v>790</v>
      </c>
      <c r="G265" s="182" t="s">
        <v>280</v>
      </c>
      <c r="H265" s="183">
        <v>23.75</v>
      </c>
      <c r="I265" s="184"/>
      <c r="J265" s="185">
        <f>ROUND(I265*H265,2)</f>
        <v>0</v>
      </c>
      <c r="K265" s="181" t="s">
        <v>148</v>
      </c>
      <c r="L265" s="38"/>
      <c r="M265" s="186" t="s">
        <v>1</v>
      </c>
      <c r="N265" s="187" t="s">
        <v>45</v>
      </c>
      <c r="O265" s="76"/>
      <c r="P265" s="188">
        <f>O265*H265</f>
        <v>0</v>
      </c>
      <c r="Q265" s="188">
        <v>0.32400000000000001</v>
      </c>
      <c r="R265" s="188">
        <f>Q265*H265</f>
        <v>7.6950000000000003</v>
      </c>
      <c r="S265" s="188">
        <v>0</v>
      </c>
      <c r="T265" s="18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0" t="s">
        <v>163</v>
      </c>
      <c r="AT265" s="190" t="s">
        <v>144</v>
      </c>
      <c r="AU265" s="190" t="s">
        <v>90</v>
      </c>
      <c r="AY265" s="18" t="s">
        <v>141</v>
      </c>
      <c r="BE265" s="191">
        <f>IF(N265="základní",J265,0)</f>
        <v>0</v>
      </c>
      <c r="BF265" s="191">
        <f>IF(N265="snížená",J265,0)</f>
        <v>0</v>
      </c>
      <c r="BG265" s="191">
        <f>IF(N265="zákl. přenesená",J265,0)</f>
        <v>0</v>
      </c>
      <c r="BH265" s="191">
        <f>IF(N265="sníž. přenesená",J265,0)</f>
        <v>0</v>
      </c>
      <c r="BI265" s="191">
        <f>IF(N265="nulová",J265,0)</f>
        <v>0</v>
      </c>
      <c r="BJ265" s="18" t="s">
        <v>88</v>
      </c>
      <c r="BK265" s="191">
        <f>ROUND(I265*H265,2)</f>
        <v>0</v>
      </c>
      <c r="BL265" s="18" t="s">
        <v>163</v>
      </c>
      <c r="BM265" s="190" t="s">
        <v>791</v>
      </c>
    </row>
    <row r="266" s="13" customFormat="1">
      <c r="A266" s="13"/>
      <c r="B266" s="192"/>
      <c r="C266" s="13"/>
      <c r="D266" s="193" t="s">
        <v>151</v>
      </c>
      <c r="E266" s="194" t="s">
        <v>1</v>
      </c>
      <c r="F266" s="195" t="s">
        <v>792</v>
      </c>
      <c r="G266" s="13"/>
      <c r="H266" s="194" t="s">
        <v>1</v>
      </c>
      <c r="I266" s="196"/>
      <c r="J266" s="13"/>
      <c r="K266" s="13"/>
      <c r="L266" s="192"/>
      <c r="M266" s="197"/>
      <c r="N266" s="198"/>
      <c r="O266" s="198"/>
      <c r="P266" s="198"/>
      <c r="Q266" s="198"/>
      <c r="R266" s="198"/>
      <c r="S266" s="198"/>
      <c r="T266" s="19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4" t="s">
        <v>151</v>
      </c>
      <c r="AU266" s="194" t="s">
        <v>90</v>
      </c>
      <c r="AV266" s="13" t="s">
        <v>88</v>
      </c>
      <c r="AW266" s="13" t="s">
        <v>36</v>
      </c>
      <c r="AX266" s="13" t="s">
        <v>80</v>
      </c>
      <c r="AY266" s="194" t="s">
        <v>141</v>
      </c>
    </row>
    <row r="267" s="14" customFormat="1">
      <c r="A267" s="14"/>
      <c r="B267" s="200"/>
      <c r="C267" s="14"/>
      <c r="D267" s="193" t="s">
        <v>151</v>
      </c>
      <c r="E267" s="201" t="s">
        <v>1</v>
      </c>
      <c r="F267" s="202" t="s">
        <v>793</v>
      </c>
      <c r="G267" s="14"/>
      <c r="H267" s="203">
        <v>23.75</v>
      </c>
      <c r="I267" s="204"/>
      <c r="J267" s="14"/>
      <c r="K267" s="14"/>
      <c r="L267" s="200"/>
      <c r="M267" s="205"/>
      <c r="N267" s="206"/>
      <c r="O267" s="206"/>
      <c r="P267" s="206"/>
      <c r="Q267" s="206"/>
      <c r="R267" s="206"/>
      <c r="S267" s="206"/>
      <c r="T267" s="20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1" t="s">
        <v>151</v>
      </c>
      <c r="AU267" s="201" t="s">
        <v>90</v>
      </c>
      <c r="AV267" s="14" t="s">
        <v>90</v>
      </c>
      <c r="AW267" s="14" t="s">
        <v>36</v>
      </c>
      <c r="AX267" s="14" t="s">
        <v>88</v>
      </c>
      <c r="AY267" s="201" t="s">
        <v>141</v>
      </c>
    </row>
    <row r="268" s="13" customFormat="1">
      <c r="A268" s="13"/>
      <c r="B268" s="192"/>
      <c r="C268" s="13"/>
      <c r="D268" s="193" t="s">
        <v>151</v>
      </c>
      <c r="E268" s="194" t="s">
        <v>1</v>
      </c>
      <c r="F268" s="195" t="s">
        <v>794</v>
      </c>
      <c r="G268" s="13"/>
      <c r="H268" s="194" t="s">
        <v>1</v>
      </c>
      <c r="I268" s="196"/>
      <c r="J268" s="13"/>
      <c r="K268" s="13"/>
      <c r="L268" s="192"/>
      <c r="M268" s="197"/>
      <c r="N268" s="198"/>
      <c r="O268" s="198"/>
      <c r="P268" s="198"/>
      <c r="Q268" s="198"/>
      <c r="R268" s="198"/>
      <c r="S268" s="198"/>
      <c r="T268" s="19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4" t="s">
        <v>151</v>
      </c>
      <c r="AU268" s="194" t="s">
        <v>90</v>
      </c>
      <c r="AV268" s="13" t="s">
        <v>88</v>
      </c>
      <c r="AW268" s="13" t="s">
        <v>36</v>
      </c>
      <c r="AX268" s="13" t="s">
        <v>80</v>
      </c>
      <c r="AY268" s="194" t="s">
        <v>141</v>
      </c>
    </row>
    <row r="269" s="2" customFormat="1" ht="19.8" customHeight="1">
      <c r="A269" s="37"/>
      <c r="B269" s="178"/>
      <c r="C269" s="179" t="s">
        <v>795</v>
      </c>
      <c r="D269" s="179" t="s">
        <v>144</v>
      </c>
      <c r="E269" s="180" t="s">
        <v>796</v>
      </c>
      <c r="F269" s="181" t="s">
        <v>797</v>
      </c>
      <c r="G269" s="182" t="s">
        <v>280</v>
      </c>
      <c r="H269" s="183">
        <v>78.739999999999995</v>
      </c>
      <c r="I269" s="184"/>
      <c r="J269" s="185">
        <f>ROUND(I269*H269,2)</f>
        <v>0</v>
      </c>
      <c r="K269" s="181" t="s">
        <v>148</v>
      </c>
      <c r="L269" s="38"/>
      <c r="M269" s="186" t="s">
        <v>1</v>
      </c>
      <c r="N269" s="187" t="s">
        <v>45</v>
      </c>
      <c r="O269" s="76"/>
      <c r="P269" s="188">
        <f>O269*H269</f>
        <v>0</v>
      </c>
      <c r="Q269" s="188">
        <v>0</v>
      </c>
      <c r="R269" s="188">
        <f>Q269*H269</f>
        <v>0</v>
      </c>
      <c r="S269" s="188">
        <v>0</v>
      </c>
      <c r="T269" s="18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0" t="s">
        <v>163</v>
      </c>
      <c r="AT269" s="190" t="s">
        <v>144</v>
      </c>
      <c r="AU269" s="190" t="s">
        <v>90</v>
      </c>
      <c r="AY269" s="18" t="s">
        <v>141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18" t="s">
        <v>88</v>
      </c>
      <c r="BK269" s="191">
        <f>ROUND(I269*H269,2)</f>
        <v>0</v>
      </c>
      <c r="BL269" s="18" t="s">
        <v>163</v>
      </c>
      <c r="BM269" s="190" t="s">
        <v>798</v>
      </c>
    </row>
    <row r="270" s="14" customFormat="1">
      <c r="A270" s="14"/>
      <c r="B270" s="200"/>
      <c r="C270" s="14"/>
      <c r="D270" s="193" t="s">
        <v>151</v>
      </c>
      <c r="E270" s="201" t="s">
        <v>1</v>
      </c>
      <c r="F270" s="202" t="s">
        <v>799</v>
      </c>
      <c r="G270" s="14"/>
      <c r="H270" s="203">
        <v>78.739999999999995</v>
      </c>
      <c r="I270" s="204"/>
      <c r="J270" s="14"/>
      <c r="K270" s="14"/>
      <c r="L270" s="200"/>
      <c r="M270" s="205"/>
      <c r="N270" s="206"/>
      <c r="O270" s="206"/>
      <c r="P270" s="206"/>
      <c r="Q270" s="206"/>
      <c r="R270" s="206"/>
      <c r="S270" s="206"/>
      <c r="T270" s="20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1" t="s">
        <v>151</v>
      </c>
      <c r="AU270" s="201" t="s">
        <v>90</v>
      </c>
      <c r="AV270" s="14" t="s">
        <v>90</v>
      </c>
      <c r="AW270" s="14" t="s">
        <v>36</v>
      </c>
      <c r="AX270" s="14" t="s">
        <v>88</v>
      </c>
      <c r="AY270" s="201" t="s">
        <v>141</v>
      </c>
    </row>
    <row r="271" s="2" customFormat="1" ht="22.2" customHeight="1">
      <c r="A271" s="37"/>
      <c r="B271" s="178"/>
      <c r="C271" s="179" t="s">
        <v>800</v>
      </c>
      <c r="D271" s="179" t="s">
        <v>144</v>
      </c>
      <c r="E271" s="180" t="s">
        <v>801</v>
      </c>
      <c r="F271" s="181" t="s">
        <v>802</v>
      </c>
      <c r="G271" s="182" t="s">
        <v>280</v>
      </c>
      <c r="H271" s="183">
        <v>139.5</v>
      </c>
      <c r="I271" s="184"/>
      <c r="J271" s="185">
        <f>ROUND(I271*H271,2)</f>
        <v>0</v>
      </c>
      <c r="K271" s="181" t="s">
        <v>148</v>
      </c>
      <c r="L271" s="38"/>
      <c r="M271" s="186" t="s">
        <v>1</v>
      </c>
      <c r="N271" s="187" t="s">
        <v>45</v>
      </c>
      <c r="O271" s="76"/>
      <c r="P271" s="188">
        <f>O271*H271</f>
        <v>0</v>
      </c>
      <c r="Q271" s="188">
        <v>0</v>
      </c>
      <c r="R271" s="188">
        <f>Q271*H271</f>
        <v>0</v>
      </c>
      <c r="S271" s="188">
        <v>0</v>
      </c>
      <c r="T271" s="18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0" t="s">
        <v>163</v>
      </c>
      <c r="AT271" s="190" t="s">
        <v>144</v>
      </c>
      <c r="AU271" s="190" t="s">
        <v>90</v>
      </c>
      <c r="AY271" s="18" t="s">
        <v>141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88</v>
      </c>
      <c r="BK271" s="191">
        <f>ROUND(I271*H271,2)</f>
        <v>0</v>
      </c>
      <c r="BL271" s="18" t="s">
        <v>163</v>
      </c>
      <c r="BM271" s="190" t="s">
        <v>803</v>
      </c>
    </row>
    <row r="272" s="14" customFormat="1">
      <c r="A272" s="14"/>
      <c r="B272" s="200"/>
      <c r="C272" s="14"/>
      <c r="D272" s="193" t="s">
        <v>151</v>
      </c>
      <c r="E272" s="201" t="s">
        <v>1</v>
      </c>
      <c r="F272" s="202" t="s">
        <v>804</v>
      </c>
      <c r="G272" s="14"/>
      <c r="H272" s="203">
        <v>139.5</v>
      </c>
      <c r="I272" s="204"/>
      <c r="J272" s="14"/>
      <c r="K272" s="14"/>
      <c r="L272" s="200"/>
      <c r="M272" s="205"/>
      <c r="N272" s="206"/>
      <c r="O272" s="206"/>
      <c r="P272" s="206"/>
      <c r="Q272" s="206"/>
      <c r="R272" s="206"/>
      <c r="S272" s="206"/>
      <c r="T272" s="20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1" t="s">
        <v>151</v>
      </c>
      <c r="AU272" s="201" t="s">
        <v>90</v>
      </c>
      <c r="AV272" s="14" t="s">
        <v>90</v>
      </c>
      <c r="AW272" s="14" t="s">
        <v>36</v>
      </c>
      <c r="AX272" s="14" t="s">
        <v>88</v>
      </c>
      <c r="AY272" s="201" t="s">
        <v>141</v>
      </c>
    </row>
    <row r="273" s="2" customFormat="1" ht="30" customHeight="1">
      <c r="A273" s="37"/>
      <c r="B273" s="178"/>
      <c r="C273" s="179" t="s">
        <v>805</v>
      </c>
      <c r="D273" s="179" t="s">
        <v>144</v>
      </c>
      <c r="E273" s="180" t="s">
        <v>806</v>
      </c>
      <c r="F273" s="181" t="s">
        <v>807</v>
      </c>
      <c r="G273" s="182" t="s">
        <v>280</v>
      </c>
      <c r="H273" s="183">
        <v>139.5</v>
      </c>
      <c r="I273" s="184"/>
      <c r="J273" s="185">
        <f>ROUND(I273*H273,2)</f>
        <v>0</v>
      </c>
      <c r="K273" s="181" t="s">
        <v>148</v>
      </c>
      <c r="L273" s="38"/>
      <c r="M273" s="186" t="s">
        <v>1</v>
      </c>
      <c r="N273" s="187" t="s">
        <v>45</v>
      </c>
      <c r="O273" s="76"/>
      <c r="P273" s="188">
        <f>O273*H273</f>
        <v>0</v>
      </c>
      <c r="Q273" s="188">
        <v>0</v>
      </c>
      <c r="R273" s="188">
        <f>Q273*H273</f>
        <v>0</v>
      </c>
      <c r="S273" s="188">
        <v>0</v>
      </c>
      <c r="T273" s="18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0" t="s">
        <v>163</v>
      </c>
      <c r="AT273" s="190" t="s">
        <v>144</v>
      </c>
      <c r="AU273" s="190" t="s">
        <v>90</v>
      </c>
      <c r="AY273" s="18" t="s">
        <v>141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18" t="s">
        <v>88</v>
      </c>
      <c r="BK273" s="191">
        <f>ROUND(I273*H273,2)</f>
        <v>0</v>
      </c>
      <c r="BL273" s="18" t="s">
        <v>163</v>
      </c>
      <c r="BM273" s="190" t="s">
        <v>808</v>
      </c>
    </row>
    <row r="274" s="13" customFormat="1">
      <c r="A274" s="13"/>
      <c r="B274" s="192"/>
      <c r="C274" s="13"/>
      <c r="D274" s="193" t="s">
        <v>151</v>
      </c>
      <c r="E274" s="194" t="s">
        <v>1</v>
      </c>
      <c r="F274" s="195" t="s">
        <v>809</v>
      </c>
      <c r="G274" s="13"/>
      <c r="H274" s="194" t="s">
        <v>1</v>
      </c>
      <c r="I274" s="196"/>
      <c r="J274" s="13"/>
      <c r="K274" s="13"/>
      <c r="L274" s="192"/>
      <c r="M274" s="197"/>
      <c r="N274" s="198"/>
      <c r="O274" s="198"/>
      <c r="P274" s="198"/>
      <c r="Q274" s="198"/>
      <c r="R274" s="198"/>
      <c r="S274" s="198"/>
      <c r="T274" s="19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4" t="s">
        <v>151</v>
      </c>
      <c r="AU274" s="194" t="s">
        <v>90</v>
      </c>
      <c r="AV274" s="13" t="s">
        <v>88</v>
      </c>
      <c r="AW274" s="13" t="s">
        <v>36</v>
      </c>
      <c r="AX274" s="13" t="s">
        <v>80</v>
      </c>
      <c r="AY274" s="194" t="s">
        <v>141</v>
      </c>
    </row>
    <row r="275" s="14" customFormat="1">
      <c r="A275" s="14"/>
      <c r="B275" s="200"/>
      <c r="C275" s="14"/>
      <c r="D275" s="193" t="s">
        <v>151</v>
      </c>
      <c r="E275" s="201" t="s">
        <v>1</v>
      </c>
      <c r="F275" s="202" t="s">
        <v>810</v>
      </c>
      <c r="G275" s="14"/>
      <c r="H275" s="203">
        <v>119.5</v>
      </c>
      <c r="I275" s="204"/>
      <c r="J275" s="14"/>
      <c r="K275" s="14"/>
      <c r="L275" s="200"/>
      <c r="M275" s="205"/>
      <c r="N275" s="206"/>
      <c r="O275" s="206"/>
      <c r="P275" s="206"/>
      <c r="Q275" s="206"/>
      <c r="R275" s="206"/>
      <c r="S275" s="206"/>
      <c r="T275" s="20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1" t="s">
        <v>151</v>
      </c>
      <c r="AU275" s="201" t="s">
        <v>90</v>
      </c>
      <c r="AV275" s="14" t="s">
        <v>90</v>
      </c>
      <c r="AW275" s="14" t="s">
        <v>36</v>
      </c>
      <c r="AX275" s="14" t="s">
        <v>80</v>
      </c>
      <c r="AY275" s="201" t="s">
        <v>141</v>
      </c>
    </row>
    <row r="276" s="13" customFormat="1">
      <c r="A276" s="13"/>
      <c r="B276" s="192"/>
      <c r="C276" s="13"/>
      <c r="D276" s="193" t="s">
        <v>151</v>
      </c>
      <c r="E276" s="194" t="s">
        <v>1</v>
      </c>
      <c r="F276" s="195" t="s">
        <v>811</v>
      </c>
      <c r="G276" s="13"/>
      <c r="H276" s="194" t="s">
        <v>1</v>
      </c>
      <c r="I276" s="196"/>
      <c r="J276" s="13"/>
      <c r="K276" s="13"/>
      <c r="L276" s="192"/>
      <c r="M276" s="197"/>
      <c r="N276" s="198"/>
      <c r="O276" s="198"/>
      <c r="P276" s="198"/>
      <c r="Q276" s="198"/>
      <c r="R276" s="198"/>
      <c r="S276" s="198"/>
      <c r="T276" s="19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4" t="s">
        <v>151</v>
      </c>
      <c r="AU276" s="194" t="s">
        <v>90</v>
      </c>
      <c r="AV276" s="13" t="s">
        <v>88</v>
      </c>
      <c r="AW276" s="13" t="s">
        <v>36</v>
      </c>
      <c r="AX276" s="13" t="s">
        <v>80</v>
      </c>
      <c r="AY276" s="194" t="s">
        <v>141</v>
      </c>
    </row>
    <row r="277" s="14" customFormat="1">
      <c r="A277" s="14"/>
      <c r="B277" s="200"/>
      <c r="C277" s="14"/>
      <c r="D277" s="193" t="s">
        <v>151</v>
      </c>
      <c r="E277" s="201" t="s">
        <v>1</v>
      </c>
      <c r="F277" s="202" t="s">
        <v>202</v>
      </c>
      <c r="G277" s="14"/>
      <c r="H277" s="203">
        <v>20</v>
      </c>
      <c r="I277" s="204"/>
      <c r="J277" s="14"/>
      <c r="K277" s="14"/>
      <c r="L277" s="200"/>
      <c r="M277" s="205"/>
      <c r="N277" s="206"/>
      <c r="O277" s="206"/>
      <c r="P277" s="206"/>
      <c r="Q277" s="206"/>
      <c r="R277" s="206"/>
      <c r="S277" s="206"/>
      <c r="T277" s="20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01" t="s">
        <v>151</v>
      </c>
      <c r="AU277" s="201" t="s">
        <v>90</v>
      </c>
      <c r="AV277" s="14" t="s">
        <v>90</v>
      </c>
      <c r="AW277" s="14" t="s">
        <v>36</v>
      </c>
      <c r="AX277" s="14" t="s">
        <v>80</v>
      </c>
      <c r="AY277" s="201" t="s">
        <v>141</v>
      </c>
    </row>
    <row r="278" s="15" customFormat="1">
      <c r="A278" s="15"/>
      <c r="B278" s="211"/>
      <c r="C278" s="15"/>
      <c r="D278" s="193" t="s">
        <v>151</v>
      </c>
      <c r="E278" s="212" t="s">
        <v>1</v>
      </c>
      <c r="F278" s="213" t="s">
        <v>297</v>
      </c>
      <c r="G278" s="15"/>
      <c r="H278" s="214">
        <v>139.5</v>
      </c>
      <c r="I278" s="215"/>
      <c r="J278" s="15"/>
      <c r="K278" s="15"/>
      <c r="L278" s="211"/>
      <c r="M278" s="216"/>
      <c r="N278" s="217"/>
      <c r="O278" s="217"/>
      <c r="P278" s="217"/>
      <c r="Q278" s="217"/>
      <c r="R278" s="217"/>
      <c r="S278" s="217"/>
      <c r="T278" s="21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12" t="s">
        <v>151</v>
      </c>
      <c r="AU278" s="212" t="s">
        <v>90</v>
      </c>
      <c r="AV278" s="15" t="s">
        <v>163</v>
      </c>
      <c r="AW278" s="15" t="s">
        <v>36</v>
      </c>
      <c r="AX278" s="15" t="s">
        <v>88</v>
      </c>
      <c r="AY278" s="212" t="s">
        <v>141</v>
      </c>
    </row>
    <row r="279" s="2" customFormat="1" ht="22.2" customHeight="1">
      <c r="A279" s="37"/>
      <c r="B279" s="178"/>
      <c r="C279" s="179" t="s">
        <v>812</v>
      </c>
      <c r="D279" s="179" t="s">
        <v>144</v>
      </c>
      <c r="E279" s="180" t="s">
        <v>813</v>
      </c>
      <c r="F279" s="181" t="s">
        <v>814</v>
      </c>
      <c r="G279" s="182" t="s">
        <v>280</v>
      </c>
      <c r="H279" s="183">
        <v>17.850000000000001</v>
      </c>
      <c r="I279" s="184"/>
      <c r="J279" s="185">
        <f>ROUND(I279*H279,2)</f>
        <v>0</v>
      </c>
      <c r="K279" s="181" t="s">
        <v>148</v>
      </c>
      <c r="L279" s="38"/>
      <c r="M279" s="186" t="s">
        <v>1</v>
      </c>
      <c r="N279" s="187" t="s">
        <v>45</v>
      </c>
      <c r="O279" s="76"/>
      <c r="P279" s="188">
        <f>O279*H279</f>
        <v>0</v>
      </c>
      <c r="Q279" s="188">
        <v>0</v>
      </c>
      <c r="R279" s="188">
        <f>Q279*H279</f>
        <v>0</v>
      </c>
      <c r="S279" s="188">
        <v>0</v>
      </c>
      <c r="T279" s="18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0" t="s">
        <v>163</v>
      </c>
      <c r="AT279" s="190" t="s">
        <v>144</v>
      </c>
      <c r="AU279" s="190" t="s">
        <v>90</v>
      </c>
      <c r="AY279" s="18" t="s">
        <v>141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8" t="s">
        <v>88</v>
      </c>
      <c r="BK279" s="191">
        <f>ROUND(I279*H279,2)</f>
        <v>0</v>
      </c>
      <c r="BL279" s="18" t="s">
        <v>163</v>
      </c>
      <c r="BM279" s="190" t="s">
        <v>815</v>
      </c>
    </row>
    <row r="280" s="13" customFormat="1">
      <c r="A280" s="13"/>
      <c r="B280" s="192"/>
      <c r="C280" s="13"/>
      <c r="D280" s="193" t="s">
        <v>151</v>
      </c>
      <c r="E280" s="194" t="s">
        <v>1</v>
      </c>
      <c r="F280" s="195" t="s">
        <v>816</v>
      </c>
      <c r="G280" s="13"/>
      <c r="H280" s="194" t="s">
        <v>1</v>
      </c>
      <c r="I280" s="196"/>
      <c r="J280" s="13"/>
      <c r="K280" s="13"/>
      <c r="L280" s="192"/>
      <c r="M280" s="197"/>
      <c r="N280" s="198"/>
      <c r="O280" s="198"/>
      <c r="P280" s="198"/>
      <c r="Q280" s="198"/>
      <c r="R280" s="198"/>
      <c r="S280" s="198"/>
      <c r="T280" s="19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4" t="s">
        <v>151</v>
      </c>
      <c r="AU280" s="194" t="s">
        <v>90</v>
      </c>
      <c r="AV280" s="13" t="s">
        <v>88</v>
      </c>
      <c r="AW280" s="13" t="s">
        <v>36</v>
      </c>
      <c r="AX280" s="13" t="s">
        <v>80</v>
      </c>
      <c r="AY280" s="194" t="s">
        <v>141</v>
      </c>
    </row>
    <row r="281" s="14" customFormat="1">
      <c r="A281" s="14"/>
      <c r="B281" s="200"/>
      <c r="C281" s="14"/>
      <c r="D281" s="193" t="s">
        <v>151</v>
      </c>
      <c r="E281" s="201" t="s">
        <v>1</v>
      </c>
      <c r="F281" s="202" t="s">
        <v>817</v>
      </c>
      <c r="G281" s="14"/>
      <c r="H281" s="203">
        <v>17.850000000000001</v>
      </c>
      <c r="I281" s="204"/>
      <c r="J281" s="14"/>
      <c r="K281" s="14"/>
      <c r="L281" s="200"/>
      <c r="M281" s="205"/>
      <c r="N281" s="206"/>
      <c r="O281" s="206"/>
      <c r="P281" s="206"/>
      <c r="Q281" s="206"/>
      <c r="R281" s="206"/>
      <c r="S281" s="206"/>
      <c r="T281" s="20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1" t="s">
        <v>151</v>
      </c>
      <c r="AU281" s="201" t="s">
        <v>90</v>
      </c>
      <c r="AV281" s="14" t="s">
        <v>90</v>
      </c>
      <c r="AW281" s="14" t="s">
        <v>36</v>
      </c>
      <c r="AX281" s="14" t="s">
        <v>88</v>
      </c>
      <c r="AY281" s="201" t="s">
        <v>141</v>
      </c>
    </row>
    <row r="282" s="12" customFormat="1" ht="22.8" customHeight="1">
      <c r="A282" s="12"/>
      <c r="B282" s="165"/>
      <c r="C282" s="12"/>
      <c r="D282" s="166" t="s">
        <v>79</v>
      </c>
      <c r="E282" s="176" t="s">
        <v>172</v>
      </c>
      <c r="F282" s="176" t="s">
        <v>818</v>
      </c>
      <c r="G282" s="12"/>
      <c r="H282" s="12"/>
      <c r="I282" s="168"/>
      <c r="J282" s="177">
        <f>BK282</f>
        <v>0</v>
      </c>
      <c r="K282" s="12"/>
      <c r="L282" s="165"/>
      <c r="M282" s="170"/>
      <c r="N282" s="171"/>
      <c r="O282" s="171"/>
      <c r="P282" s="172">
        <f>SUM(P283:P303)</f>
        <v>0</v>
      </c>
      <c r="Q282" s="171"/>
      <c r="R282" s="172">
        <f>SUM(R283:R303)</f>
        <v>0.028872909999999998</v>
      </c>
      <c r="S282" s="171"/>
      <c r="T282" s="173">
        <f>SUM(T283:T303)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66" t="s">
        <v>88</v>
      </c>
      <c r="AT282" s="174" t="s">
        <v>79</v>
      </c>
      <c r="AU282" s="174" t="s">
        <v>88</v>
      </c>
      <c r="AY282" s="166" t="s">
        <v>141</v>
      </c>
      <c r="BK282" s="175">
        <f>SUM(BK283:BK303)</f>
        <v>0</v>
      </c>
    </row>
    <row r="283" s="2" customFormat="1" ht="19.8" customHeight="1">
      <c r="A283" s="37"/>
      <c r="B283" s="178"/>
      <c r="C283" s="179" t="s">
        <v>819</v>
      </c>
      <c r="D283" s="179" t="s">
        <v>144</v>
      </c>
      <c r="E283" s="180" t="s">
        <v>820</v>
      </c>
      <c r="F283" s="181" t="s">
        <v>821</v>
      </c>
      <c r="G283" s="182" t="s">
        <v>280</v>
      </c>
      <c r="H283" s="183">
        <v>6.9960000000000004</v>
      </c>
      <c r="I283" s="184"/>
      <c r="J283" s="185">
        <f>ROUND(I283*H283,2)</f>
        <v>0</v>
      </c>
      <c r="K283" s="181" t="s">
        <v>148</v>
      </c>
      <c r="L283" s="38"/>
      <c r="M283" s="186" t="s">
        <v>1</v>
      </c>
      <c r="N283" s="187" t="s">
        <v>45</v>
      </c>
      <c r="O283" s="76"/>
      <c r="P283" s="188">
        <f>O283*H283</f>
        <v>0</v>
      </c>
      <c r="Q283" s="188">
        <v>0.00046000000000000001</v>
      </c>
      <c r="R283" s="188">
        <f>Q283*H283</f>
        <v>0.0032181600000000003</v>
      </c>
      <c r="S283" s="188">
        <v>0</v>
      </c>
      <c r="T283" s="18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0" t="s">
        <v>163</v>
      </c>
      <c r="AT283" s="190" t="s">
        <v>144</v>
      </c>
      <c r="AU283" s="190" t="s">
        <v>90</v>
      </c>
      <c r="AY283" s="18" t="s">
        <v>141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88</v>
      </c>
      <c r="BK283" s="191">
        <f>ROUND(I283*H283,2)</f>
        <v>0</v>
      </c>
      <c r="BL283" s="18" t="s">
        <v>163</v>
      </c>
      <c r="BM283" s="190" t="s">
        <v>822</v>
      </c>
    </row>
    <row r="284" s="13" customFormat="1">
      <c r="A284" s="13"/>
      <c r="B284" s="192"/>
      <c r="C284" s="13"/>
      <c r="D284" s="193" t="s">
        <v>151</v>
      </c>
      <c r="E284" s="194" t="s">
        <v>1</v>
      </c>
      <c r="F284" s="195" t="s">
        <v>823</v>
      </c>
      <c r="G284" s="13"/>
      <c r="H284" s="194" t="s">
        <v>1</v>
      </c>
      <c r="I284" s="196"/>
      <c r="J284" s="13"/>
      <c r="K284" s="13"/>
      <c r="L284" s="192"/>
      <c r="M284" s="197"/>
      <c r="N284" s="198"/>
      <c r="O284" s="198"/>
      <c r="P284" s="198"/>
      <c r="Q284" s="198"/>
      <c r="R284" s="198"/>
      <c r="S284" s="198"/>
      <c r="T284" s="19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4" t="s">
        <v>151</v>
      </c>
      <c r="AU284" s="194" t="s">
        <v>90</v>
      </c>
      <c r="AV284" s="13" t="s">
        <v>88</v>
      </c>
      <c r="AW284" s="13" t="s">
        <v>36</v>
      </c>
      <c r="AX284" s="13" t="s">
        <v>80</v>
      </c>
      <c r="AY284" s="194" t="s">
        <v>141</v>
      </c>
    </row>
    <row r="285" s="14" customFormat="1">
      <c r="A285" s="14"/>
      <c r="B285" s="200"/>
      <c r="C285" s="14"/>
      <c r="D285" s="193" t="s">
        <v>151</v>
      </c>
      <c r="E285" s="201" t="s">
        <v>1</v>
      </c>
      <c r="F285" s="202" t="s">
        <v>824</v>
      </c>
      <c r="G285" s="14"/>
      <c r="H285" s="203">
        <v>6.9960000000000004</v>
      </c>
      <c r="I285" s="204"/>
      <c r="J285" s="14"/>
      <c r="K285" s="14"/>
      <c r="L285" s="200"/>
      <c r="M285" s="205"/>
      <c r="N285" s="206"/>
      <c r="O285" s="206"/>
      <c r="P285" s="206"/>
      <c r="Q285" s="206"/>
      <c r="R285" s="206"/>
      <c r="S285" s="206"/>
      <c r="T285" s="20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1" t="s">
        <v>151</v>
      </c>
      <c r="AU285" s="201" t="s">
        <v>90</v>
      </c>
      <c r="AV285" s="14" t="s">
        <v>90</v>
      </c>
      <c r="AW285" s="14" t="s">
        <v>36</v>
      </c>
      <c r="AX285" s="14" t="s">
        <v>88</v>
      </c>
      <c r="AY285" s="201" t="s">
        <v>141</v>
      </c>
    </row>
    <row r="286" s="2" customFormat="1" ht="14.4" customHeight="1">
      <c r="A286" s="37"/>
      <c r="B286" s="178"/>
      <c r="C286" s="179" t="s">
        <v>825</v>
      </c>
      <c r="D286" s="179" t="s">
        <v>144</v>
      </c>
      <c r="E286" s="180" t="s">
        <v>826</v>
      </c>
      <c r="F286" s="181" t="s">
        <v>827</v>
      </c>
      <c r="G286" s="182" t="s">
        <v>280</v>
      </c>
      <c r="H286" s="183">
        <v>6.5430000000000001</v>
      </c>
      <c r="I286" s="184"/>
      <c r="J286" s="185">
        <f>ROUND(I286*H286,2)</f>
        <v>0</v>
      </c>
      <c r="K286" s="181" t="s">
        <v>148</v>
      </c>
      <c r="L286" s="38"/>
      <c r="M286" s="186" t="s">
        <v>1</v>
      </c>
      <c r="N286" s="187" t="s">
        <v>45</v>
      </c>
      <c r="O286" s="76"/>
      <c r="P286" s="188">
        <f>O286*H286</f>
        <v>0</v>
      </c>
      <c r="Q286" s="188">
        <v>0.00012999999999999999</v>
      </c>
      <c r="R286" s="188">
        <f>Q286*H286</f>
        <v>0.00085058999999999992</v>
      </c>
      <c r="S286" s="188">
        <v>0</v>
      </c>
      <c r="T286" s="18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0" t="s">
        <v>163</v>
      </c>
      <c r="AT286" s="190" t="s">
        <v>144</v>
      </c>
      <c r="AU286" s="190" t="s">
        <v>90</v>
      </c>
      <c r="AY286" s="18" t="s">
        <v>141</v>
      </c>
      <c r="BE286" s="191">
        <f>IF(N286="základní",J286,0)</f>
        <v>0</v>
      </c>
      <c r="BF286" s="191">
        <f>IF(N286="snížená",J286,0)</f>
        <v>0</v>
      </c>
      <c r="BG286" s="191">
        <f>IF(N286="zákl. přenesená",J286,0)</f>
        <v>0</v>
      </c>
      <c r="BH286" s="191">
        <f>IF(N286="sníž. přenesená",J286,0)</f>
        <v>0</v>
      </c>
      <c r="BI286" s="191">
        <f>IF(N286="nulová",J286,0)</f>
        <v>0</v>
      </c>
      <c r="BJ286" s="18" t="s">
        <v>88</v>
      </c>
      <c r="BK286" s="191">
        <f>ROUND(I286*H286,2)</f>
        <v>0</v>
      </c>
      <c r="BL286" s="18" t="s">
        <v>163</v>
      </c>
      <c r="BM286" s="190" t="s">
        <v>828</v>
      </c>
    </row>
    <row r="287" s="13" customFormat="1">
      <c r="A287" s="13"/>
      <c r="B287" s="192"/>
      <c r="C287" s="13"/>
      <c r="D287" s="193" t="s">
        <v>151</v>
      </c>
      <c r="E287" s="194" t="s">
        <v>1</v>
      </c>
      <c r="F287" s="195" t="s">
        <v>829</v>
      </c>
      <c r="G287" s="13"/>
      <c r="H287" s="194" t="s">
        <v>1</v>
      </c>
      <c r="I287" s="196"/>
      <c r="J287" s="13"/>
      <c r="K287" s="13"/>
      <c r="L287" s="192"/>
      <c r="M287" s="197"/>
      <c r="N287" s="198"/>
      <c r="O287" s="198"/>
      <c r="P287" s="198"/>
      <c r="Q287" s="198"/>
      <c r="R287" s="198"/>
      <c r="S287" s="198"/>
      <c r="T287" s="19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4" t="s">
        <v>151</v>
      </c>
      <c r="AU287" s="194" t="s">
        <v>90</v>
      </c>
      <c r="AV287" s="13" t="s">
        <v>88</v>
      </c>
      <c r="AW287" s="13" t="s">
        <v>36</v>
      </c>
      <c r="AX287" s="13" t="s">
        <v>80</v>
      </c>
      <c r="AY287" s="194" t="s">
        <v>141</v>
      </c>
    </row>
    <row r="288" s="14" customFormat="1">
      <c r="A288" s="14"/>
      <c r="B288" s="200"/>
      <c r="C288" s="14"/>
      <c r="D288" s="193" t="s">
        <v>151</v>
      </c>
      <c r="E288" s="201" t="s">
        <v>1</v>
      </c>
      <c r="F288" s="202" t="s">
        <v>830</v>
      </c>
      <c r="G288" s="14"/>
      <c r="H288" s="203">
        <v>4.9690000000000003</v>
      </c>
      <c r="I288" s="204"/>
      <c r="J288" s="14"/>
      <c r="K288" s="14"/>
      <c r="L288" s="200"/>
      <c r="M288" s="205"/>
      <c r="N288" s="206"/>
      <c r="O288" s="206"/>
      <c r="P288" s="206"/>
      <c r="Q288" s="206"/>
      <c r="R288" s="206"/>
      <c r="S288" s="206"/>
      <c r="T288" s="20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1" t="s">
        <v>151</v>
      </c>
      <c r="AU288" s="201" t="s">
        <v>90</v>
      </c>
      <c r="AV288" s="14" t="s">
        <v>90</v>
      </c>
      <c r="AW288" s="14" t="s">
        <v>36</v>
      </c>
      <c r="AX288" s="14" t="s">
        <v>80</v>
      </c>
      <c r="AY288" s="201" t="s">
        <v>141</v>
      </c>
    </row>
    <row r="289" s="13" customFormat="1">
      <c r="A289" s="13"/>
      <c r="B289" s="192"/>
      <c r="C289" s="13"/>
      <c r="D289" s="193" t="s">
        <v>151</v>
      </c>
      <c r="E289" s="194" t="s">
        <v>1</v>
      </c>
      <c r="F289" s="195" t="s">
        <v>831</v>
      </c>
      <c r="G289" s="13"/>
      <c r="H289" s="194" t="s">
        <v>1</v>
      </c>
      <c r="I289" s="196"/>
      <c r="J289" s="13"/>
      <c r="K289" s="13"/>
      <c r="L289" s="192"/>
      <c r="M289" s="197"/>
      <c r="N289" s="198"/>
      <c r="O289" s="198"/>
      <c r="P289" s="198"/>
      <c r="Q289" s="198"/>
      <c r="R289" s="198"/>
      <c r="S289" s="198"/>
      <c r="T289" s="19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4" t="s">
        <v>151</v>
      </c>
      <c r="AU289" s="194" t="s">
        <v>90</v>
      </c>
      <c r="AV289" s="13" t="s">
        <v>88</v>
      </c>
      <c r="AW289" s="13" t="s">
        <v>36</v>
      </c>
      <c r="AX289" s="13" t="s">
        <v>80</v>
      </c>
      <c r="AY289" s="194" t="s">
        <v>141</v>
      </c>
    </row>
    <row r="290" s="14" customFormat="1">
      <c r="A290" s="14"/>
      <c r="B290" s="200"/>
      <c r="C290" s="14"/>
      <c r="D290" s="193" t="s">
        <v>151</v>
      </c>
      <c r="E290" s="201" t="s">
        <v>1</v>
      </c>
      <c r="F290" s="202" t="s">
        <v>832</v>
      </c>
      <c r="G290" s="14"/>
      <c r="H290" s="203">
        <v>1.5740000000000001</v>
      </c>
      <c r="I290" s="204"/>
      <c r="J290" s="14"/>
      <c r="K290" s="14"/>
      <c r="L290" s="200"/>
      <c r="M290" s="205"/>
      <c r="N290" s="206"/>
      <c r="O290" s="206"/>
      <c r="P290" s="206"/>
      <c r="Q290" s="206"/>
      <c r="R290" s="206"/>
      <c r="S290" s="206"/>
      <c r="T290" s="20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1" t="s">
        <v>151</v>
      </c>
      <c r="AU290" s="201" t="s">
        <v>90</v>
      </c>
      <c r="AV290" s="14" t="s">
        <v>90</v>
      </c>
      <c r="AW290" s="14" t="s">
        <v>36</v>
      </c>
      <c r="AX290" s="14" t="s">
        <v>80</v>
      </c>
      <c r="AY290" s="201" t="s">
        <v>141</v>
      </c>
    </row>
    <row r="291" s="15" customFormat="1">
      <c r="A291" s="15"/>
      <c r="B291" s="211"/>
      <c r="C291" s="15"/>
      <c r="D291" s="193" t="s">
        <v>151</v>
      </c>
      <c r="E291" s="212" t="s">
        <v>1</v>
      </c>
      <c r="F291" s="213" t="s">
        <v>297</v>
      </c>
      <c r="G291" s="15"/>
      <c r="H291" s="214">
        <v>6.5430000000000001</v>
      </c>
      <c r="I291" s="215"/>
      <c r="J291" s="15"/>
      <c r="K291" s="15"/>
      <c r="L291" s="211"/>
      <c r="M291" s="216"/>
      <c r="N291" s="217"/>
      <c r="O291" s="217"/>
      <c r="P291" s="217"/>
      <c r="Q291" s="217"/>
      <c r="R291" s="217"/>
      <c r="S291" s="217"/>
      <c r="T291" s="21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2" t="s">
        <v>151</v>
      </c>
      <c r="AU291" s="212" t="s">
        <v>90</v>
      </c>
      <c r="AV291" s="15" t="s">
        <v>163</v>
      </c>
      <c r="AW291" s="15" t="s">
        <v>36</v>
      </c>
      <c r="AX291" s="15" t="s">
        <v>88</v>
      </c>
      <c r="AY291" s="212" t="s">
        <v>141</v>
      </c>
    </row>
    <row r="292" s="2" customFormat="1" ht="22.2" customHeight="1">
      <c r="A292" s="37"/>
      <c r="B292" s="178"/>
      <c r="C292" s="179" t="s">
        <v>833</v>
      </c>
      <c r="D292" s="179" t="s">
        <v>144</v>
      </c>
      <c r="E292" s="180" t="s">
        <v>834</v>
      </c>
      <c r="F292" s="181" t="s">
        <v>835</v>
      </c>
      <c r="G292" s="182" t="s">
        <v>280</v>
      </c>
      <c r="H292" s="183">
        <v>39.628</v>
      </c>
      <c r="I292" s="184"/>
      <c r="J292" s="185">
        <f>ROUND(I292*H292,2)</f>
        <v>0</v>
      </c>
      <c r="K292" s="181" t="s">
        <v>148</v>
      </c>
      <c r="L292" s="38"/>
      <c r="M292" s="186" t="s">
        <v>1</v>
      </c>
      <c r="N292" s="187" t="s">
        <v>45</v>
      </c>
      <c r="O292" s="76"/>
      <c r="P292" s="188">
        <f>O292*H292</f>
        <v>0</v>
      </c>
      <c r="Q292" s="188">
        <v>0.00051999999999999995</v>
      </c>
      <c r="R292" s="188">
        <f>Q292*H292</f>
        <v>0.020606559999999999</v>
      </c>
      <c r="S292" s="188">
        <v>0</v>
      </c>
      <c r="T292" s="18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0" t="s">
        <v>163</v>
      </c>
      <c r="AT292" s="190" t="s">
        <v>144</v>
      </c>
      <c r="AU292" s="190" t="s">
        <v>90</v>
      </c>
      <c r="AY292" s="18" t="s">
        <v>141</v>
      </c>
      <c r="BE292" s="191">
        <f>IF(N292="základní",J292,0)</f>
        <v>0</v>
      </c>
      <c r="BF292" s="191">
        <f>IF(N292="snížená",J292,0)</f>
        <v>0</v>
      </c>
      <c r="BG292" s="191">
        <f>IF(N292="zákl. přenesená",J292,0)</f>
        <v>0</v>
      </c>
      <c r="BH292" s="191">
        <f>IF(N292="sníž. přenesená",J292,0)</f>
        <v>0</v>
      </c>
      <c r="BI292" s="191">
        <f>IF(N292="nulová",J292,0)</f>
        <v>0</v>
      </c>
      <c r="BJ292" s="18" t="s">
        <v>88</v>
      </c>
      <c r="BK292" s="191">
        <f>ROUND(I292*H292,2)</f>
        <v>0</v>
      </c>
      <c r="BL292" s="18" t="s">
        <v>163</v>
      </c>
      <c r="BM292" s="190" t="s">
        <v>836</v>
      </c>
    </row>
    <row r="293" s="13" customFormat="1">
      <c r="A293" s="13"/>
      <c r="B293" s="192"/>
      <c r="C293" s="13"/>
      <c r="D293" s="193" t="s">
        <v>151</v>
      </c>
      <c r="E293" s="194" t="s">
        <v>1</v>
      </c>
      <c r="F293" s="195" t="s">
        <v>837</v>
      </c>
      <c r="G293" s="13"/>
      <c r="H293" s="194" t="s">
        <v>1</v>
      </c>
      <c r="I293" s="196"/>
      <c r="J293" s="13"/>
      <c r="K293" s="13"/>
      <c r="L293" s="192"/>
      <c r="M293" s="197"/>
      <c r="N293" s="198"/>
      <c r="O293" s="198"/>
      <c r="P293" s="198"/>
      <c r="Q293" s="198"/>
      <c r="R293" s="198"/>
      <c r="S293" s="198"/>
      <c r="T293" s="19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4" t="s">
        <v>151</v>
      </c>
      <c r="AU293" s="194" t="s">
        <v>90</v>
      </c>
      <c r="AV293" s="13" t="s">
        <v>88</v>
      </c>
      <c r="AW293" s="13" t="s">
        <v>36</v>
      </c>
      <c r="AX293" s="13" t="s">
        <v>80</v>
      </c>
      <c r="AY293" s="194" t="s">
        <v>141</v>
      </c>
    </row>
    <row r="294" s="13" customFormat="1">
      <c r="A294" s="13"/>
      <c r="B294" s="192"/>
      <c r="C294" s="13"/>
      <c r="D294" s="193" t="s">
        <v>151</v>
      </c>
      <c r="E294" s="194" t="s">
        <v>1</v>
      </c>
      <c r="F294" s="195" t="s">
        <v>838</v>
      </c>
      <c r="G294" s="13"/>
      <c r="H294" s="194" t="s">
        <v>1</v>
      </c>
      <c r="I294" s="196"/>
      <c r="J294" s="13"/>
      <c r="K294" s="13"/>
      <c r="L294" s="192"/>
      <c r="M294" s="197"/>
      <c r="N294" s="198"/>
      <c r="O294" s="198"/>
      <c r="P294" s="198"/>
      <c r="Q294" s="198"/>
      <c r="R294" s="198"/>
      <c r="S294" s="198"/>
      <c r="T294" s="19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4" t="s">
        <v>151</v>
      </c>
      <c r="AU294" s="194" t="s">
        <v>90</v>
      </c>
      <c r="AV294" s="13" t="s">
        <v>88</v>
      </c>
      <c r="AW294" s="13" t="s">
        <v>36</v>
      </c>
      <c r="AX294" s="13" t="s">
        <v>80</v>
      </c>
      <c r="AY294" s="194" t="s">
        <v>141</v>
      </c>
    </row>
    <row r="295" s="14" customFormat="1">
      <c r="A295" s="14"/>
      <c r="B295" s="200"/>
      <c r="C295" s="14"/>
      <c r="D295" s="193" t="s">
        <v>151</v>
      </c>
      <c r="E295" s="201" t="s">
        <v>1</v>
      </c>
      <c r="F295" s="202" t="s">
        <v>839</v>
      </c>
      <c r="G295" s="14"/>
      <c r="H295" s="203">
        <v>21.149999999999999</v>
      </c>
      <c r="I295" s="204"/>
      <c r="J295" s="14"/>
      <c r="K295" s="14"/>
      <c r="L295" s="200"/>
      <c r="M295" s="205"/>
      <c r="N295" s="206"/>
      <c r="O295" s="206"/>
      <c r="P295" s="206"/>
      <c r="Q295" s="206"/>
      <c r="R295" s="206"/>
      <c r="S295" s="206"/>
      <c r="T295" s="20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1" t="s">
        <v>151</v>
      </c>
      <c r="AU295" s="201" t="s">
        <v>90</v>
      </c>
      <c r="AV295" s="14" t="s">
        <v>90</v>
      </c>
      <c r="AW295" s="14" t="s">
        <v>36</v>
      </c>
      <c r="AX295" s="14" t="s">
        <v>80</v>
      </c>
      <c r="AY295" s="201" t="s">
        <v>141</v>
      </c>
    </row>
    <row r="296" s="13" customFormat="1">
      <c r="A296" s="13"/>
      <c r="B296" s="192"/>
      <c r="C296" s="13"/>
      <c r="D296" s="193" t="s">
        <v>151</v>
      </c>
      <c r="E296" s="194" t="s">
        <v>1</v>
      </c>
      <c r="F296" s="195" t="s">
        <v>840</v>
      </c>
      <c r="G296" s="13"/>
      <c r="H296" s="194" t="s">
        <v>1</v>
      </c>
      <c r="I296" s="196"/>
      <c r="J296" s="13"/>
      <c r="K296" s="13"/>
      <c r="L296" s="192"/>
      <c r="M296" s="197"/>
      <c r="N296" s="198"/>
      <c r="O296" s="198"/>
      <c r="P296" s="198"/>
      <c r="Q296" s="198"/>
      <c r="R296" s="198"/>
      <c r="S296" s="198"/>
      <c r="T296" s="19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4" t="s">
        <v>151</v>
      </c>
      <c r="AU296" s="194" t="s">
        <v>90</v>
      </c>
      <c r="AV296" s="13" t="s">
        <v>88</v>
      </c>
      <c r="AW296" s="13" t="s">
        <v>36</v>
      </c>
      <c r="AX296" s="13" t="s">
        <v>80</v>
      </c>
      <c r="AY296" s="194" t="s">
        <v>141</v>
      </c>
    </row>
    <row r="297" s="14" customFormat="1">
      <c r="A297" s="14"/>
      <c r="B297" s="200"/>
      <c r="C297" s="14"/>
      <c r="D297" s="193" t="s">
        <v>151</v>
      </c>
      <c r="E297" s="201" t="s">
        <v>1</v>
      </c>
      <c r="F297" s="202" t="s">
        <v>841</v>
      </c>
      <c r="G297" s="14"/>
      <c r="H297" s="203">
        <v>12.34</v>
      </c>
      <c r="I297" s="204"/>
      <c r="J297" s="14"/>
      <c r="K297" s="14"/>
      <c r="L297" s="200"/>
      <c r="M297" s="205"/>
      <c r="N297" s="206"/>
      <c r="O297" s="206"/>
      <c r="P297" s="206"/>
      <c r="Q297" s="206"/>
      <c r="R297" s="206"/>
      <c r="S297" s="206"/>
      <c r="T297" s="20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1" t="s">
        <v>151</v>
      </c>
      <c r="AU297" s="201" t="s">
        <v>90</v>
      </c>
      <c r="AV297" s="14" t="s">
        <v>90</v>
      </c>
      <c r="AW297" s="14" t="s">
        <v>36</v>
      </c>
      <c r="AX297" s="14" t="s">
        <v>80</v>
      </c>
      <c r="AY297" s="201" t="s">
        <v>141</v>
      </c>
    </row>
    <row r="298" s="13" customFormat="1">
      <c r="A298" s="13"/>
      <c r="B298" s="192"/>
      <c r="C298" s="13"/>
      <c r="D298" s="193" t="s">
        <v>151</v>
      </c>
      <c r="E298" s="194" t="s">
        <v>1</v>
      </c>
      <c r="F298" s="195" t="s">
        <v>842</v>
      </c>
      <c r="G298" s="13"/>
      <c r="H298" s="194" t="s">
        <v>1</v>
      </c>
      <c r="I298" s="196"/>
      <c r="J298" s="13"/>
      <c r="K298" s="13"/>
      <c r="L298" s="192"/>
      <c r="M298" s="197"/>
      <c r="N298" s="198"/>
      <c r="O298" s="198"/>
      <c r="P298" s="198"/>
      <c r="Q298" s="198"/>
      <c r="R298" s="198"/>
      <c r="S298" s="198"/>
      <c r="T298" s="19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4" t="s">
        <v>151</v>
      </c>
      <c r="AU298" s="194" t="s">
        <v>90</v>
      </c>
      <c r="AV298" s="13" t="s">
        <v>88</v>
      </c>
      <c r="AW298" s="13" t="s">
        <v>36</v>
      </c>
      <c r="AX298" s="13" t="s">
        <v>80</v>
      </c>
      <c r="AY298" s="194" t="s">
        <v>141</v>
      </c>
    </row>
    <row r="299" s="14" customFormat="1">
      <c r="A299" s="14"/>
      <c r="B299" s="200"/>
      <c r="C299" s="14"/>
      <c r="D299" s="193" t="s">
        <v>151</v>
      </c>
      <c r="E299" s="201" t="s">
        <v>1</v>
      </c>
      <c r="F299" s="202" t="s">
        <v>843</v>
      </c>
      <c r="G299" s="14"/>
      <c r="H299" s="203">
        <v>6.1379999999999999</v>
      </c>
      <c r="I299" s="204"/>
      <c r="J299" s="14"/>
      <c r="K299" s="14"/>
      <c r="L299" s="200"/>
      <c r="M299" s="205"/>
      <c r="N299" s="206"/>
      <c r="O299" s="206"/>
      <c r="P299" s="206"/>
      <c r="Q299" s="206"/>
      <c r="R299" s="206"/>
      <c r="S299" s="206"/>
      <c r="T299" s="20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1" t="s">
        <v>151</v>
      </c>
      <c r="AU299" s="201" t="s">
        <v>90</v>
      </c>
      <c r="AV299" s="14" t="s">
        <v>90</v>
      </c>
      <c r="AW299" s="14" t="s">
        <v>36</v>
      </c>
      <c r="AX299" s="14" t="s">
        <v>80</v>
      </c>
      <c r="AY299" s="201" t="s">
        <v>141</v>
      </c>
    </row>
    <row r="300" s="15" customFormat="1">
      <c r="A300" s="15"/>
      <c r="B300" s="211"/>
      <c r="C300" s="15"/>
      <c r="D300" s="193" t="s">
        <v>151</v>
      </c>
      <c r="E300" s="212" t="s">
        <v>1</v>
      </c>
      <c r="F300" s="213" t="s">
        <v>297</v>
      </c>
      <c r="G300" s="15"/>
      <c r="H300" s="214">
        <v>39.627999999999993</v>
      </c>
      <c r="I300" s="215"/>
      <c r="J300" s="15"/>
      <c r="K300" s="15"/>
      <c r="L300" s="211"/>
      <c r="M300" s="216"/>
      <c r="N300" s="217"/>
      <c r="O300" s="217"/>
      <c r="P300" s="217"/>
      <c r="Q300" s="217"/>
      <c r="R300" s="217"/>
      <c r="S300" s="217"/>
      <c r="T300" s="21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12" t="s">
        <v>151</v>
      </c>
      <c r="AU300" s="212" t="s">
        <v>90</v>
      </c>
      <c r="AV300" s="15" t="s">
        <v>163</v>
      </c>
      <c r="AW300" s="15" t="s">
        <v>36</v>
      </c>
      <c r="AX300" s="15" t="s">
        <v>88</v>
      </c>
      <c r="AY300" s="212" t="s">
        <v>141</v>
      </c>
    </row>
    <row r="301" s="2" customFormat="1" ht="19.8" customHeight="1">
      <c r="A301" s="37"/>
      <c r="B301" s="178"/>
      <c r="C301" s="179" t="s">
        <v>844</v>
      </c>
      <c r="D301" s="179" t="s">
        <v>144</v>
      </c>
      <c r="E301" s="180" t="s">
        <v>845</v>
      </c>
      <c r="F301" s="181" t="s">
        <v>846</v>
      </c>
      <c r="G301" s="182" t="s">
        <v>280</v>
      </c>
      <c r="H301" s="183">
        <v>5.2469999999999999</v>
      </c>
      <c r="I301" s="184"/>
      <c r="J301" s="185">
        <f>ROUND(I301*H301,2)</f>
        <v>0</v>
      </c>
      <c r="K301" s="181" t="s">
        <v>148</v>
      </c>
      <c r="L301" s="38"/>
      <c r="M301" s="186" t="s">
        <v>1</v>
      </c>
      <c r="N301" s="187" t="s">
        <v>45</v>
      </c>
      <c r="O301" s="76"/>
      <c r="P301" s="188">
        <f>O301*H301</f>
        <v>0</v>
      </c>
      <c r="Q301" s="188">
        <v>0.00080000000000000004</v>
      </c>
      <c r="R301" s="188">
        <f>Q301*H301</f>
        <v>0.0041976000000000001</v>
      </c>
      <c r="S301" s="188">
        <v>0</v>
      </c>
      <c r="T301" s="18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0" t="s">
        <v>163</v>
      </c>
      <c r="AT301" s="190" t="s">
        <v>144</v>
      </c>
      <c r="AU301" s="190" t="s">
        <v>90</v>
      </c>
      <c r="AY301" s="18" t="s">
        <v>141</v>
      </c>
      <c r="BE301" s="191">
        <f>IF(N301="základní",J301,0)</f>
        <v>0</v>
      </c>
      <c r="BF301" s="191">
        <f>IF(N301="snížená",J301,0)</f>
        <v>0</v>
      </c>
      <c r="BG301" s="191">
        <f>IF(N301="zákl. přenesená",J301,0)</f>
        <v>0</v>
      </c>
      <c r="BH301" s="191">
        <f>IF(N301="sníž. přenesená",J301,0)</f>
        <v>0</v>
      </c>
      <c r="BI301" s="191">
        <f>IF(N301="nulová",J301,0)</f>
        <v>0</v>
      </c>
      <c r="BJ301" s="18" t="s">
        <v>88</v>
      </c>
      <c r="BK301" s="191">
        <f>ROUND(I301*H301,2)</f>
        <v>0</v>
      </c>
      <c r="BL301" s="18" t="s">
        <v>163</v>
      </c>
      <c r="BM301" s="190" t="s">
        <v>847</v>
      </c>
    </row>
    <row r="302" s="13" customFormat="1">
      <c r="A302" s="13"/>
      <c r="B302" s="192"/>
      <c r="C302" s="13"/>
      <c r="D302" s="193" t="s">
        <v>151</v>
      </c>
      <c r="E302" s="194" t="s">
        <v>1</v>
      </c>
      <c r="F302" s="195" t="s">
        <v>848</v>
      </c>
      <c r="G302" s="13"/>
      <c r="H302" s="194" t="s">
        <v>1</v>
      </c>
      <c r="I302" s="196"/>
      <c r="J302" s="13"/>
      <c r="K302" s="13"/>
      <c r="L302" s="192"/>
      <c r="M302" s="197"/>
      <c r="N302" s="198"/>
      <c r="O302" s="198"/>
      <c r="P302" s="198"/>
      <c r="Q302" s="198"/>
      <c r="R302" s="198"/>
      <c r="S302" s="198"/>
      <c r="T302" s="19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4" t="s">
        <v>151</v>
      </c>
      <c r="AU302" s="194" t="s">
        <v>90</v>
      </c>
      <c r="AV302" s="13" t="s">
        <v>88</v>
      </c>
      <c r="AW302" s="13" t="s">
        <v>36</v>
      </c>
      <c r="AX302" s="13" t="s">
        <v>80</v>
      </c>
      <c r="AY302" s="194" t="s">
        <v>141</v>
      </c>
    </row>
    <row r="303" s="14" customFormat="1">
      <c r="A303" s="14"/>
      <c r="B303" s="200"/>
      <c r="C303" s="14"/>
      <c r="D303" s="193" t="s">
        <v>151</v>
      </c>
      <c r="E303" s="201" t="s">
        <v>1</v>
      </c>
      <c r="F303" s="202" t="s">
        <v>849</v>
      </c>
      <c r="G303" s="14"/>
      <c r="H303" s="203">
        <v>5.2469999999999999</v>
      </c>
      <c r="I303" s="204"/>
      <c r="J303" s="14"/>
      <c r="K303" s="14"/>
      <c r="L303" s="200"/>
      <c r="M303" s="205"/>
      <c r="N303" s="206"/>
      <c r="O303" s="206"/>
      <c r="P303" s="206"/>
      <c r="Q303" s="206"/>
      <c r="R303" s="206"/>
      <c r="S303" s="206"/>
      <c r="T303" s="20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1" t="s">
        <v>151</v>
      </c>
      <c r="AU303" s="201" t="s">
        <v>90</v>
      </c>
      <c r="AV303" s="14" t="s">
        <v>90</v>
      </c>
      <c r="AW303" s="14" t="s">
        <v>36</v>
      </c>
      <c r="AX303" s="14" t="s">
        <v>88</v>
      </c>
      <c r="AY303" s="201" t="s">
        <v>141</v>
      </c>
    </row>
    <row r="304" s="12" customFormat="1" ht="22.8" customHeight="1">
      <c r="A304" s="12"/>
      <c r="B304" s="165"/>
      <c r="C304" s="12"/>
      <c r="D304" s="166" t="s">
        <v>79</v>
      </c>
      <c r="E304" s="176" t="s">
        <v>184</v>
      </c>
      <c r="F304" s="176" t="s">
        <v>850</v>
      </c>
      <c r="G304" s="12"/>
      <c r="H304" s="12"/>
      <c r="I304" s="168"/>
      <c r="J304" s="177">
        <f>BK304</f>
        <v>0</v>
      </c>
      <c r="K304" s="12"/>
      <c r="L304" s="165"/>
      <c r="M304" s="170"/>
      <c r="N304" s="171"/>
      <c r="O304" s="171"/>
      <c r="P304" s="172">
        <f>SUM(P305:P308)</f>
        <v>0</v>
      </c>
      <c r="Q304" s="171"/>
      <c r="R304" s="172">
        <f>SUM(R305:R308)</f>
        <v>0.42080000000000001</v>
      </c>
      <c r="S304" s="171"/>
      <c r="T304" s="173">
        <f>SUM(T305:T308)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66" t="s">
        <v>88</v>
      </c>
      <c r="AT304" s="174" t="s">
        <v>79</v>
      </c>
      <c r="AU304" s="174" t="s">
        <v>88</v>
      </c>
      <c r="AY304" s="166" t="s">
        <v>141</v>
      </c>
      <c r="BK304" s="175">
        <f>SUM(BK305:BK308)</f>
        <v>0</v>
      </c>
    </row>
    <row r="305" s="2" customFormat="1" ht="22.2" customHeight="1">
      <c r="A305" s="37"/>
      <c r="B305" s="178"/>
      <c r="C305" s="179" t="s">
        <v>851</v>
      </c>
      <c r="D305" s="179" t="s">
        <v>144</v>
      </c>
      <c r="E305" s="180" t="s">
        <v>852</v>
      </c>
      <c r="F305" s="181" t="s">
        <v>853</v>
      </c>
      <c r="G305" s="182" t="s">
        <v>206</v>
      </c>
      <c r="H305" s="183">
        <v>1</v>
      </c>
      <c r="I305" s="184"/>
      <c r="J305" s="185">
        <f>ROUND(I305*H305,2)</f>
        <v>0</v>
      </c>
      <c r="K305" s="181" t="s">
        <v>148</v>
      </c>
      <c r="L305" s="38"/>
      <c r="M305" s="186" t="s">
        <v>1</v>
      </c>
      <c r="N305" s="187" t="s">
        <v>45</v>
      </c>
      <c r="O305" s="76"/>
      <c r="P305" s="188">
        <f>O305*H305</f>
        <v>0</v>
      </c>
      <c r="Q305" s="188">
        <v>0.42080000000000001</v>
      </c>
      <c r="R305" s="188">
        <f>Q305*H305</f>
        <v>0.42080000000000001</v>
      </c>
      <c r="S305" s="188">
        <v>0</v>
      </c>
      <c r="T305" s="18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0" t="s">
        <v>163</v>
      </c>
      <c r="AT305" s="190" t="s">
        <v>144</v>
      </c>
      <c r="AU305" s="190" t="s">
        <v>90</v>
      </c>
      <c r="AY305" s="18" t="s">
        <v>141</v>
      </c>
      <c r="BE305" s="191">
        <f>IF(N305="základní",J305,0)</f>
        <v>0</v>
      </c>
      <c r="BF305" s="191">
        <f>IF(N305="snížená",J305,0)</f>
        <v>0</v>
      </c>
      <c r="BG305" s="191">
        <f>IF(N305="zákl. přenesená",J305,0)</f>
        <v>0</v>
      </c>
      <c r="BH305" s="191">
        <f>IF(N305="sníž. přenesená",J305,0)</f>
        <v>0</v>
      </c>
      <c r="BI305" s="191">
        <f>IF(N305="nulová",J305,0)</f>
        <v>0</v>
      </c>
      <c r="BJ305" s="18" t="s">
        <v>88</v>
      </c>
      <c r="BK305" s="191">
        <f>ROUND(I305*H305,2)</f>
        <v>0</v>
      </c>
      <c r="BL305" s="18" t="s">
        <v>163</v>
      </c>
      <c r="BM305" s="190" t="s">
        <v>854</v>
      </c>
    </row>
    <row r="306" s="13" customFormat="1">
      <c r="A306" s="13"/>
      <c r="B306" s="192"/>
      <c r="C306" s="13"/>
      <c r="D306" s="193" t="s">
        <v>151</v>
      </c>
      <c r="E306" s="194" t="s">
        <v>1</v>
      </c>
      <c r="F306" s="195" t="s">
        <v>855</v>
      </c>
      <c r="G306" s="13"/>
      <c r="H306" s="194" t="s">
        <v>1</v>
      </c>
      <c r="I306" s="196"/>
      <c r="J306" s="13"/>
      <c r="K306" s="13"/>
      <c r="L306" s="192"/>
      <c r="M306" s="197"/>
      <c r="N306" s="198"/>
      <c r="O306" s="198"/>
      <c r="P306" s="198"/>
      <c r="Q306" s="198"/>
      <c r="R306" s="198"/>
      <c r="S306" s="198"/>
      <c r="T306" s="19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4" t="s">
        <v>151</v>
      </c>
      <c r="AU306" s="194" t="s">
        <v>90</v>
      </c>
      <c r="AV306" s="13" t="s">
        <v>88</v>
      </c>
      <c r="AW306" s="13" t="s">
        <v>36</v>
      </c>
      <c r="AX306" s="13" t="s">
        <v>80</v>
      </c>
      <c r="AY306" s="194" t="s">
        <v>141</v>
      </c>
    </row>
    <row r="307" s="13" customFormat="1">
      <c r="A307" s="13"/>
      <c r="B307" s="192"/>
      <c r="C307" s="13"/>
      <c r="D307" s="193" t="s">
        <v>151</v>
      </c>
      <c r="E307" s="194" t="s">
        <v>1</v>
      </c>
      <c r="F307" s="195" t="s">
        <v>856</v>
      </c>
      <c r="G307" s="13"/>
      <c r="H307" s="194" t="s">
        <v>1</v>
      </c>
      <c r="I307" s="196"/>
      <c r="J307" s="13"/>
      <c r="K307" s="13"/>
      <c r="L307" s="192"/>
      <c r="M307" s="197"/>
      <c r="N307" s="198"/>
      <c r="O307" s="198"/>
      <c r="P307" s="198"/>
      <c r="Q307" s="198"/>
      <c r="R307" s="198"/>
      <c r="S307" s="198"/>
      <c r="T307" s="19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4" t="s">
        <v>151</v>
      </c>
      <c r="AU307" s="194" t="s">
        <v>90</v>
      </c>
      <c r="AV307" s="13" t="s">
        <v>88</v>
      </c>
      <c r="AW307" s="13" t="s">
        <v>36</v>
      </c>
      <c r="AX307" s="13" t="s">
        <v>80</v>
      </c>
      <c r="AY307" s="194" t="s">
        <v>141</v>
      </c>
    </row>
    <row r="308" s="14" customFormat="1">
      <c r="A308" s="14"/>
      <c r="B308" s="200"/>
      <c r="C308" s="14"/>
      <c r="D308" s="193" t="s">
        <v>151</v>
      </c>
      <c r="E308" s="201" t="s">
        <v>1</v>
      </c>
      <c r="F308" s="202" t="s">
        <v>88</v>
      </c>
      <c r="G308" s="14"/>
      <c r="H308" s="203">
        <v>1</v>
      </c>
      <c r="I308" s="204"/>
      <c r="J308" s="14"/>
      <c r="K308" s="14"/>
      <c r="L308" s="200"/>
      <c r="M308" s="205"/>
      <c r="N308" s="206"/>
      <c r="O308" s="206"/>
      <c r="P308" s="206"/>
      <c r="Q308" s="206"/>
      <c r="R308" s="206"/>
      <c r="S308" s="206"/>
      <c r="T308" s="20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1" t="s">
        <v>151</v>
      </c>
      <c r="AU308" s="201" t="s">
        <v>90</v>
      </c>
      <c r="AV308" s="14" t="s">
        <v>90</v>
      </c>
      <c r="AW308" s="14" t="s">
        <v>36</v>
      </c>
      <c r="AX308" s="14" t="s">
        <v>88</v>
      </c>
      <c r="AY308" s="201" t="s">
        <v>141</v>
      </c>
    </row>
    <row r="309" s="12" customFormat="1" ht="22.8" customHeight="1">
      <c r="A309" s="12"/>
      <c r="B309" s="165"/>
      <c r="C309" s="12"/>
      <c r="D309" s="166" t="s">
        <v>79</v>
      </c>
      <c r="E309" s="176" t="s">
        <v>192</v>
      </c>
      <c r="F309" s="176" t="s">
        <v>306</v>
      </c>
      <c r="G309" s="12"/>
      <c r="H309" s="12"/>
      <c r="I309" s="168"/>
      <c r="J309" s="177">
        <f>BK309</f>
        <v>0</v>
      </c>
      <c r="K309" s="12"/>
      <c r="L309" s="165"/>
      <c r="M309" s="170"/>
      <c r="N309" s="171"/>
      <c r="O309" s="171"/>
      <c r="P309" s="172">
        <f>SUM(P310:P396)</f>
        <v>0</v>
      </c>
      <c r="Q309" s="171"/>
      <c r="R309" s="172">
        <f>SUM(R310:R396)</f>
        <v>6.4837872299999981</v>
      </c>
      <c r="S309" s="171"/>
      <c r="T309" s="173">
        <f>SUM(T310:T396)</f>
        <v>1.75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66" t="s">
        <v>88</v>
      </c>
      <c r="AT309" s="174" t="s">
        <v>79</v>
      </c>
      <c r="AU309" s="174" t="s">
        <v>88</v>
      </c>
      <c r="AY309" s="166" t="s">
        <v>141</v>
      </c>
      <c r="BK309" s="175">
        <f>SUM(BK310:BK396)</f>
        <v>0</v>
      </c>
    </row>
    <row r="310" s="2" customFormat="1" ht="22.2" customHeight="1">
      <c r="A310" s="37"/>
      <c r="B310" s="178"/>
      <c r="C310" s="179" t="s">
        <v>857</v>
      </c>
      <c r="D310" s="179" t="s">
        <v>144</v>
      </c>
      <c r="E310" s="180" t="s">
        <v>858</v>
      </c>
      <c r="F310" s="181" t="s">
        <v>859</v>
      </c>
      <c r="G310" s="182" t="s">
        <v>199</v>
      </c>
      <c r="H310" s="183">
        <v>17.489999999999998</v>
      </c>
      <c r="I310" s="184"/>
      <c r="J310" s="185">
        <f>ROUND(I310*H310,2)</f>
        <v>0</v>
      </c>
      <c r="K310" s="181" t="s">
        <v>148</v>
      </c>
      <c r="L310" s="38"/>
      <c r="M310" s="186" t="s">
        <v>1</v>
      </c>
      <c r="N310" s="187" t="s">
        <v>45</v>
      </c>
      <c r="O310" s="76"/>
      <c r="P310" s="188">
        <f>O310*H310</f>
        <v>0</v>
      </c>
      <c r="Q310" s="188">
        <v>0.00073999999999999999</v>
      </c>
      <c r="R310" s="188">
        <f>Q310*H310</f>
        <v>0.012942599999999999</v>
      </c>
      <c r="S310" s="188">
        <v>0</v>
      </c>
      <c r="T310" s="18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0" t="s">
        <v>163</v>
      </c>
      <c r="AT310" s="190" t="s">
        <v>144</v>
      </c>
      <c r="AU310" s="190" t="s">
        <v>90</v>
      </c>
      <c r="AY310" s="18" t="s">
        <v>141</v>
      </c>
      <c r="BE310" s="191">
        <f>IF(N310="základní",J310,0)</f>
        <v>0</v>
      </c>
      <c r="BF310" s="191">
        <f>IF(N310="snížená",J310,0)</f>
        <v>0</v>
      </c>
      <c r="BG310" s="191">
        <f>IF(N310="zákl. přenesená",J310,0)</f>
        <v>0</v>
      </c>
      <c r="BH310" s="191">
        <f>IF(N310="sníž. přenesená",J310,0)</f>
        <v>0</v>
      </c>
      <c r="BI310" s="191">
        <f>IF(N310="nulová",J310,0)</f>
        <v>0</v>
      </c>
      <c r="BJ310" s="18" t="s">
        <v>88</v>
      </c>
      <c r="BK310" s="191">
        <f>ROUND(I310*H310,2)</f>
        <v>0</v>
      </c>
      <c r="BL310" s="18" t="s">
        <v>163</v>
      </c>
      <c r="BM310" s="190" t="s">
        <v>860</v>
      </c>
    </row>
    <row r="311" s="13" customFormat="1">
      <c r="A311" s="13"/>
      <c r="B311" s="192"/>
      <c r="C311" s="13"/>
      <c r="D311" s="193" t="s">
        <v>151</v>
      </c>
      <c r="E311" s="194" t="s">
        <v>1</v>
      </c>
      <c r="F311" s="195" t="s">
        <v>861</v>
      </c>
      <c r="G311" s="13"/>
      <c r="H311" s="194" t="s">
        <v>1</v>
      </c>
      <c r="I311" s="196"/>
      <c r="J311" s="13"/>
      <c r="K311" s="13"/>
      <c r="L311" s="192"/>
      <c r="M311" s="197"/>
      <c r="N311" s="198"/>
      <c r="O311" s="198"/>
      <c r="P311" s="198"/>
      <c r="Q311" s="198"/>
      <c r="R311" s="198"/>
      <c r="S311" s="198"/>
      <c r="T311" s="19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4" t="s">
        <v>151</v>
      </c>
      <c r="AU311" s="194" t="s">
        <v>90</v>
      </c>
      <c r="AV311" s="13" t="s">
        <v>88</v>
      </c>
      <c r="AW311" s="13" t="s">
        <v>36</v>
      </c>
      <c r="AX311" s="13" t="s">
        <v>80</v>
      </c>
      <c r="AY311" s="194" t="s">
        <v>141</v>
      </c>
    </row>
    <row r="312" s="14" customFormat="1">
      <c r="A312" s="14"/>
      <c r="B312" s="200"/>
      <c r="C312" s="14"/>
      <c r="D312" s="193" t="s">
        <v>151</v>
      </c>
      <c r="E312" s="201" t="s">
        <v>1</v>
      </c>
      <c r="F312" s="202" t="s">
        <v>862</v>
      </c>
      <c r="G312" s="14"/>
      <c r="H312" s="203">
        <v>17.489999999999998</v>
      </c>
      <c r="I312" s="204"/>
      <c r="J312" s="14"/>
      <c r="K312" s="14"/>
      <c r="L312" s="200"/>
      <c r="M312" s="205"/>
      <c r="N312" s="206"/>
      <c r="O312" s="206"/>
      <c r="P312" s="206"/>
      <c r="Q312" s="206"/>
      <c r="R312" s="206"/>
      <c r="S312" s="206"/>
      <c r="T312" s="20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1" t="s">
        <v>151</v>
      </c>
      <c r="AU312" s="201" t="s">
        <v>90</v>
      </c>
      <c r="AV312" s="14" t="s">
        <v>90</v>
      </c>
      <c r="AW312" s="14" t="s">
        <v>36</v>
      </c>
      <c r="AX312" s="14" t="s">
        <v>88</v>
      </c>
      <c r="AY312" s="201" t="s">
        <v>141</v>
      </c>
    </row>
    <row r="313" s="2" customFormat="1" ht="14.4" customHeight="1">
      <c r="A313" s="37"/>
      <c r="B313" s="178"/>
      <c r="C313" s="224" t="s">
        <v>863</v>
      </c>
      <c r="D313" s="224" t="s">
        <v>431</v>
      </c>
      <c r="E313" s="225" t="s">
        <v>864</v>
      </c>
      <c r="F313" s="226" t="s">
        <v>865</v>
      </c>
      <c r="G313" s="227" t="s">
        <v>199</v>
      </c>
      <c r="H313" s="228">
        <v>17.489999999999998</v>
      </c>
      <c r="I313" s="229"/>
      <c r="J313" s="230">
        <f>ROUND(I313*H313,2)</f>
        <v>0</v>
      </c>
      <c r="K313" s="226" t="s">
        <v>227</v>
      </c>
      <c r="L313" s="231"/>
      <c r="M313" s="232" t="s">
        <v>1</v>
      </c>
      <c r="N313" s="233" t="s">
        <v>45</v>
      </c>
      <c r="O313" s="76"/>
      <c r="P313" s="188">
        <f>O313*H313</f>
        <v>0</v>
      </c>
      <c r="Q313" s="188">
        <v>0.070499999999999993</v>
      </c>
      <c r="R313" s="188">
        <f>Q313*H313</f>
        <v>1.2330449999999997</v>
      </c>
      <c r="S313" s="188">
        <v>0</v>
      </c>
      <c r="T313" s="18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0" t="s">
        <v>184</v>
      </c>
      <c r="AT313" s="190" t="s">
        <v>431</v>
      </c>
      <c r="AU313" s="190" t="s">
        <v>90</v>
      </c>
      <c r="AY313" s="18" t="s">
        <v>141</v>
      </c>
      <c r="BE313" s="191">
        <f>IF(N313="základní",J313,0)</f>
        <v>0</v>
      </c>
      <c r="BF313" s="191">
        <f>IF(N313="snížená",J313,0)</f>
        <v>0</v>
      </c>
      <c r="BG313" s="191">
        <f>IF(N313="zákl. přenesená",J313,0)</f>
        <v>0</v>
      </c>
      <c r="BH313" s="191">
        <f>IF(N313="sníž. přenesená",J313,0)</f>
        <v>0</v>
      </c>
      <c r="BI313" s="191">
        <f>IF(N313="nulová",J313,0)</f>
        <v>0</v>
      </c>
      <c r="BJ313" s="18" t="s">
        <v>88</v>
      </c>
      <c r="BK313" s="191">
        <f>ROUND(I313*H313,2)</f>
        <v>0</v>
      </c>
      <c r="BL313" s="18" t="s">
        <v>163</v>
      </c>
      <c r="BM313" s="190" t="s">
        <v>866</v>
      </c>
    </row>
    <row r="314" s="13" customFormat="1">
      <c r="A314" s="13"/>
      <c r="B314" s="192"/>
      <c r="C314" s="13"/>
      <c r="D314" s="193" t="s">
        <v>151</v>
      </c>
      <c r="E314" s="194" t="s">
        <v>1</v>
      </c>
      <c r="F314" s="195" t="s">
        <v>867</v>
      </c>
      <c r="G314" s="13"/>
      <c r="H314" s="194" t="s">
        <v>1</v>
      </c>
      <c r="I314" s="196"/>
      <c r="J314" s="13"/>
      <c r="K314" s="13"/>
      <c r="L314" s="192"/>
      <c r="M314" s="197"/>
      <c r="N314" s="198"/>
      <c r="O314" s="198"/>
      <c r="P314" s="198"/>
      <c r="Q314" s="198"/>
      <c r="R314" s="198"/>
      <c r="S314" s="198"/>
      <c r="T314" s="19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4" t="s">
        <v>151</v>
      </c>
      <c r="AU314" s="194" t="s">
        <v>90</v>
      </c>
      <c r="AV314" s="13" t="s">
        <v>88</v>
      </c>
      <c r="AW314" s="13" t="s">
        <v>36</v>
      </c>
      <c r="AX314" s="13" t="s">
        <v>80</v>
      </c>
      <c r="AY314" s="194" t="s">
        <v>141</v>
      </c>
    </row>
    <row r="315" s="14" customFormat="1">
      <c r="A315" s="14"/>
      <c r="B315" s="200"/>
      <c r="C315" s="14"/>
      <c r="D315" s="193" t="s">
        <v>151</v>
      </c>
      <c r="E315" s="201" t="s">
        <v>1</v>
      </c>
      <c r="F315" s="202" t="s">
        <v>868</v>
      </c>
      <c r="G315" s="14"/>
      <c r="H315" s="203">
        <v>17.489999999999998</v>
      </c>
      <c r="I315" s="204"/>
      <c r="J315" s="14"/>
      <c r="K315" s="14"/>
      <c r="L315" s="200"/>
      <c r="M315" s="205"/>
      <c r="N315" s="206"/>
      <c r="O315" s="206"/>
      <c r="P315" s="206"/>
      <c r="Q315" s="206"/>
      <c r="R315" s="206"/>
      <c r="S315" s="206"/>
      <c r="T315" s="20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1" t="s">
        <v>151</v>
      </c>
      <c r="AU315" s="201" t="s">
        <v>90</v>
      </c>
      <c r="AV315" s="14" t="s">
        <v>90</v>
      </c>
      <c r="AW315" s="14" t="s">
        <v>36</v>
      </c>
      <c r="AX315" s="14" t="s">
        <v>88</v>
      </c>
      <c r="AY315" s="201" t="s">
        <v>141</v>
      </c>
    </row>
    <row r="316" s="2" customFormat="1" ht="22.2" customHeight="1">
      <c r="A316" s="37"/>
      <c r="B316" s="178"/>
      <c r="C316" s="179" t="s">
        <v>869</v>
      </c>
      <c r="D316" s="179" t="s">
        <v>144</v>
      </c>
      <c r="E316" s="180" t="s">
        <v>870</v>
      </c>
      <c r="F316" s="181" t="s">
        <v>871</v>
      </c>
      <c r="G316" s="182" t="s">
        <v>206</v>
      </c>
      <c r="H316" s="183">
        <v>2</v>
      </c>
      <c r="I316" s="184"/>
      <c r="J316" s="185">
        <f>ROUND(I316*H316,2)</f>
        <v>0</v>
      </c>
      <c r="K316" s="181" t="s">
        <v>148</v>
      </c>
      <c r="L316" s="38"/>
      <c r="M316" s="186" t="s">
        <v>1</v>
      </c>
      <c r="N316" s="187" t="s">
        <v>45</v>
      </c>
      <c r="O316" s="76"/>
      <c r="P316" s="188">
        <f>O316*H316</f>
        <v>0</v>
      </c>
      <c r="Q316" s="188">
        <v>0.00069999999999999999</v>
      </c>
      <c r="R316" s="188">
        <f>Q316*H316</f>
        <v>0.0014</v>
      </c>
      <c r="S316" s="188">
        <v>0</v>
      </c>
      <c r="T316" s="18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0" t="s">
        <v>163</v>
      </c>
      <c r="AT316" s="190" t="s">
        <v>144</v>
      </c>
      <c r="AU316" s="190" t="s">
        <v>90</v>
      </c>
      <c r="AY316" s="18" t="s">
        <v>141</v>
      </c>
      <c r="BE316" s="191">
        <f>IF(N316="základní",J316,0)</f>
        <v>0</v>
      </c>
      <c r="BF316" s="191">
        <f>IF(N316="snížená",J316,0)</f>
        <v>0</v>
      </c>
      <c r="BG316" s="191">
        <f>IF(N316="zákl. přenesená",J316,0)</f>
        <v>0</v>
      </c>
      <c r="BH316" s="191">
        <f>IF(N316="sníž. přenesená",J316,0)</f>
        <v>0</v>
      </c>
      <c r="BI316" s="191">
        <f>IF(N316="nulová",J316,0)</f>
        <v>0</v>
      </c>
      <c r="BJ316" s="18" t="s">
        <v>88</v>
      </c>
      <c r="BK316" s="191">
        <f>ROUND(I316*H316,2)</f>
        <v>0</v>
      </c>
      <c r="BL316" s="18" t="s">
        <v>163</v>
      </c>
      <c r="BM316" s="190" t="s">
        <v>872</v>
      </c>
    </row>
    <row r="317" s="13" customFormat="1">
      <c r="A317" s="13"/>
      <c r="B317" s="192"/>
      <c r="C317" s="13"/>
      <c r="D317" s="193" t="s">
        <v>151</v>
      </c>
      <c r="E317" s="194" t="s">
        <v>1</v>
      </c>
      <c r="F317" s="195" t="s">
        <v>873</v>
      </c>
      <c r="G317" s="13"/>
      <c r="H317" s="194" t="s">
        <v>1</v>
      </c>
      <c r="I317" s="196"/>
      <c r="J317" s="13"/>
      <c r="K317" s="13"/>
      <c r="L317" s="192"/>
      <c r="M317" s="197"/>
      <c r="N317" s="198"/>
      <c r="O317" s="198"/>
      <c r="P317" s="198"/>
      <c r="Q317" s="198"/>
      <c r="R317" s="198"/>
      <c r="S317" s="198"/>
      <c r="T317" s="19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4" t="s">
        <v>151</v>
      </c>
      <c r="AU317" s="194" t="s">
        <v>90</v>
      </c>
      <c r="AV317" s="13" t="s">
        <v>88</v>
      </c>
      <c r="AW317" s="13" t="s">
        <v>36</v>
      </c>
      <c r="AX317" s="13" t="s">
        <v>80</v>
      </c>
      <c r="AY317" s="194" t="s">
        <v>141</v>
      </c>
    </row>
    <row r="318" s="14" customFormat="1">
      <c r="A318" s="14"/>
      <c r="B318" s="200"/>
      <c r="C318" s="14"/>
      <c r="D318" s="193" t="s">
        <v>151</v>
      </c>
      <c r="E318" s="201" t="s">
        <v>1</v>
      </c>
      <c r="F318" s="202" t="s">
        <v>90</v>
      </c>
      <c r="G318" s="14"/>
      <c r="H318" s="203">
        <v>2</v>
      </c>
      <c r="I318" s="204"/>
      <c r="J318" s="14"/>
      <c r="K318" s="14"/>
      <c r="L318" s="200"/>
      <c r="M318" s="205"/>
      <c r="N318" s="206"/>
      <c r="O318" s="206"/>
      <c r="P318" s="206"/>
      <c r="Q318" s="206"/>
      <c r="R318" s="206"/>
      <c r="S318" s="206"/>
      <c r="T318" s="20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1" t="s">
        <v>151</v>
      </c>
      <c r="AU318" s="201" t="s">
        <v>90</v>
      </c>
      <c r="AV318" s="14" t="s">
        <v>90</v>
      </c>
      <c r="AW318" s="14" t="s">
        <v>36</v>
      </c>
      <c r="AX318" s="14" t="s">
        <v>88</v>
      </c>
      <c r="AY318" s="201" t="s">
        <v>141</v>
      </c>
    </row>
    <row r="319" s="2" customFormat="1" ht="19.8" customHeight="1">
      <c r="A319" s="37"/>
      <c r="B319" s="178"/>
      <c r="C319" s="224" t="s">
        <v>874</v>
      </c>
      <c r="D319" s="224" t="s">
        <v>431</v>
      </c>
      <c r="E319" s="225" t="s">
        <v>875</v>
      </c>
      <c r="F319" s="226" t="s">
        <v>876</v>
      </c>
      <c r="G319" s="227" t="s">
        <v>206</v>
      </c>
      <c r="H319" s="228">
        <v>2</v>
      </c>
      <c r="I319" s="229"/>
      <c r="J319" s="230">
        <f>ROUND(I319*H319,2)</f>
        <v>0</v>
      </c>
      <c r="K319" s="226" t="s">
        <v>148</v>
      </c>
      <c r="L319" s="231"/>
      <c r="M319" s="232" t="s">
        <v>1</v>
      </c>
      <c r="N319" s="233" t="s">
        <v>45</v>
      </c>
      <c r="O319" s="76"/>
      <c r="P319" s="188">
        <f>O319*H319</f>
        <v>0</v>
      </c>
      <c r="Q319" s="188">
        <v>0.0038</v>
      </c>
      <c r="R319" s="188">
        <f>Q319*H319</f>
        <v>0.0076</v>
      </c>
      <c r="S319" s="188">
        <v>0</v>
      </c>
      <c r="T319" s="18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0" t="s">
        <v>184</v>
      </c>
      <c r="AT319" s="190" t="s">
        <v>431</v>
      </c>
      <c r="AU319" s="190" t="s">
        <v>90</v>
      </c>
      <c r="AY319" s="18" t="s">
        <v>141</v>
      </c>
      <c r="BE319" s="191">
        <f>IF(N319="základní",J319,0)</f>
        <v>0</v>
      </c>
      <c r="BF319" s="191">
        <f>IF(N319="snížená",J319,0)</f>
        <v>0</v>
      </c>
      <c r="BG319" s="191">
        <f>IF(N319="zákl. přenesená",J319,0)</f>
        <v>0</v>
      </c>
      <c r="BH319" s="191">
        <f>IF(N319="sníž. přenesená",J319,0)</f>
        <v>0</v>
      </c>
      <c r="BI319" s="191">
        <f>IF(N319="nulová",J319,0)</f>
        <v>0</v>
      </c>
      <c r="BJ319" s="18" t="s">
        <v>88</v>
      </c>
      <c r="BK319" s="191">
        <f>ROUND(I319*H319,2)</f>
        <v>0</v>
      </c>
      <c r="BL319" s="18" t="s">
        <v>163</v>
      </c>
      <c r="BM319" s="190" t="s">
        <v>877</v>
      </c>
    </row>
    <row r="320" s="13" customFormat="1">
      <c r="A320" s="13"/>
      <c r="B320" s="192"/>
      <c r="C320" s="13"/>
      <c r="D320" s="193" t="s">
        <v>151</v>
      </c>
      <c r="E320" s="194" t="s">
        <v>1</v>
      </c>
      <c r="F320" s="195" t="s">
        <v>878</v>
      </c>
      <c r="G320" s="13"/>
      <c r="H320" s="194" t="s">
        <v>1</v>
      </c>
      <c r="I320" s="196"/>
      <c r="J320" s="13"/>
      <c r="K320" s="13"/>
      <c r="L320" s="192"/>
      <c r="M320" s="197"/>
      <c r="N320" s="198"/>
      <c r="O320" s="198"/>
      <c r="P320" s="198"/>
      <c r="Q320" s="198"/>
      <c r="R320" s="198"/>
      <c r="S320" s="198"/>
      <c r="T320" s="19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4" t="s">
        <v>151</v>
      </c>
      <c r="AU320" s="194" t="s">
        <v>90</v>
      </c>
      <c r="AV320" s="13" t="s">
        <v>88</v>
      </c>
      <c r="AW320" s="13" t="s">
        <v>36</v>
      </c>
      <c r="AX320" s="13" t="s">
        <v>80</v>
      </c>
      <c r="AY320" s="194" t="s">
        <v>141</v>
      </c>
    </row>
    <row r="321" s="14" customFormat="1">
      <c r="A321" s="14"/>
      <c r="B321" s="200"/>
      <c r="C321" s="14"/>
      <c r="D321" s="193" t="s">
        <v>151</v>
      </c>
      <c r="E321" s="201" t="s">
        <v>1</v>
      </c>
      <c r="F321" s="202" t="s">
        <v>90</v>
      </c>
      <c r="G321" s="14"/>
      <c r="H321" s="203">
        <v>2</v>
      </c>
      <c r="I321" s="204"/>
      <c r="J321" s="14"/>
      <c r="K321" s="14"/>
      <c r="L321" s="200"/>
      <c r="M321" s="205"/>
      <c r="N321" s="206"/>
      <c r="O321" s="206"/>
      <c r="P321" s="206"/>
      <c r="Q321" s="206"/>
      <c r="R321" s="206"/>
      <c r="S321" s="206"/>
      <c r="T321" s="20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1" t="s">
        <v>151</v>
      </c>
      <c r="AU321" s="201" t="s">
        <v>90</v>
      </c>
      <c r="AV321" s="14" t="s">
        <v>90</v>
      </c>
      <c r="AW321" s="14" t="s">
        <v>36</v>
      </c>
      <c r="AX321" s="14" t="s">
        <v>88</v>
      </c>
      <c r="AY321" s="201" t="s">
        <v>141</v>
      </c>
    </row>
    <row r="322" s="2" customFormat="1" ht="14.4" customHeight="1">
      <c r="A322" s="37"/>
      <c r="B322" s="178"/>
      <c r="C322" s="179" t="s">
        <v>879</v>
      </c>
      <c r="D322" s="179" t="s">
        <v>144</v>
      </c>
      <c r="E322" s="180" t="s">
        <v>880</v>
      </c>
      <c r="F322" s="181" t="s">
        <v>881</v>
      </c>
      <c r="G322" s="182" t="s">
        <v>206</v>
      </c>
      <c r="H322" s="183">
        <v>2</v>
      </c>
      <c r="I322" s="184"/>
      <c r="J322" s="185">
        <f>ROUND(I322*H322,2)</f>
        <v>0</v>
      </c>
      <c r="K322" s="181" t="s">
        <v>148</v>
      </c>
      <c r="L322" s="38"/>
      <c r="M322" s="186" t="s">
        <v>1</v>
      </c>
      <c r="N322" s="187" t="s">
        <v>45</v>
      </c>
      <c r="O322" s="76"/>
      <c r="P322" s="188">
        <f>O322*H322</f>
        <v>0</v>
      </c>
      <c r="Q322" s="188">
        <v>0.081119999999999998</v>
      </c>
      <c r="R322" s="188">
        <f>Q322*H322</f>
        <v>0.16224</v>
      </c>
      <c r="S322" s="188">
        <v>0</v>
      </c>
      <c r="T322" s="18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0" t="s">
        <v>163</v>
      </c>
      <c r="AT322" s="190" t="s">
        <v>144</v>
      </c>
      <c r="AU322" s="190" t="s">
        <v>90</v>
      </c>
      <c r="AY322" s="18" t="s">
        <v>141</v>
      </c>
      <c r="BE322" s="191">
        <f>IF(N322="základní",J322,0)</f>
        <v>0</v>
      </c>
      <c r="BF322" s="191">
        <f>IF(N322="snížená",J322,0)</f>
        <v>0</v>
      </c>
      <c r="BG322" s="191">
        <f>IF(N322="zákl. přenesená",J322,0)</f>
        <v>0</v>
      </c>
      <c r="BH322" s="191">
        <f>IF(N322="sníž. přenesená",J322,0)</f>
        <v>0</v>
      </c>
      <c r="BI322" s="191">
        <f>IF(N322="nulová",J322,0)</f>
        <v>0</v>
      </c>
      <c r="BJ322" s="18" t="s">
        <v>88</v>
      </c>
      <c r="BK322" s="191">
        <f>ROUND(I322*H322,2)</f>
        <v>0</v>
      </c>
      <c r="BL322" s="18" t="s">
        <v>163</v>
      </c>
      <c r="BM322" s="190" t="s">
        <v>882</v>
      </c>
    </row>
    <row r="323" s="13" customFormat="1">
      <c r="A323" s="13"/>
      <c r="B323" s="192"/>
      <c r="C323" s="13"/>
      <c r="D323" s="193" t="s">
        <v>151</v>
      </c>
      <c r="E323" s="194" t="s">
        <v>1</v>
      </c>
      <c r="F323" s="195" t="s">
        <v>883</v>
      </c>
      <c r="G323" s="13"/>
      <c r="H323" s="194" t="s">
        <v>1</v>
      </c>
      <c r="I323" s="196"/>
      <c r="J323" s="13"/>
      <c r="K323" s="13"/>
      <c r="L323" s="192"/>
      <c r="M323" s="197"/>
      <c r="N323" s="198"/>
      <c r="O323" s="198"/>
      <c r="P323" s="198"/>
      <c r="Q323" s="198"/>
      <c r="R323" s="198"/>
      <c r="S323" s="198"/>
      <c r="T323" s="19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4" t="s">
        <v>151</v>
      </c>
      <c r="AU323" s="194" t="s">
        <v>90</v>
      </c>
      <c r="AV323" s="13" t="s">
        <v>88</v>
      </c>
      <c r="AW323" s="13" t="s">
        <v>36</v>
      </c>
      <c r="AX323" s="13" t="s">
        <v>80</v>
      </c>
      <c r="AY323" s="194" t="s">
        <v>141</v>
      </c>
    </row>
    <row r="324" s="14" customFormat="1">
      <c r="A324" s="14"/>
      <c r="B324" s="200"/>
      <c r="C324" s="14"/>
      <c r="D324" s="193" t="s">
        <v>151</v>
      </c>
      <c r="E324" s="201" t="s">
        <v>1</v>
      </c>
      <c r="F324" s="202" t="s">
        <v>90</v>
      </c>
      <c r="G324" s="14"/>
      <c r="H324" s="203">
        <v>2</v>
      </c>
      <c r="I324" s="204"/>
      <c r="J324" s="14"/>
      <c r="K324" s="14"/>
      <c r="L324" s="200"/>
      <c r="M324" s="205"/>
      <c r="N324" s="206"/>
      <c r="O324" s="206"/>
      <c r="P324" s="206"/>
      <c r="Q324" s="206"/>
      <c r="R324" s="206"/>
      <c r="S324" s="206"/>
      <c r="T324" s="20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1" t="s">
        <v>151</v>
      </c>
      <c r="AU324" s="201" t="s">
        <v>90</v>
      </c>
      <c r="AV324" s="14" t="s">
        <v>90</v>
      </c>
      <c r="AW324" s="14" t="s">
        <v>36</v>
      </c>
      <c r="AX324" s="14" t="s">
        <v>88</v>
      </c>
      <c r="AY324" s="201" t="s">
        <v>141</v>
      </c>
    </row>
    <row r="325" s="2" customFormat="1" ht="22.2" customHeight="1">
      <c r="A325" s="37"/>
      <c r="B325" s="178"/>
      <c r="C325" s="179" t="s">
        <v>884</v>
      </c>
      <c r="D325" s="179" t="s">
        <v>144</v>
      </c>
      <c r="E325" s="180" t="s">
        <v>885</v>
      </c>
      <c r="F325" s="181" t="s">
        <v>886</v>
      </c>
      <c r="G325" s="182" t="s">
        <v>199</v>
      </c>
      <c r="H325" s="183">
        <v>4</v>
      </c>
      <c r="I325" s="184"/>
      <c r="J325" s="185">
        <f>ROUND(I325*H325,2)</f>
        <v>0</v>
      </c>
      <c r="K325" s="181" t="s">
        <v>148</v>
      </c>
      <c r="L325" s="38"/>
      <c r="M325" s="186" t="s">
        <v>1</v>
      </c>
      <c r="N325" s="187" t="s">
        <v>45</v>
      </c>
      <c r="O325" s="76"/>
      <c r="P325" s="188">
        <f>O325*H325</f>
        <v>0</v>
      </c>
      <c r="Q325" s="188">
        <v>0.15540000000000001</v>
      </c>
      <c r="R325" s="188">
        <f>Q325*H325</f>
        <v>0.62160000000000004</v>
      </c>
      <c r="S325" s="188">
        <v>0</v>
      </c>
      <c r="T325" s="18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0" t="s">
        <v>163</v>
      </c>
      <c r="AT325" s="190" t="s">
        <v>144</v>
      </c>
      <c r="AU325" s="190" t="s">
        <v>90</v>
      </c>
      <c r="AY325" s="18" t="s">
        <v>141</v>
      </c>
      <c r="BE325" s="191">
        <f>IF(N325="základní",J325,0)</f>
        <v>0</v>
      </c>
      <c r="BF325" s="191">
        <f>IF(N325="snížená",J325,0)</f>
        <v>0</v>
      </c>
      <c r="BG325" s="191">
        <f>IF(N325="zákl. přenesená",J325,0)</f>
        <v>0</v>
      </c>
      <c r="BH325" s="191">
        <f>IF(N325="sníž. přenesená",J325,0)</f>
        <v>0</v>
      </c>
      <c r="BI325" s="191">
        <f>IF(N325="nulová",J325,0)</f>
        <v>0</v>
      </c>
      <c r="BJ325" s="18" t="s">
        <v>88</v>
      </c>
      <c r="BK325" s="191">
        <f>ROUND(I325*H325,2)</f>
        <v>0</v>
      </c>
      <c r="BL325" s="18" t="s">
        <v>163</v>
      </c>
      <c r="BM325" s="190" t="s">
        <v>887</v>
      </c>
    </row>
    <row r="326" s="14" customFormat="1">
      <c r="A326" s="14"/>
      <c r="B326" s="200"/>
      <c r="C326" s="14"/>
      <c r="D326" s="193" t="s">
        <v>151</v>
      </c>
      <c r="E326" s="201" t="s">
        <v>1</v>
      </c>
      <c r="F326" s="202" t="s">
        <v>888</v>
      </c>
      <c r="G326" s="14"/>
      <c r="H326" s="203">
        <v>4</v>
      </c>
      <c r="I326" s="204"/>
      <c r="J326" s="14"/>
      <c r="K326" s="14"/>
      <c r="L326" s="200"/>
      <c r="M326" s="205"/>
      <c r="N326" s="206"/>
      <c r="O326" s="206"/>
      <c r="P326" s="206"/>
      <c r="Q326" s="206"/>
      <c r="R326" s="206"/>
      <c r="S326" s="206"/>
      <c r="T326" s="20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1" t="s">
        <v>151</v>
      </c>
      <c r="AU326" s="201" t="s">
        <v>90</v>
      </c>
      <c r="AV326" s="14" t="s">
        <v>90</v>
      </c>
      <c r="AW326" s="14" t="s">
        <v>36</v>
      </c>
      <c r="AX326" s="14" t="s">
        <v>88</v>
      </c>
      <c r="AY326" s="201" t="s">
        <v>141</v>
      </c>
    </row>
    <row r="327" s="2" customFormat="1" ht="14.4" customHeight="1">
      <c r="A327" s="37"/>
      <c r="B327" s="178"/>
      <c r="C327" s="224" t="s">
        <v>889</v>
      </c>
      <c r="D327" s="224" t="s">
        <v>431</v>
      </c>
      <c r="E327" s="225" t="s">
        <v>890</v>
      </c>
      <c r="F327" s="226" t="s">
        <v>891</v>
      </c>
      <c r="G327" s="227" t="s">
        <v>199</v>
      </c>
      <c r="H327" s="228">
        <v>4</v>
      </c>
      <c r="I327" s="229"/>
      <c r="J327" s="230">
        <f>ROUND(I327*H327,2)</f>
        <v>0</v>
      </c>
      <c r="K327" s="226" t="s">
        <v>148</v>
      </c>
      <c r="L327" s="231"/>
      <c r="M327" s="232" t="s">
        <v>1</v>
      </c>
      <c r="N327" s="233" t="s">
        <v>45</v>
      </c>
      <c r="O327" s="76"/>
      <c r="P327" s="188">
        <f>O327*H327</f>
        <v>0</v>
      </c>
      <c r="Q327" s="188">
        <v>0.080000000000000002</v>
      </c>
      <c r="R327" s="188">
        <f>Q327*H327</f>
        <v>0.32000000000000001</v>
      </c>
      <c r="S327" s="188">
        <v>0</v>
      </c>
      <c r="T327" s="18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0" t="s">
        <v>184</v>
      </c>
      <c r="AT327" s="190" t="s">
        <v>431</v>
      </c>
      <c r="AU327" s="190" t="s">
        <v>90</v>
      </c>
      <c r="AY327" s="18" t="s">
        <v>141</v>
      </c>
      <c r="BE327" s="191">
        <f>IF(N327="základní",J327,0)</f>
        <v>0</v>
      </c>
      <c r="BF327" s="191">
        <f>IF(N327="snížená",J327,0)</f>
        <v>0</v>
      </c>
      <c r="BG327" s="191">
        <f>IF(N327="zákl. přenesená",J327,0)</f>
        <v>0</v>
      </c>
      <c r="BH327" s="191">
        <f>IF(N327="sníž. přenesená",J327,0)</f>
        <v>0</v>
      </c>
      <c r="BI327" s="191">
        <f>IF(N327="nulová",J327,0)</f>
        <v>0</v>
      </c>
      <c r="BJ327" s="18" t="s">
        <v>88</v>
      </c>
      <c r="BK327" s="191">
        <f>ROUND(I327*H327,2)</f>
        <v>0</v>
      </c>
      <c r="BL327" s="18" t="s">
        <v>163</v>
      </c>
      <c r="BM327" s="190" t="s">
        <v>892</v>
      </c>
    </row>
    <row r="328" s="14" customFormat="1">
      <c r="A328" s="14"/>
      <c r="B328" s="200"/>
      <c r="C328" s="14"/>
      <c r="D328" s="193" t="s">
        <v>151</v>
      </c>
      <c r="E328" s="201" t="s">
        <v>1</v>
      </c>
      <c r="F328" s="202" t="s">
        <v>888</v>
      </c>
      <c r="G328" s="14"/>
      <c r="H328" s="203">
        <v>4</v>
      </c>
      <c r="I328" s="204"/>
      <c r="J328" s="14"/>
      <c r="K328" s="14"/>
      <c r="L328" s="200"/>
      <c r="M328" s="205"/>
      <c r="N328" s="206"/>
      <c r="O328" s="206"/>
      <c r="P328" s="206"/>
      <c r="Q328" s="206"/>
      <c r="R328" s="206"/>
      <c r="S328" s="206"/>
      <c r="T328" s="20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1" t="s">
        <v>151</v>
      </c>
      <c r="AU328" s="201" t="s">
        <v>90</v>
      </c>
      <c r="AV328" s="14" t="s">
        <v>90</v>
      </c>
      <c r="AW328" s="14" t="s">
        <v>36</v>
      </c>
      <c r="AX328" s="14" t="s">
        <v>88</v>
      </c>
      <c r="AY328" s="201" t="s">
        <v>141</v>
      </c>
    </row>
    <row r="329" s="2" customFormat="1" ht="30" customHeight="1">
      <c r="A329" s="37"/>
      <c r="B329" s="178"/>
      <c r="C329" s="179" t="s">
        <v>893</v>
      </c>
      <c r="D329" s="179" t="s">
        <v>144</v>
      </c>
      <c r="E329" s="180" t="s">
        <v>894</v>
      </c>
      <c r="F329" s="181" t="s">
        <v>895</v>
      </c>
      <c r="G329" s="182" t="s">
        <v>199</v>
      </c>
      <c r="H329" s="183">
        <v>19.899999999999999</v>
      </c>
      <c r="I329" s="184"/>
      <c r="J329" s="185">
        <f>ROUND(I329*H329,2)</f>
        <v>0</v>
      </c>
      <c r="K329" s="181" t="s">
        <v>148</v>
      </c>
      <c r="L329" s="38"/>
      <c r="M329" s="186" t="s">
        <v>1</v>
      </c>
      <c r="N329" s="187" t="s">
        <v>45</v>
      </c>
      <c r="O329" s="76"/>
      <c r="P329" s="188">
        <f>O329*H329</f>
        <v>0</v>
      </c>
      <c r="Q329" s="188">
        <v>0.1295</v>
      </c>
      <c r="R329" s="188">
        <f>Q329*H329</f>
        <v>2.5770499999999998</v>
      </c>
      <c r="S329" s="188">
        <v>0</v>
      </c>
      <c r="T329" s="18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0" t="s">
        <v>163</v>
      </c>
      <c r="AT329" s="190" t="s">
        <v>144</v>
      </c>
      <c r="AU329" s="190" t="s">
        <v>90</v>
      </c>
      <c r="AY329" s="18" t="s">
        <v>141</v>
      </c>
      <c r="BE329" s="191">
        <f>IF(N329="základní",J329,0)</f>
        <v>0</v>
      </c>
      <c r="BF329" s="191">
        <f>IF(N329="snížená",J329,0)</f>
        <v>0</v>
      </c>
      <c r="BG329" s="191">
        <f>IF(N329="zákl. přenesená",J329,0)</f>
        <v>0</v>
      </c>
      <c r="BH329" s="191">
        <f>IF(N329="sníž. přenesená",J329,0)</f>
        <v>0</v>
      </c>
      <c r="BI329" s="191">
        <f>IF(N329="nulová",J329,0)</f>
        <v>0</v>
      </c>
      <c r="BJ329" s="18" t="s">
        <v>88</v>
      </c>
      <c r="BK329" s="191">
        <f>ROUND(I329*H329,2)</f>
        <v>0</v>
      </c>
      <c r="BL329" s="18" t="s">
        <v>163</v>
      </c>
      <c r="BM329" s="190" t="s">
        <v>896</v>
      </c>
    </row>
    <row r="330" s="14" customFormat="1">
      <c r="A330" s="14"/>
      <c r="B330" s="200"/>
      <c r="C330" s="14"/>
      <c r="D330" s="193" t="s">
        <v>151</v>
      </c>
      <c r="E330" s="201" t="s">
        <v>1</v>
      </c>
      <c r="F330" s="202" t="s">
        <v>897</v>
      </c>
      <c r="G330" s="14"/>
      <c r="H330" s="203">
        <v>19.899999999999999</v>
      </c>
      <c r="I330" s="204"/>
      <c r="J330" s="14"/>
      <c r="K330" s="14"/>
      <c r="L330" s="200"/>
      <c r="M330" s="205"/>
      <c r="N330" s="206"/>
      <c r="O330" s="206"/>
      <c r="P330" s="206"/>
      <c r="Q330" s="206"/>
      <c r="R330" s="206"/>
      <c r="S330" s="206"/>
      <c r="T330" s="20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1" t="s">
        <v>151</v>
      </c>
      <c r="AU330" s="201" t="s">
        <v>90</v>
      </c>
      <c r="AV330" s="14" t="s">
        <v>90</v>
      </c>
      <c r="AW330" s="14" t="s">
        <v>36</v>
      </c>
      <c r="AX330" s="14" t="s">
        <v>88</v>
      </c>
      <c r="AY330" s="201" t="s">
        <v>141</v>
      </c>
    </row>
    <row r="331" s="2" customFormat="1" ht="14.4" customHeight="1">
      <c r="A331" s="37"/>
      <c r="B331" s="178"/>
      <c r="C331" s="224" t="s">
        <v>898</v>
      </c>
      <c r="D331" s="224" t="s">
        <v>431</v>
      </c>
      <c r="E331" s="225" t="s">
        <v>899</v>
      </c>
      <c r="F331" s="226" t="s">
        <v>900</v>
      </c>
      <c r="G331" s="227" t="s">
        <v>199</v>
      </c>
      <c r="H331" s="228">
        <v>19.899999999999999</v>
      </c>
      <c r="I331" s="229"/>
      <c r="J331" s="230">
        <f>ROUND(I331*H331,2)</f>
        <v>0</v>
      </c>
      <c r="K331" s="226" t="s">
        <v>148</v>
      </c>
      <c r="L331" s="231"/>
      <c r="M331" s="232" t="s">
        <v>1</v>
      </c>
      <c r="N331" s="233" t="s">
        <v>45</v>
      </c>
      <c r="O331" s="76"/>
      <c r="P331" s="188">
        <f>O331*H331</f>
        <v>0</v>
      </c>
      <c r="Q331" s="188">
        <v>0.056120000000000003</v>
      </c>
      <c r="R331" s="188">
        <f>Q331*H331</f>
        <v>1.1167879999999999</v>
      </c>
      <c r="S331" s="188">
        <v>0</v>
      </c>
      <c r="T331" s="18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0" t="s">
        <v>184</v>
      </c>
      <c r="AT331" s="190" t="s">
        <v>431</v>
      </c>
      <c r="AU331" s="190" t="s">
        <v>90</v>
      </c>
      <c r="AY331" s="18" t="s">
        <v>141</v>
      </c>
      <c r="BE331" s="191">
        <f>IF(N331="základní",J331,0)</f>
        <v>0</v>
      </c>
      <c r="BF331" s="191">
        <f>IF(N331="snížená",J331,0)</f>
        <v>0</v>
      </c>
      <c r="BG331" s="191">
        <f>IF(N331="zákl. přenesená",J331,0)</f>
        <v>0</v>
      </c>
      <c r="BH331" s="191">
        <f>IF(N331="sníž. přenesená",J331,0)</f>
        <v>0</v>
      </c>
      <c r="BI331" s="191">
        <f>IF(N331="nulová",J331,0)</f>
        <v>0</v>
      </c>
      <c r="BJ331" s="18" t="s">
        <v>88</v>
      </c>
      <c r="BK331" s="191">
        <f>ROUND(I331*H331,2)</f>
        <v>0</v>
      </c>
      <c r="BL331" s="18" t="s">
        <v>163</v>
      </c>
      <c r="BM331" s="190" t="s">
        <v>901</v>
      </c>
    </row>
    <row r="332" s="14" customFormat="1">
      <c r="A332" s="14"/>
      <c r="B332" s="200"/>
      <c r="C332" s="14"/>
      <c r="D332" s="193" t="s">
        <v>151</v>
      </c>
      <c r="E332" s="201" t="s">
        <v>1</v>
      </c>
      <c r="F332" s="202" t="s">
        <v>897</v>
      </c>
      <c r="G332" s="14"/>
      <c r="H332" s="203">
        <v>19.899999999999999</v>
      </c>
      <c r="I332" s="204"/>
      <c r="J332" s="14"/>
      <c r="K332" s="14"/>
      <c r="L332" s="200"/>
      <c r="M332" s="205"/>
      <c r="N332" s="206"/>
      <c r="O332" s="206"/>
      <c r="P332" s="206"/>
      <c r="Q332" s="206"/>
      <c r="R332" s="206"/>
      <c r="S332" s="206"/>
      <c r="T332" s="20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1" t="s">
        <v>151</v>
      </c>
      <c r="AU332" s="201" t="s">
        <v>90</v>
      </c>
      <c r="AV332" s="14" t="s">
        <v>90</v>
      </c>
      <c r="AW332" s="14" t="s">
        <v>36</v>
      </c>
      <c r="AX332" s="14" t="s">
        <v>88</v>
      </c>
      <c r="AY332" s="201" t="s">
        <v>141</v>
      </c>
    </row>
    <row r="333" s="2" customFormat="1" ht="22.2" customHeight="1">
      <c r="A333" s="37"/>
      <c r="B333" s="178"/>
      <c r="C333" s="179" t="s">
        <v>902</v>
      </c>
      <c r="D333" s="179" t="s">
        <v>144</v>
      </c>
      <c r="E333" s="180" t="s">
        <v>903</v>
      </c>
      <c r="F333" s="181" t="s">
        <v>904</v>
      </c>
      <c r="G333" s="182" t="s">
        <v>199</v>
      </c>
      <c r="H333" s="183">
        <v>2.3399999999999999</v>
      </c>
      <c r="I333" s="184"/>
      <c r="J333" s="185">
        <f>ROUND(I333*H333,2)</f>
        <v>0</v>
      </c>
      <c r="K333" s="181" t="s">
        <v>148</v>
      </c>
      <c r="L333" s="38"/>
      <c r="M333" s="186" t="s">
        <v>1</v>
      </c>
      <c r="N333" s="187" t="s">
        <v>45</v>
      </c>
      <c r="O333" s="76"/>
      <c r="P333" s="188">
        <f>O333*H333</f>
        <v>0</v>
      </c>
      <c r="Q333" s="188">
        <v>0</v>
      </c>
      <c r="R333" s="188">
        <f>Q333*H333</f>
        <v>0</v>
      </c>
      <c r="S333" s="188">
        <v>0</v>
      </c>
      <c r="T333" s="18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0" t="s">
        <v>163</v>
      </c>
      <c r="AT333" s="190" t="s">
        <v>144</v>
      </c>
      <c r="AU333" s="190" t="s">
        <v>90</v>
      </c>
      <c r="AY333" s="18" t="s">
        <v>141</v>
      </c>
      <c r="BE333" s="191">
        <f>IF(N333="základní",J333,0)</f>
        <v>0</v>
      </c>
      <c r="BF333" s="191">
        <f>IF(N333="snížená",J333,0)</f>
        <v>0</v>
      </c>
      <c r="BG333" s="191">
        <f>IF(N333="zákl. přenesená",J333,0)</f>
        <v>0</v>
      </c>
      <c r="BH333" s="191">
        <f>IF(N333="sníž. přenesená",J333,0)</f>
        <v>0</v>
      </c>
      <c r="BI333" s="191">
        <f>IF(N333="nulová",J333,0)</f>
        <v>0</v>
      </c>
      <c r="BJ333" s="18" t="s">
        <v>88</v>
      </c>
      <c r="BK333" s="191">
        <f>ROUND(I333*H333,2)</f>
        <v>0</v>
      </c>
      <c r="BL333" s="18" t="s">
        <v>163</v>
      </c>
      <c r="BM333" s="190" t="s">
        <v>905</v>
      </c>
    </row>
    <row r="334" s="13" customFormat="1">
      <c r="A334" s="13"/>
      <c r="B334" s="192"/>
      <c r="C334" s="13"/>
      <c r="D334" s="193" t="s">
        <v>151</v>
      </c>
      <c r="E334" s="194" t="s">
        <v>1</v>
      </c>
      <c r="F334" s="195" t="s">
        <v>906</v>
      </c>
      <c r="G334" s="13"/>
      <c r="H334" s="194" t="s">
        <v>1</v>
      </c>
      <c r="I334" s="196"/>
      <c r="J334" s="13"/>
      <c r="K334" s="13"/>
      <c r="L334" s="192"/>
      <c r="M334" s="197"/>
      <c r="N334" s="198"/>
      <c r="O334" s="198"/>
      <c r="P334" s="198"/>
      <c r="Q334" s="198"/>
      <c r="R334" s="198"/>
      <c r="S334" s="198"/>
      <c r="T334" s="19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4" t="s">
        <v>151</v>
      </c>
      <c r="AU334" s="194" t="s">
        <v>90</v>
      </c>
      <c r="AV334" s="13" t="s">
        <v>88</v>
      </c>
      <c r="AW334" s="13" t="s">
        <v>36</v>
      </c>
      <c r="AX334" s="13" t="s">
        <v>80</v>
      </c>
      <c r="AY334" s="194" t="s">
        <v>141</v>
      </c>
    </row>
    <row r="335" s="14" customFormat="1">
      <c r="A335" s="14"/>
      <c r="B335" s="200"/>
      <c r="C335" s="14"/>
      <c r="D335" s="193" t="s">
        <v>151</v>
      </c>
      <c r="E335" s="201" t="s">
        <v>1</v>
      </c>
      <c r="F335" s="202" t="s">
        <v>907</v>
      </c>
      <c r="G335" s="14"/>
      <c r="H335" s="203">
        <v>2.3399999999999999</v>
      </c>
      <c r="I335" s="204"/>
      <c r="J335" s="14"/>
      <c r="K335" s="14"/>
      <c r="L335" s="200"/>
      <c r="M335" s="205"/>
      <c r="N335" s="206"/>
      <c r="O335" s="206"/>
      <c r="P335" s="206"/>
      <c r="Q335" s="206"/>
      <c r="R335" s="206"/>
      <c r="S335" s="206"/>
      <c r="T335" s="20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1" t="s">
        <v>151</v>
      </c>
      <c r="AU335" s="201" t="s">
        <v>90</v>
      </c>
      <c r="AV335" s="14" t="s">
        <v>90</v>
      </c>
      <c r="AW335" s="14" t="s">
        <v>36</v>
      </c>
      <c r="AX335" s="14" t="s">
        <v>88</v>
      </c>
      <c r="AY335" s="201" t="s">
        <v>141</v>
      </c>
    </row>
    <row r="336" s="2" customFormat="1" ht="22.2" customHeight="1">
      <c r="A336" s="37"/>
      <c r="B336" s="178"/>
      <c r="C336" s="179" t="s">
        <v>908</v>
      </c>
      <c r="D336" s="179" t="s">
        <v>144</v>
      </c>
      <c r="E336" s="180" t="s">
        <v>909</v>
      </c>
      <c r="F336" s="181" t="s">
        <v>910</v>
      </c>
      <c r="G336" s="182" t="s">
        <v>199</v>
      </c>
      <c r="H336" s="183">
        <v>14.1</v>
      </c>
      <c r="I336" s="184"/>
      <c r="J336" s="185">
        <f>ROUND(I336*H336,2)</f>
        <v>0</v>
      </c>
      <c r="K336" s="181" t="s">
        <v>148</v>
      </c>
      <c r="L336" s="38"/>
      <c r="M336" s="186" t="s">
        <v>1</v>
      </c>
      <c r="N336" s="187" t="s">
        <v>45</v>
      </c>
      <c r="O336" s="76"/>
      <c r="P336" s="188">
        <f>O336*H336</f>
        <v>0</v>
      </c>
      <c r="Q336" s="188">
        <v>0</v>
      </c>
      <c r="R336" s="188">
        <f>Q336*H336</f>
        <v>0</v>
      </c>
      <c r="S336" s="188">
        <v>0</v>
      </c>
      <c r="T336" s="18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0" t="s">
        <v>163</v>
      </c>
      <c r="AT336" s="190" t="s">
        <v>144</v>
      </c>
      <c r="AU336" s="190" t="s">
        <v>90</v>
      </c>
      <c r="AY336" s="18" t="s">
        <v>141</v>
      </c>
      <c r="BE336" s="191">
        <f>IF(N336="základní",J336,0)</f>
        <v>0</v>
      </c>
      <c r="BF336" s="191">
        <f>IF(N336="snížená",J336,0)</f>
        <v>0</v>
      </c>
      <c r="BG336" s="191">
        <f>IF(N336="zákl. přenesená",J336,0)</f>
        <v>0</v>
      </c>
      <c r="BH336" s="191">
        <f>IF(N336="sníž. přenesená",J336,0)</f>
        <v>0</v>
      </c>
      <c r="BI336" s="191">
        <f>IF(N336="nulová",J336,0)</f>
        <v>0</v>
      </c>
      <c r="BJ336" s="18" t="s">
        <v>88</v>
      </c>
      <c r="BK336" s="191">
        <f>ROUND(I336*H336,2)</f>
        <v>0</v>
      </c>
      <c r="BL336" s="18" t="s">
        <v>163</v>
      </c>
      <c r="BM336" s="190" t="s">
        <v>911</v>
      </c>
    </row>
    <row r="337" s="13" customFormat="1">
      <c r="A337" s="13"/>
      <c r="B337" s="192"/>
      <c r="C337" s="13"/>
      <c r="D337" s="193" t="s">
        <v>151</v>
      </c>
      <c r="E337" s="194" t="s">
        <v>1</v>
      </c>
      <c r="F337" s="195" t="s">
        <v>912</v>
      </c>
      <c r="G337" s="13"/>
      <c r="H337" s="194" t="s">
        <v>1</v>
      </c>
      <c r="I337" s="196"/>
      <c r="J337" s="13"/>
      <c r="K337" s="13"/>
      <c r="L337" s="192"/>
      <c r="M337" s="197"/>
      <c r="N337" s="198"/>
      <c r="O337" s="198"/>
      <c r="P337" s="198"/>
      <c r="Q337" s="198"/>
      <c r="R337" s="198"/>
      <c r="S337" s="198"/>
      <c r="T337" s="19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4" t="s">
        <v>151</v>
      </c>
      <c r="AU337" s="194" t="s">
        <v>90</v>
      </c>
      <c r="AV337" s="13" t="s">
        <v>88</v>
      </c>
      <c r="AW337" s="13" t="s">
        <v>36</v>
      </c>
      <c r="AX337" s="13" t="s">
        <v>80</v>
      </c>
      <c r="AY337" s="194" t="s">
        <v>141</v>
      </c>
    </row>
    <row r="338" s="14" customFormat="1">
      <c r="A338" s="14"/>
      <c r="B338" s="200"/>
      <c r="C338" s="14"/>
      <c r="D338" s="193" t="s">
        <v>151</v>
      </c>
      <c r="E338" s="201" t="s">
        <v>1</v>
      </c>
      <c r="F338" s="202" t="s">
        <v>913</v>
      </c>
      <c r="G338" s="14"/>
      <c r="H338" s="203">
        <v>14.1</v>
      </c>
      <c r="I338" s="204"/>
      <c r="J338" s="14"/>
      <c r="K338" s="14"/>
      <c r="L338" s="200"/>
      <c r="M338" s="205"/>
      <c r="N338" s="206"/>
      <c r="O338" s="206"/>
      <c r="P338" s="206"/>
      <c r="Q338" s="206"/>
      <c r="R338" s="206"/>
      <c r="S338" s="206"/>
      <c r="T338" s="20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1" t="s">
        <v>151</v>
      </c>
      <c r="AU338" s="201" t="s">
        <v>90</v>
      </c>
      <c r="AV338" s="14" t="s">
        <v>90</v>
      </c>
      <c r="AW338" s="14" t="s">
        <v>36</v>
      </c>
      <c r="AX338" s="14" t="s">
        <v>88</v>
      </c>
      <c r="AY338" s="201" t="s">
        <v>141</v>
      </c>
    </row>
    <row r="339" s="2" customFormat="1" ht="22.2" customHeight="1">
      <c r="A339" s="37"/>
      <c r="B339" s="178"/>
      <c r="C339" s="179" t="s">
        <v>914</v>
      </c>
      <c r="D339" s="179" t="s">
        <v>144</v>
      </c>
      <c r="E339" s="180" t="s">
        <v>915</v>
      </c>
      <c r="F339" s="181" t="s">
        <v>916</v>
      </c>
      <c r="G339" s="182" t="s">
        <v>199</v>
      </c>
      <c r="H339" s="183">
        <v>34.090000000000003</v>
      </c>
      <c r="I339" s="184"/>
      <c r="J339" s="185">
        <f>ROUND(I339*H339,2)</f>
        <v>0</v>
      </c>
      <c r="K339" s="181" t="s">
        <v>148</v>
      </c>
      <c r="L339" s="38"/>
      <c r="M339" s="186" t="s">
        <v>1</v>
      </c>
      <c r="N339" s="187" t="s">
        <v>45</v>
      </c>
      <c r="O339" s="76"/>
      <c r="P339" s="188">
        <f>O339*H339</f>
        <v>0</v>
      </c>
      <c r="Q339" s="188">
        <v>9.0000000000000006E-05</v>
      </c>
      <c r="R339" s="188">
        <f>Q339*H339</f>
        <v>0.0030681000000000007</v>
      </c>
      <c r="S339" s="188">
        <v>0</v>
      </c>
      <c r="T339" s="18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0" t="s">
        <v>163</v>
      </c>
      <c r="AT339" s="190" t="s">
        <v>144</v>
      </c>
      <c r="AU339" s="190" t="s">
        <v>90</v>
      </c>
      <c r="AY339" s="18" t="s">
        <v>141</v>
      </c>
      <c r="BE339" s="191">
        <f>IF(N339="základní",J339,0)</f>
        <v>0</v>
      </c>
      <c r="BF339" s="191">
        <f>IF(N339="snížená",J339,0)</f>
        <v>0</v>
      </c>
      <c r="BG339" s="191">
        <f>IF(N339="zákl. přenesená",J339,0)</f>
        <v>0</v>
      </c>
      <c r="BH339" s="191">
        <f>IF(N339="sníž. přenesená",J339,0)</f>
        <v>0</v>
      </c>
      <c r="BI339" s="191">
        <f>IF(N339="nulová",J339,0)</f>
        <v>0</v>
      </c>
      <c r="BJ339" s="18" t="s">
        <v>88</v>
      </c>
      <c r="BK339" s="191">
        <f>ROUND(I339*H339,2)</f>
        <v>0</v>
      </c>
      <c r="BL339" s="18" t="s">
        <v>163</v>
      </c>
      <c r="BM339" s="190" t="s">
        <v>917</v>
      </c>
    </row>
    <row r="340" s="13" customFormat="1">
      <c r="A340" s="13"/>
      <c r="B340" s="192"/>
      <c r="C340" s="13"/>
      <c r="D340" s="193" t="s">
        <v>151</v>
      </c>
      <c r="E340" s="194" t="s">
        <v>1</v>
      </c>
      <c r="F340" s="195" t="s">
        <v>918</v>
      </c>
      <c r="G340" s="13"/>
      <c r="H340" s="194" t="s">
        <v>1</v>
      </c>
      <c r="I340" s="196"/>
      <c r="J340" s="13"/>
      <c r="K340" s="13"/>
      <c r="L340" s="192"/>
      <c r="M340" s="197"/>
      <c r="N340" s="198"/>
      <c r="O340" s="198"/>
      <c r="P340" s="198"/>
      <c r="Q340" s="198"/>
      <c r="R340" s="198"/>
      <c r="S340" s="198"/>
      <c r="T340" s="19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4" t="s">
        <v>151</v>
      </c>
      <c r="AU340" s="194" t="s">
        <v>90</v>
      </c>
      <c r="AV340" s="13" t="s">
        <v>88</v>
      </c>
      <c r="AW340" s="13" t="s">
        <v>36</v>
      </c>
      <c r="AX340" s="13" t="s">
        <v>80</v>
      </c>
      <c r="AY340" s="194" t="s">
        <v>141</v>
      </c>
    </row>
    <row r="341" s="14" customFormat="1">
      <c r="A341" s="14"/>
      <c r="B341" s="200"/>
      <c r="C341" s="14"/>
      <c r="D341" s="193" t="s">
        <v>151</v>
      </c>
      <c r="E341" s="201" t="s">
        <v>1</v>
      </c>
      <c r="F341" s="202" t="s">
        <v>919</v>
      </c>
      <c r="G341" s="14"/>
      <c r="H341" s="203">
        <v>16.600000000000001</v>
      </c>
      <c r="I341" s="204"/>
      <c r="J341" s="14"/>
      <c r="K341" s="14"/>
      <c r="L341" s="200"/>
      <c r="M341" s="205"/>
      <c r="N341" s="206"/>
      <c r="O341" s="206"/>
      <c r="P341" s="206"/>
      <c r="Q341" s="206"/>
      <c r="R341" s="206"/>
      <c r="S341" s="206"/>
      <c r="T341" s="20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1" t="s">
        <v>151</v>
      </c>
      <c r="AU341" s="201" t="s">
        <v>90</v>
      </c>
      <c r="AV341" s="14" t="s">
        <v>90</v>
      </c>
      <c r="AW341" s="14" t="s">
        <v>36</v>
      </c>
      <c r="AX341" s="14" t="s">
        <v>80</v>
      </c>
      <c r="AY341" s="201" t="s">
        <v>141</v>
      </c>
    </row>
    <row r="342" s="13" customFormat="1">
      <c r="A342" s="13"/>
      <c r="B342" s="192"/>
      <c r="C342" s="13"/>
      <c r="D342" s="193" t="s">
        <v>151</v>
      </c>
      <c r="E342" s="194" t="s">
        <v>1</v>
      </c>
      <c r="F342" s="195" t="s">
        <v>920</v>
      </c>
      <c r="G342" s="13"/>
      <c r="H342" s="194" t="s">
        <v>1</v>
      </c>
      <c r="I342" s="196"/>
      <c r="J342" s="13"/>
      <c r="K342" s="13"/>
      <c r="L342" s="192"/>
      <c r="M342" s="197"/>
      <c r="N342" s="198"/>
      <c r="O342" s="198"/>
      <c r="P342" s="198"/>
      <c r="Q342" s="198"/>
      <c r="R342" s="198"/>
      <c r="S342" s="198"/>
      <c r="T342" s="19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4" t="s">
        <v>151</v>
      </c>
      <c r="AU342" s="194" t="s">
        <v>90</v>
      </c>
      <c r="AV342" s="13" t="s">
        <v>88</v>
      </c>
      <c r="AW342" s="13" t="s">
        <v>36</v>
      </c>
      <c r="AX342" s="13" t="s">
        <v>80</v>
      </c>
      <c r="AY342" s="194" t="s">
        <v>141</v>
      </c>
    </row>
    <row r="343" s="14" customFormat="1">
      <c r="A343" s="14"/>
      <c r="B343" s="200"/>
      <c r="C343" s="14"/>
      <c r="D343" s="193" t="s">
        <v>151</v>
      </c>
      <c r="E343" s="201" t="s">
        <v>1</v>
      </c>
      <c r="F343" s="202" t="s">
        <v>868</v>
      </c>
      <c r="G343" s="14"/>
      <c r="H343" s="203">
        <v>17.489999999999998</v>
      </c>
      <c r="I343" s="204"/>
      <c r="J343" s="14"/>
      <c r="K343" s="14"/>
      <c r="L343" s="200"/>
      <c r="M343" s="205"/>
      <c r="N343" s="206"/>
      <c r="O343" s="206"/>
      <c r="P343" s="206"/>
      <c r="Q343" s="206"/>
      <c r="R343" s="206"/>
      <c r="S343" s="206"/>
      <c r="T343" s="20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01" t="s">
        <v>151</v>
      </c>
      <c r="AU343" s="201" t="s">
        <v>90</v>
      </c>
      <c r="AV343" s="14" t="s">
        <v>90</v>
      </c>
      <c r="AW343" s="14" t="s">
        <v>36</v>
      </c>
      <c r="AX343" s="14" t="s">
        <v>80</v>
      </c>
      <c r="AY343" s="201" t="s">
        <v>141</v>
      </c>
    </row>
    <row r="344" s="15" customFormat="1">
      <c r="A344" s="15"/>
      <c r="B344" s="211"/>
      <c r="C344" s="15"/>
      <c r="D344" s="193" t="s">
        <v>151</v>
      </c>
      <c r="E344" s="212" t="s">
        <v>1</v>
      </c>
      <c r="F344" s="213" t="s">
        <v>297</v>
      </c>
      <c r="G344" s="15"/>
      <c r="H344" s="214">
        <v>34.090000000000003</v>
      </c>
      <c r="I344" s="215"/>
      <c r="J344" s="15"/>
      <c r="K344" s="15"/>
      <c r="L344" s="211"/>
      <c r="M344" s="216"/>
      <c r="N344" s="217"/>
      <c r="O344" s="217"/>
      <c r="P344" s="217"/>
      <c r="Q344" s="217"/>
      <c r="R344" s="217"/>
      <c r="S344" s="217"/>
      <c r="T344" s="21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12" t="s">
        <v>151</v>
      </c>
      <c r="AU344" s="212" t="s">
        <v>90</v>
      </c>
      <c r="AV344" s="15" t="s">
        <v>163</v>
      </c>
      <c r="AW344" s="15" t="s">
        <v>36</v>
      </c>
      <c r="AX344" s="15" t="s">
        <v>88</v>
      </c>
      <c r="AY344" s="212" t="s">
        <v>141</v>
      </c>
    </row>
    <row r="345" s="2" customFormat="1" ht="22.2" customHeight="1">
      <c r="A345" s="37"/>
      <c r="B345" s="178"/>
      <c r="C345" s="179" t="s">
        <v>921</v>
      </c>
      <c r="D345" s="179" t="s">
        <v>144</v>
      </c>
      <c r="E345" s="180" t="s">
        <v>922</v>
      </c>
      <c r="F345" s="181" t="s">
        <v>923</v>
      </c>
      <c r="G345" s="182" t="s">
        <v>280</v>
      </c>
      <c r="H345" s="183">
        <v>72.923000000000002</v>
      </c>
      <c r="I345" s="184"/>
      <c r="J345" s="185">
        <f>ROUND(I345*H345,2)</f>
        <v>0</v>
      </c>
      <c r="K345" s="181" t="s">
        <v>148</v>
      </c>
      <c r="L345" s="38"/>
      <c r="M345" s="186" t="s">
        <v>1</v>
      </c>
      <c r="N345" s="187" t="s">
        <v>45</v>
      </c>
      <c r="O345" s="76"/>
      <c r="P345" s="188">
        <f>O345*H345</f>
        <v>0</v>
      </c>
      <c r="Q345" s="188">
        <v>0.00046999999999999999</v>
      </c>
      <c r="R345" s="188">
        <f>Q345*H345</f>
        <v>0.034273810000000002</v>
      </c>
      <c r="S345" s="188">
        <v>0</v>
      </c>
      <c r="T345" s="18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0" t="s">
        <v>163</v>
      </c>
      <c r="AT345" s="190" t="s">
        <v>144</v>
      </c>
      <c r="AU345" s="190" t="s">
        <v>90</v>
      </c>
      <c r="AY345" s="18" t="s">
        <v>141</v>
      </c>
      <c r="BE345" s="191">
        <f>IF(N345="základní",J345,0)</f>
        <v>0</v>
      </c>
      <c r="BF345" s="191">
        <f>IF(N345="snížená",J345,0)</f>
        <v>0</v>
      </c>
      <c r="BG345" s="191">
        <f>IF(N345="zákl. přenesená",J345,0)</f>
        <v>0</v>
      </c>
      <c r="BH345" s="191">
        <f>IF(N345="sníž. přenesená",J345,0)</f>
        <v>0</v>
      </c>
      <c r="BI345" s="191">
        <f>IF(N345="nulová",J345,0)</f>
        <v>0</v>
      </c>
      <c r="BJ345" s="18" t="s">
        <v>88</v>
      </c>
      <c r="BK345" s="191">
        <f>ROUND(I345*H345,2)</f>
        <v>0</v>
      </c>
      <c r="BL345" s="18" t="s">
        <v>163</v>
      </c>
      <c r="BM345" s="190" t="s">
        <v>924</v>
      </c>
    </row>
    <row r="346" s="13" customFormat="1">
      <c r="A346" s="13"/>
      <c r="B346" s="192"/>
      <c r="C346" s="13"/>
      <c r="D346" s="193" t="s">
        <v>151</v>
      </c>
      <c r="E346" s="194" t="s">
        <v>1</v>
      </c>
      <c r="F346" s="195" t="s">
        <v>925</v>
      </c>
      <c r="G346" s="13"/>
      <c r="H346" s="194" t="s">
        <v>1</v>
      </c>
      <c r="I346" s="196"/>
      <c r="J346" s="13"/>
      <c r="K346" s="13"/>
      <c r="L346" s="192"/>
      <c r="M346" s="197"/>
      <c r="N346" s="198"/>
      <c r="O346" s="198"/>
      <c r="P346" s="198"/>
      <c r="Q346" s="198"/>
      <c r="R346" s="198"/>
      <c r="S346" s="198"/>
      <c r="T346" s="19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4" t="s">
        <v>151</v>
      </c>
      <c r="AU346" s="194" t="s">
        <v>90</v>
      </c>
      <c r="AV346" s="13" t="s">
        <v>88</v>
      </c>
      <c r="AW346" s="13" t="s">
        <v>36</v>
      </c>
      <c r="AX346" s="13" t="s">
        <v>80</v>
      </c>
      <c r="AY346" s="194" t="s">
        <v>141</v>
      </c>
    </row>
    <row r="347" s="14" customFormat="1">
      <c r="A347" s="14"/>
      <c r="B347" s="200"/>
      <c r="C347" s="14"/>
      <c r="D347" s="193" t="s">
        <v>151</v>
      </c>
      <c r="E347" s="201" t="s">
        <v>1</v>
      </c>
      <c r="F347" s="202" t="s">
        <v>926</v>
      </c>
      <c r="G347" s="14"/>
      <c r="H347" s="203">
        <v>15.6</v>
      </c>
      <c r="I347" s="204"/>
      <c r="J347" s="14"/>
      <c r="K347" s="14"/>
      <c r="L347" s="200"/>
      <c r="M347" s="205"/>
      <c r="N347" s="206"/>
      <c r="O347" s="206"/>
      <c r="P347" s="206"/>
      <c r="Q347" s="206"/>
      <c r="R347" s="206"/>
      <c r="S347" s="206"/>
      <c r="T347" s="20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1" t="s">
        <v>151</v>
      </c>
      <c r="AU347" s="201" t="s">
        <v>90</v>
      </c>
      <c r="AV347" s="14" t="s">
        <v>90</v>
      </c>
      <c r="AW347" s="14" t="s">
        <v>36</v>
      </c>
      <c r="AX347" s="14" t="s">
        <v>80</v>
      </c>
      <c r="AY347" s="201" t="s">
        <v>141</v>
      </c>
    </row>
    <row r="348" s="13" customFormat="1">
      <c r="A348" s="13"/>
      <c r="B348" s="192"/>
      <c r="C348" s="13"/>
      <c r="D348" s="193" t="s">
        <v>151</v>
      </c>
      <c r="E348" s="194" t="s">
        <v>1</v>
      </c>
      <c r="F348" s="195" t="s">
        <v>927</v>
      </c>
      <c r="G348" s="13"/>
      <c r="H348" s="194" t="s">
        <v>1</v>
      </c>
      <c r="I348" s="196"/>
      <c r="J348" s="13"/>
      <c r="K348" s="13"/>
      <c r="L348" s="192"/>
      <c r="M348" s="197"/>
      <c r="N348" s="198"/>
      <c r="O348" s="198"/>
      <c r="P348" s="198"/>
      <c r="Q348" s="198"/>
      <c r="R348" s="198"/>
      <c r="S348" s="198"/>
      <c r="T348" s="19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4" t="s">
        <v>151</v>
      </c>
      <c r="AU348" s="194" t="s">
        <v>90</v>
      </c>
      <c r="AV348" s="13" t="s">
        <v>88</v>
      </c>
      <c r="AW348" s="13" t="s">
        <v>36</v>
      </c>
      <c r="AX348" s="13" t="s">
        <v>80</v>
      </c>
      <c r="AY348" s="194" t="s">
        <v>141</v>
      </c>
    </row>
    <row r="349" s="14" customFormat="1">
      <c r="A349" s="14"/>
      <c r="B349" s="200"/>
      <c r="C349" s="14"/>
      <c r="D349" s="193" t="s">
        <v>151</v>
      </c>
      <c r="E349" s="201" t="s">
        <v>1</v>
      </c>
      <c r="F349" s="202" t="s">
        <v>928</v>
      </c>
      <c r="G349" s="14"/>
      <c r="H349" s="203">
        <v>57.323</v>
      </c>
      <c r="I349" s="204"/>
      <c r="J349" s="14"/>
      <c r="K349" s="14"/>
      <c r="L349" s="200"/>
      <c r="M349" s="205"/>
      <c r="N349" s="206"/>
      <c r="O349" s="206"/>
      <c r="P349" s="206"/>
      <c r="Q349" s="206"/>
      <c r="R349" s="206"/>
      <c r="S349" s="206"/>
      <c r="T349" s="20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1" t="s">
        <v>151</v>
      </c>
      <c r="AU349" s="201" t="s">
        <v>90</v>
      </c>
      <c r="AV349" s="14" t="s">
        <v>90</v>
      </c>
      <c r="AW349" s="14" t="s">
        <v>36</v>
      </c>
      <c r="AX349" s="14" t="s">
        <v>80</v>
      </c>
      <c r="AY349" s="201" t="s">
        <v>141</v>
      </c>
    </row>
    <row r="350" s="15" customFormat="1">
      <c r="A350" s="15"/>
      <c r="B350" s="211"/>
      <c r="C350" s="15"/>
      <c r="D350" s="193" t="s">
        <v>151</v>
      </c>
      <c r="E350" s="212" t="s">
        <v>1</v>
      </c>
      <c r="F350" s="213" t="s">
        <v>297</v>
      </c>
      <c r="G350" s="15"/>
      <c r="H350" s="214">
        <v>72.923000000000002</v>
      </c>
      <c r="I350" s="215"/>
      <c r="J350" s="15"/>
      <c r="K350" s="15"/>
      <c r="L350" s="211"/>
      <c r="M350" s="216"/>
      <c r="N350" s="217"/>
      <c r="O350" s="217"/>
      <c r="P350" s="217"/>
      <c r="Q350" s="217"/>
      <c r="R350" s="217"/>
      <c r="S350" s="217"/>
      <c r="T350" s="21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12" t="s">
        <v>151</v>
      </c>
      <c r="AU350" s="212" t="s">
        <v>90</v>
      </c>
      <c r="AV350" s="15" t="s">
        <v>163</v>
      </c>
      <c r="AW350" s="15" t="s">
        <v>36</v>
      </c>
      <c r="AX350" s="15" t="s">
        <v>88</v>
      </c>
      <c r="AY350" s="212" t="s">
        <v>141</v>
      </c>
    </row>
    <row r="351" s="2" customFormat="1" ht="22.2" customHeight="1">
      <c r="A351" s="37"/>
      <c r="B351" s="178"/>
      <c r="C351" s="179" t="s">
        <v>929</v>
      </c>
      <c r="D351" s="179" t="s">
        <v>144</v>
      </c>
      <c r="E351" s="180" t="s">
        <v>930</v>
      </c>
      <c r="F351" s="181" t="s">
        <v>931</v>
      </c>
      <c r="G351" s="182" t="s">
        <v>280</v>
      </c>
      <c r="H351" s="183">
        <v>124</v>
      </c>
      <c r="I351" s="184"/>
      <c r="J351" s="185">
        <f>ROUND(I351*H351,2)</f>
        <v>0</v>
      </c>
      <c r="K351" s="181" t="s">
        <v>148</v>
      </c>
      <c r="L351" s="38"/>
      <c r="M351" s="186" t="s">
        <v>1</v>
      </c>
      <c r="N351" s="187" t="s">
        <v>45</v>
      </c>
      <c r="O351" s="76"/>
      <c r="P351" s="188">
        <f>O351*H351</f>
        <v>0</v>
      </c>
      <c r="Q351" s="188">
        <v>0.0014499999999999999</v>
      </c>
      <c r="R351" s="188">
        <f>Q351*H351</f>
        <v>0.17979999999999999</v>
      </c>
      <c r="S351" s="188">
        <v>0</v>
      </c>
      <c r="T351" s="18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0" t="s">
        <v>163</v>
      </c>
      <c r="AT351" s="190" t="s">
        <v>144</v>
      </c>
      <c r="AU351" s="190" t="s">
        <v>90</v>
      </c>
      <c r="AY351" s="18" t="s">
        <v>141</v>
      </c>
      <c r="BE351" s="191">
        <f>IF(N351="základní",J351,0)</f>
        <v>0</v>
      </c>
      <c r="BF351" s="191">
        <f>IF(N351="snížená",J351,0)</f>
        <v>0</v>
      </c>
      <c r="BG351" s="191">
        <f>IF(N351="zákl. přenesená",J351,0)</f>
        <v>0</v>
      </c>
      <c r="BH351" s="191">
        <f>IF(N351="sníž. přenesená",J351,0)</f>
        <v>0</v>
      </c>
      <c r="BI351" s="191">
        <f>IF(N351="nulová",J351,0)</f>
        <v>0</v>
      </c>
      <c r="BJ351" s="18" t="s">
        <v>88</v>
      </c>
      <c r="BK351" s="191">
        <f>ROUND(I351*H351,2)</f>
        <v>0</v>
      </c>
      <c r="BL351" s="18" t="s">
        <v>163</v>
      </c>
      <c r="BM351" s="190" t="s">
        <v>932</v>
      </c>
    </row>
    <row r="352" s="13" customFormat="1">
      <c r="A352" s="13"/>
      <c r="B352" s="192"/>
      <c r="C352" s="13"/>
      <c r="D352" s="193" t="s">
        <v>151</v>
      </c>
      <c r="E352" s="194" t="s">
        <v>1</v>
      </c>
      <c r="F352" s="195" t="s">
        <v>933</v>
      </c>
      <c r="G352" s="13"/>
      <c r="H352" s="194" t="s">
        <v>1</v>
      </c>
      <c r="I352" s="196"/>
      <c r="J352" s="13"/>
      <c r="K352" s="13"/>
      <c r="L352" s="192"/>
      <c r="M352" s="197"/>
      <c r="N352" s="198"/>
      <c r="O352" s="198"/>
      <c r="P352" s="198"/>
      <c r="Q352" s="198"/>
      <c r="R352" s="198"/>
      <c r="S352" s="198"/>
      <c r="T352" s="19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4" t="s">
        <v>151</v>
      </c>
      <c r="AU352" s="194" t="s">
        <v>90</v>
      </c>
      <c r="AV352" s="13" t="s">
        <v>88</v>
      </c>
      <c r="AW352" s="13" t="s">
        <v>36</v>
      </c>
      <c r="AX352" s="13" t="s">
        <v>80</v>
      </c>
      <c r="AY352" s="194" t="s">
        <v>141</v>
      </c>
    </row>
    <row r="353" s="14" customFormat="1">
      <c r="A353" s="14"/>
      <c r="B353" s="200"/>
      <c r="C353" s="14"/>
      <c r="D353" s="193" t="s">
        <v>151</v>
      </c>
      <c r="E353" s="201" t="s">
        <v>1</v>
      </c>
      <c r="F353" s="202" t="s">
        <v>934</v>
      </c>
      <c r="G353" s="14"/>
      <c r="H353" s="203">
        <v>124</v>
      </c>
      <c r="I353" s="204"/>
      <c r="J353" s="14"/>
      <c r="K353" s="14"/>
      <c r="L353" s="200"/>
      <c r="M353" s="205"/>
      <c r="N353" s="206"/>
      <c r="O353" s="206"/>
      <c r="P353" s="206"/>
      <c r="Q353" s="206"/>
      <c r="R353" s="206"/>
      <c r="S353" s="206"/>
      <c r="T353" s="20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1" t="s">
        <v>151</v>
      </c>
      <c r="AU353" s="201" t="s">
        <v>90</v>
      </c>
      <c r="AV353" s="14" t="s">
        <v>90</v>
      </c>
      <c r="AW353" s="14" t="s">
        <v>36</v>
      </c>
      <c r="AX353" s="14" t="s">
        <v>88</v>
      </c>
      <c r="AY353" s="201" t="s">
        <v>141</v>
      </c>
    </row>
    <row r="354" s="2" customFormat="1" ht="22.2" customHeight="1">
      <c r="A354" s="37"/>
      <c r="B354" s="178"/>
      <c r="C354" s="179" t="s">
        <v>935</v>
      </c>
      <c r="D354" s="179" t="s">
        <v>144</v>
      </c>
      <c r="E354" s="180" t="s">
        <v>936</v>
      </c>
      <c r="F354" s="181" t="s">
        <v>937</v>
      </c>
      <c r="G354" s="182" t="s">
        <v>199</v>
      </c>
      <c r="H354" s="183">
        <v>2.3399999999999999</v>
      </c>
      <c r="I354" s="184"/>
      <c r="J354" s="185">
        <f>ROUND(I354*H354,2)</f>
        <v>0</v>
      </c>
      <c r="K354" s="181" t="s">
        <v>148</v>
      </c>
      <c r="L354" s="38"/>
      <c r="M354" s="186" t="s">
        <v>1</v>
      </c>
      <c r="N354" s="187" t="s">
        <v>45</v>
      </c>
      <c r="O354" s="76"/>
      <c r="P354" s="188">
        <f>O354*H354</f>
        <v>0</v>
      </c>
      <c r="Q354" s="188">
        <v>3.0000000000000001E-05</v>
      </c>
      <c r="R354" s="188">
        <f>Q354*H354</f>
        <v>7.0199999999999999E-05</v>
      </c>
      <c r="S354" s="188">
        <v>0</v>
      </c>
      <c r="T354" s="18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0" t="s">
        <v>163</v>
      </c>
      <c r="AT354" s="190" t="s">
        <v>144</v>
      </c>
      <c r="AU354" s="190" t="s">
        <v>90</v>
      </c>
      <c r="AY354" s="18" t="s">
        <v>141</v>
      </c>
      <c r="BE354" s="191">
        <f>IF(N354="základní",J354,0)</f>
        <v>0</v>
      </c>
      <c r="BF354" s="191">
        <f>IF(N354="snížená",J354,0)</f>
        <v>0</v>
      </c>
      <c r="BG354" s="191">
        <f>IF(N354="zákl. přenesená",J354,0)</f>
        <v>0</v>
      </c>
      <c r="BH354" s="191">
        <f>IF(N354="sníž. přenesená",J354,0)</f>
        <v>0</v>
      </c>
      <c r="BI354" s="191">
        <f>IF(N354="nulová",J354,0)</f>
        <v>0</v>
      </c>
      <c r="BJ354" s="18" t="s">
        <v>88</v>
      </c>
      <c r="BK354" s="191">
        <f>ROUND(I354*H354,2)</f>
        <v>0</v>
      </c>
      <c r="BL354" s="18" t="s">
        <v>163</v>
      </c>
      <c r="BM354" s="190" t="s">
        <v>938</v>
      </c>
    </row>
    <row r="355" s="13" customFormat="1">
      <c r="A355" s="13"/>
      <c r="B355" s="192"/>
      <c r="C355" s="13"/>
      <c r="D355" s="193" t="s">
        <v>151</v>
      </c>
      <c r="E355" s="194" t="s">
        <v>1</v>
      </c>
      <c r="F355" s="195" t="s">
        <v>939</v>
      </c>
      <c r="G355" s="13"/>
      <c r="H355" s="194" t="s">
        <v>1</v>
      </c>
      <c r="I355" s="196"/>
      <c r="J355" s="13"/>
      <c r="K355" s="13"/>
      <c r="L355" s="192"/>
      <c r="M355" s="197"/>
      <c r="N355" s="198"/>
      <c r="O355" s="198"/>
      <c r="P355" s="198"/>
      <c r="Q355" s="198"/>
      <c r="R355" s="198"/>
      <c r="S355" s="198"/>
      <c r="T355" s="19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4" t="s">
        <v>151</v>
      </c>
      <c r="AU355" s="194" t="s">
        <v>90</v>
      </c>
      <c r="AV355" s="13" t="s">
        <v>88</v>
      </c>
      <c r="AW355" s="13" t="s">
        <v>36</v>
      </c>
      <c r="AX355" s="13" t="s">
        <v>80</v>
      </c>
      <c r="AY355" s="194" t="s">
        <v>141</v>
      </c>
    </row>
    <row r="356" s="14" customFormat="1">
      <c r="A356" s="14"/>
      <c r="B356" s="200"/>
      <c r="C356" s="14"/>
      <c r="D356" s="193" t="s">
        <v>151</v>
      </c>
      <c r="E356" s="201" t="s">
        <v>1</v>
      </c>
      <c r="F356" s="202" t="s">
        <v>907</v>
      </c>
      <c r="G356" s="14"/>
      <c r="H356" s="203">
        <v>2.3399999999999999</v>
      </c>
      <c r="I356" s="204"/>
      <c r="J356" s="14"/>
      <c r="K356" s="14"/>
      <c r="L356" s="200"/>
      <c r="M356" s="205"/>
      <c r="N356" s="206"/>
      <c r="O356" s="206"/>
      <c r="P356" s="206"/>
      <c r="Q356" s="206"/>
      <c r="R356" s="206"/>
      <c r="S356" s="206"/>
      <c r="T356" s="20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1" t="s">
        <v>151</v>
      </c>
      <c r="AU356" s="201" t="s">
        <v>90</v>
      </c>
      <c r="AV356" s="14" t="s">
        <v>90</v>
      </c>
      <c r="AW356" s="14" t="s">
        <v>36</v>
      </c>
      <c r="AX356" s="14" t="s">
        <v>88</v>
      </c>
      <c r="AY356" s="201" t="s">
        <v>141</v>
      </c>
    </row>
    <row r="357" s="2" customFormat="1" ht="22.2" customHeight="1">
      <c r="A357" s="37"/>
      <c r="B357" s="178"/>
      <c r="C357" s="179" t="s">
        <v>940</v>
      </c>
      <c r="D357" s="179" t="s">
        <v>144</v>
      </c>
      <c r="E357" s="180" t="s">
        <v>941</v>
      </c>
      <c r="F357" s="181" t="s">
        <v>942</v>
      </c>
      <c r="G357" s="182" t="s">
        <v>199</v>
      </c>
      <c r="H357" s="183">
        <v>17.890000000000001</v>
      </c>
      <c r="I357" s="184"/>
      <c r="J357" s="185">
        <f>ROUND(I357*H357,2)</f>
        <v>0</v>
      </c>
      <c r="K357" s="181" t="s">
        <v>148</v>
      </c>
      <c r="L357" s="38"/>
      <c r="M357" s="186" t="s">
        <v>1</v>
      </c>
      <c r="N357" s="187" t="s">
        <v>45</v>
      </c>
      <c r="O357" s="76"/>
      <c r="P357" s="188">
        <f>O357*H357</f>
        <v>0</v>
      </c>
      <c r="Q357" s="188">
        <v>1.0000000000000001E-05</v>
      </c>
      <c r="R357" s="188">
        <f>Q357*H357</f>
        <v>0.00017890000000000001</v>
      </c>
      <c r="S357" s="188">
        <v>0</v>
      </c>
      <c r="T357" s="18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0" t="s">
        <v>163</v>
      </c>
      <c r="AT357" s="190" t="s">
        <v>144</v>
      </c>
      <c r="AU357" s="190" t="s">
        <v>90</v>
      </c>
      <c r="AY357" s="18" t="s">
        <v>141</v>
      </c>
      <c r="BE357" s="191">
        <f>IF(N357="základní",J357,0)</f>
        <v>0</v>
      </c>
      <c r="BF357" s="191">
        <f>IF(N357="snížená",J357,0)</f>
        <v>0</v>
      </c>
      <c r="BG357" s="191">
        <f>IF(N357="zákl. přenesená",J357,0)</f>
        <v>0</v>
      </c>
      <c r="BH357" s="191">
        <f>IF(N357="sníž. přenesená",J357,0)</f>
        <v>0</v>
      </c>
      <c r="BI357" s="191">
        <f>IF(N357="nulová",J357,0)</f>
        <v>0</v>
      </c>
      <c r="BJ357" s="18" t="s">
        <v>88</v>
      </c>
      <c r="BK357" s="191">
        <f>ROUND(I357*H357,2)</f>
        <v>0</v>
      </c>
      <c r="BL357" s="18" t="s">
        <v>163</v>
      </c>
      <c r="BM357" s="190" t="s">
        <v>943</v>
      </c>
    </row>
    <row r="358" s="13" customFormat="1">
      <c r="A358" s="13"/>
      <c r="B358" s="192"/>
      <c r="C358" s="13"/>
      <c r="D358" s="193" t="s">
        <v>151</v>
      </c>
      <c r="E358" s="194" t="s">
        <v>1</v>
      </c>
      <c r="F358" s="195" t="s">
        <v>944</v>
      </c>
      <c r="G358" s="13"/>
      <c r="H358" s="194" t="s">
        <v>1</v>
      </c>
      <c r="I358" s="196"/>
      <c r="J358" s="13"/>
      <c r="K358" s="13"/>
      <c r="L358" s="192"/>
      <c r="M358" s="197"/>
      <c r="N358" s="198"/>
      <c r="O358" s="198"/>
      <c r="P358" s="198"/>
      <c r="Q358" s="198"/>
      <c r="R358" s="198"/>
      <c r="S358" s="198"/>
      <c r="T358" s="19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4" t="s">
        <v>151</v>
      </c>
      <c r="AU358" s="194" t="s">
        <v>90</v>
      </c>
      <c r="AV358" s="13" t="s">
        <v>88</v>
      </c>
      <c r="AW358" s="13" t="s">
        <v>36</v>
      </c>
      <c r="AX358" s="13" t="s">
        <v>80</v>
      </c>
      <c r="AY358" s="194" t="s">
        <v>141</v>
      </c>
    </row>
    <row r="359" s="13" customFormat="1">
      <c r="A359" s="13"/>
      <c r="B359" s="192"/>
      <c r="C359" s="13"/>
      <c r="D359" s="193" t="s">
        <v>151</v>
      </c>
      <c r="E359" s="194" t="s">
        <v>1</v>
      </c>
      <c r="F359" s="195" t="s">
        <v>945</v>
      </c>
      <c r="G359" s="13"/>
      <c r="H359" s="194" t="s">
        <v>1</v>
      </c>
      <c r="I359" s="196"/>
      <c r="J359" s="13"/>
      <c r="K359" s="13"/>
      <c r="L359" s="192"/>
      <c r="M359" s="197"/>
      <c r="N359" s="198"/>
      <c r="O359" s="198"/>
      <c r="P359" s="198"/>
      <c r="Q359" s="198"/>
      <c r="R359" s="198"/>
      <c r="S359" s="198"/>
      <c r="T359" s="19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4" t="s">
        <v>151</v>
      </c>
      <c r="AU359" s="194" t="s">
        <v>90</v>
      </c>
      <c r="AV359" s="13" t="s">
        <v>88</v>
      </c>
      <c r="AW359" s="13" t="s">
        <v>36</v>
      </c>
      <c r="AX359" s="13" t="s">
        <v>80</v>
      </c>
      <c r="AY359" s="194" t="s">
        <v>141</v>
      </c>
    </row>
    <row r="360" s="14" customFormat="1">
      <c r="A360" s="14"/>
      <c r="B360" s="200"/>
      <c r="C360" s="14"/>
      <c r="D360" s="193" t="s">
        <v>151</v>
      </c>
      <c r="E360" s="201" t="s">
        <v>1</v>
      </c>
      <c r="F360" s="202" t="s">
        <v>946</v>
      </c>
      <c r="G360" s="14"/>
      <c r="H360" s="203">
        <v>8.8000000000000007</v>
      </c>
      <c r="I360" s="204"/>
      <c r="J360" s="14"/>
      <c r="K360" s="14"/>
      <c r="L360" s="200"/>
      <c r="M360" s="205"/>
      <c r="N360" s="206"/>
      <c r="O360" s="206"/>
      <c r="P360" s="206"/>
      <c r="Q360" s="206"/>
      <c r="R360" s="206"/>
      <c r="S360" s="206"/>
      <c r="T360" s="20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1" t="s">
        <v>151</v>
      </c>
      <c r="AU360" s="201" t="s">
        <v>90</v>
      </c>
      <c r="AV360" s="14" t="s">
        <v>90</v>
      </c>
      <c r="AW360" s="14" t="s">
        <v>36</v>
      </c>
      <c r="AX360" s="14" t="s">
        <v>80</v>
      </c>
      <c r="AY360" s="201" t="s">
        <v>141</v>
      </c>
    </row>
    <row r="361" s="13" customFormat="1">
      <c r="A361" s="13"/>
      <c r="B361" s="192"/>
      <c r="C361" s="13"/>
      <c r="D361" s="193" t="s">
        <v>151</v>
      </c>
      <c r="E361" s="194" t="s">
        <v>1</v>
      </c>
      <c r="F361" s="195" t="s">
        <v>947</v>
      </c>
      <c r="G361" s="13"/>
      <c r="H361" s="194" t="s">
        <v>1</v>
      </c>
      <c r="I361" s="196"/>
      <c r="J361" s="13"/>
      <c r="K361" s="13"/>
      <c r="L361" s="192"/>
      <c r="M361" s="197"/>
      <c r="N361" s="198"/>
      <c r="O361" s="198"/>
      <c r="P361" s="198"/>
      <c r="Q361" s="198"/>
      <c r="R361" s="198"/>
      <c r="S361" s="198"/>
      <c r="T361" s="19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4" t="s">
        <v>151</v>
      </c>
      <c r="AU361" s="194" t="s">
        <v>90</v>
      </c>
      <c r="AV361" s="13" t="s">
        <v>88</v>
      </c>
      <c r="AW361" s="13" t="s">
        <v>36</v>
      </c>
      <c r="AX361" s="13" t="s">
        <v>80</v>
      </c>
      <c r="AY361" s="194" t="s">
        <v>141</v>
      </c>
    </row>
    <row r="362" s="14" customFormat="1">
      <c r="A362" s="14"/>
      <c r="B362" s="200"/>
      <c r="C362" s="14"/>
      <c r="D362" s="193" t="s">
        <v>151</v>
      </c>
      <c r="E362" s="201" t="s">
        <v>1</v>
      </c>
      <c r="F362" s="202" t="s">
        <v>948</v>
      </c>
      <c r="G362" s="14"/>
      <c r="H362" s="203">
        <v>9.0899999999999999</v>
      </c>
      <c r="I362" s="204"/>
      <c r="J362" s="14"/>
      <c r="K362" s="14"/>
      <c r="L362" s="200"/>
      <c r="M362" s="205"/>
      <c r="N362" s="206"/>
      <c r="O362" s="206"/>
      <c r="P362" s="206"/>
      <c r="Q362" s="206"/>
      <c r="R362" s="206"/>
      <c r="S362" s="206"/>
      <c r="T362" s="20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1" t="s">
        <v>151</v>
      </c>
      <c r="AU362" s="201" t="s">
        <v>90</v>
      </c>
      <c r="AV362" s="14" t="s">
        <v>90</v>
      </c>
      <c r="AW362" s="14" t="s">
        <v>36</v>
      </c>
      <c r="AX362" s="14" t="s">
        <v>80</v>
      </c>
      <c r="AY362" s="201" t="s">
        <v>141</v>
      </c>
    </row>
    <row r="363" s="15" customFormat="1">
      <c r="A363" s="15"/>
      <c r="B363" s="211"/>
      <c r="C363" s="15"/>
      <c r="D363" s="193" t="s">
        <v>151</v>
      </c>
      <c r="E363" s="212" t="s">
        <v>1</v>
      </c>
      <c r="F363" s="213" t="s">
        <v>297</v>
      </c>
      <c r="G363" s="15"/>
      <c r="H363" s="214">
        <v>17.890000000000001</v>
      </c>
      <c r="I363" s="215"/>
      <c r="J363" s="15"/>
      <c r="K363" s="15"/>
      <c r="L363" s="211"/>
      <c r="M363" s="216"/>
      <c r="N363" s="217"/>
      <c r="O363" s="217"/>
      <c r="P363" s="217"/>
      <c r="Q363" s="217"/>
      <c r="R363" s="217"/>
      <c r="S363" s="217"/>
      <c r="T363" s="21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12" t="s">
        <v>151</v>
      </c>
      <c r="AU363" s="212" t="s">
        <v>90</v>
      </c>
      <c r="AV363" s="15" t="s">
        <v>163</v>
      </c>
      <c r="AW363" s="15" t="s">
        <v>36</v>
      </c>
      <c r="AX363" s="15" t="s">
        <v>88</v>
      </c>
      <c r="AY363" s="212" t="s">
        <v>141</v>
      </c>
    </row>
    <row r="364" s="2" customFormat="1" ht="22.2" customHeight="1">
      <c r="A364" s="37"/>
      <c r="B364" s="178"/>
      <c r="C364" s="179" t="s">
        <v>949</v>
      </c>
      <c r="D364" s="179" t="s">
        <v>144</v>
      </c>
      <c r="E364" s="180" t="s">
        <v>950</v>
      </c>
      <c r="F364" s="181" t="s">
        <v>951</v>
      </c>
      <c r="G364" s="182" t="s">
        <v>199</v>
      </c>
      <c r="H364" s="183">
        <v>33.549999999999997</v>
      </c>
      <c r="I364" s="184"/>
      <c r="J364" s="185">
        <f>ROUND(I364*H364,2)</f>
        <v>0</v>
      </c>
      <c r="K364" s="181" t="s">
        <v>148</v>
      </c>
      <c r="L364" s="38"/>
      <c r="M364" s="186" t="s">
        <v>1</v>
      </c>
      <c r="N364" s="187" t="s">
        <v>45</v>
      </c>
      <c r="O364" s="76"/>
      <c r="P364" s="188">
        <f>O364*H364</f>
        <v>0</v>
      </c>
      <c r="Q364" s="188">
        <v>0.0034499999999999999</v>
      </c>
      <c r="R364" s="188">
        <f>Q364*H364</f>
        <v>0.11574749999999999</v>
      </c>
      <c r="S364" s="188">
        <v>0</v>
      </c>
      <c r="T364" s="18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0" t="s">
        <v>163</v>
      </c>
      <c r="AT364" s="190" t="s">
        <v>144</v>
      </c>
      <c r="AU364" s="190" t="s">
        <v>90</v>
      </c>
      <c r="AY364" s="18" t="s">
        <v>141</v>
      </c>
      <c r="BE364" s="191">
        <f>IF(N364="základní",J364,0)</f>
        <v>0</v>
      </c>
      <c r="BF364" s="191">
        <f>IF(N364="snížená",J364,0)</f>
        <v>0</v>
      </c>
      <c r="BG364" s="191">
        <f>IF(N364="zákl. přenesená",J364,0)</f>
        <v>0</v>
      </c>
      <c r="BH364" s="191">
        <f>IF(N364="sníž. přenesená",J364,0)</f>
        <v>0</v>
      </c>
      <c r="BI364" s="191">
        <f>IF(N364="nulová",J364,0)</f>
        <v>0</v>
      </c>
      <c r="BJ364" s="18" t="s">
        <v>88</v>
      </c>
      <c r="BK364" s="191">
        <f>ROUND(I364*H364,2)</f>
        <v>0</v>
      </c>
      <c r="BL364" s="18" t="s">
        <v>163</v>
      </c>
      <c r="BM364" s="190" t="s">
        <v>952</v>
      </c>
    </row>
    <row r="365" s="13" customFormat="1">
      <c r="A365" s="13"/>
      <c r="B365" s="192"/>
      <c r="C365" s="13"/>
      <c r="D365" s="193" t="s">
        <v>151</v>
      </c>
      <c r="E365" s="194" t="s">
        <v>1</v>
      </c>
      <c r="F365" s="195" t="s">
        <v>953</v>
      </c>
      <c r="G365" s="13"/>
      <c r="H365" s="194" t="s">
        <v>1</v>
      </c>
      <c r="I365" s="196"/>
      <c r="J365" s="13"/>
      <c r="K365" s="13"/>
      <c r="L365" s="192"/>
      <c r="M365" s="197"/>
      <c r="N365" s="198"/>
      <c r="O365" s="198"/>
      <c r="P365" s="198"/>
      <c r="Q365" s="198"/>
      <c r="R365" s="198"/>
      <c r="S365" s="198"/>
      <c r="T365" s="19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4" t="s">
        <v>151</v>
      </c>
      <c r="AU365" s="194" t="s">
        <v>90</v>
      </c>
      <c r="AV365" s="13" t="s">
        <v>88</v>
      </c>
      <c r="AW365" s="13" t="s">
        <v>36</v>
      </c>
      <c r="AX365" s="13" t="s">
        <v>80</v>
      </c>
      <c r="AY365" s="194" t="s">
        <v>141</v>
      </c>
    </row>
    <row r="366" s="14" customFormat="1">
      <c r="A366" s="14"/>
      <c r="B366" s="200"/>
      <c r="C366" s="14"/>
      <c r="D366" s="193" t="s">
        <v>151</v>
      </c>
      <c r="E366" s="201" t="s">
        <v>1</v>
      </c>
      <c r="F366" s="202" t="s">
        <v>954</v>
      </c>
      <c r="G366" s="14"/>
      <c r="H366" s="203">
        <v>33.549999999999997</v>
      </c>
      <c r="I366" s="204"/>
      <c r="J366" s="14"/>
      <c r="K366" s="14"/>
      <c r="L366" s="200"/>
      <c r="M366" s="205"/>
      <c r="N366" s="206"/>
      <c r="O366" s="206"/>
      <c r="P366" s="206"/>
      <c r="Q366" s="206"/>
      <c r="R366" s="206"/>
      <c r="S366" s="206"/>
      <c r="T366" s="20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1" t="s">
        <v>151</v>
      </c>
      <c r="AU366" s="201" t="s">
        <v>90</v>
      </c>
      <c r="AV366" s="14" t="s">
        <v>90</v>
      </c>
      <c r="AW366" s="14" t="s">
        <v>36</v>
      </c>
      <c r="AX366" s="14" t="s">
        <v>88</v>
      </c>
      <c r="AY366" s="201" t="s">
        <v>141</v>
      </c>
    </row>
    <row r="367" s="2" customFormat="1" ht="22.2" customHeight="1">
      <c r="A367" s="37"/>
      <c r="B367" s="178"/>
      <c r="C367" s="179" t="s">
        <v>955</v>
      </c>
      <c r="D367" s="179" t="s">
        <v>144</v>
      </c>
      <c r="E367" s="180" t="s">
        <v>956</v>
      </c>
      <c r="F367" s="181" t="s">
        <v>957</v>
      </c>
      <c r="G367" s="182" t="s">
        <v>206</v>
      </c>
      <c r="H367" s="183">
        <v>1</v>
      </c>
      <c r="I367" s="184"/>
      <c r="J367" s="185">
        <f>ROUND(I367*H367,2)</f>
        <v>0</v>
      </c>
      <c r="K367" s="181" t="s">
        <v>148</v>
      </c>
      <c r="L367" s="38"/>
      <c r="M367" s="186" t="s">
        <v>1</v>
      </c>
      <c r="N367" s="187" t="s">
        <v>45</v>
      </c>
      <c r="O367" s="76"/>
      <c r="P367" s="188">
        <f>O367*H367</f>
        <v>0</v>
      </c>
      <c r="Q367" s="188">
        <v>0.0018699999999999999</v>
      </c>
      <c r="R367" s="188">
        <f>Q367*H367</f>
        <v>0.0018699999999999999</v>
      </c>
      <c r="S367" s="188">
        <v>0</v>
      </c>
      <c r="T367" s="18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0" t="s">
        <v>163</v>
      </c>
      <c r="AT367" s="190" t="s">
        <v>144</v>
      </c>
      <c r="AU367" s="190" t="s">
        <v>90</v>
      </c>
      <c r="AY367" s="18" t="s">
        <v>141</v>
      </c>
      <c r="BE367" s="191">
        <f>IF(N367="základní",J367,0)</f>
        <v>0</v>
      </c>
      <c r="BF367" s="191">
        <f>IF(N367="snížená",J367,0)</f>
        <v>0</v>
      </c>
      <c r="BG367" s="191">
        <f>IF(N367="zákl. přenesená",J367,0)</f>
        <v>0</v>
      </c>
      <c r="BH367" s="191">
        <f>IF(N367="sníž. přenesená",J367,0)</f>
        <v>0</v>
      </c>
      <c r="BI367" s="191">
        <f>IF(N367="nulová",J367,0)</f>
        <v>0</v>
      </c>
      <c r="BJ367" s="18" t="s">
        <v>88</v>
      </c>
      <c r="BK367" s="191">
        <f>ROUND(I367*H367,2)</f>
        <v>0</v>
      </c>
      <c r="BL367" s="18" t="s">
        <v>163</v>
      </c>
      <c r="BM367" s="190" t="s">
        <v>958</v>
      </c>
    </row>
    <row r="368" s="13" customFormat="1">
      <c r="A368" s="13"/>
      <c r="B368" s="192"/>
      <c r="C368" s="13"/>
      <c r="D368" s="193" t="s">
        <v>151</v>
      </c>
      <c r="E368" s="194" t="s">
        <v>1</v>
      </c>
      <c r="F368" s="195" t="s">
        <v>959</v>
      </c>
      <c r="G368" s="13"/>
      <c r="H368" s="194" t="s">
        <v>1</v>
      </c>
      <c r="I368" s="196"/>
      <c r="J368" s="13"/>
      <c r="K368" s="13"/>
      <c r="L368" s="192"/>
      <c r="M368" s="197"/>
      <c r="N368" s="198"/>
      <c r="O368" s="198"/>
      <c r="P368" s="198"/>
      <c r="Q368" s="198"/>
      <c r="R368" s="198"/>
      <c r="S368" s="198"/>
      <c r="T368" s="19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4" t="s">
        <v>151</v>
      </c>
      <c r="AU368" s="194" t="s">
        <v>90</v>
      </c>
      <c r="AV368" s="13" t="s">
        <v>88</v>
      </c>
      <c r="AW368" s="13" t="s">
        <v>36</v>
      </c>
      <c r="AX368" s="13" t="s">
        <v>80</v>
      </c>
      <c r="AY368" s="194" t="s">
        <v>141</v>
      </c>
    </row>
    <row r="369" s="14" customFormat="1">
      <c r="A369" s="14"/>
      <c r="B369" s="200"/>
      <c r="C369" s="14"/>
      <c r="D369" s="193" t="s">
        <v>151</v>
      </c>
      <c r="E369" s="201" t="s">
        <v>1</v>
      </c>
      <c r="F369" s="202" t="s">
        <v>960</v>
      </c>
      <c r="G369" s="14"/>
      <c r="H369" s="203">
        <v>1</v>
      </c>
      <c r="I369" s="204"/>
      <c r="J369" s="14"/>
      <c r="K369" s="14"/>
      <c r="L369" s="200"/>
      <c r="M369" s="205"/>
      <c r="N369" s="206"/>
      <c r="O369" s="206"/>
      <c r="P369" s="206"/>
      <c r="Q369" s="206"/>
      <c r="R369" s="206"/>
      <c r="S369" s="206"/>
      <c r="T369" s="20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01" t="s">
        <v>151</v>
      </c>
      <c r="AU369" s="201" t="s">
        <v>90</v>
      </c>
      <c r="AV369" s="14" t="s">
        <v>90</v>
      </c>
      <c r="AW369" s="14" t="s">
        <v>36</v>
      </c>
      <c r="AX369" s="14" t="s">
        <v>88</v>
      </c>
      <c r="AY369" s="201" t="s">
        <v>141</v>
      </c>
    </row>
    <row r="370" s="2" customFormat="1" ht="14.4" customHeight="1">
      <c r="A370" s="37"/>
      <c r="B370" s="178"/>
      <c r="C370" s="224" t="s">
        <v>961</v>
      </c>
      <c r="D370" s="224" t="s">
        <v>431</v>
      </c>
      <c r="E370" s="225" t="s">
        <v>962</v>
      </c>
      <c r="F370" s="226" t="s">
        <v>963</v>
      </c>
      <c r="G370" s="227" t="s">
        <v>206</v>
      </c>
      <c r="H370" s="228">
        <v>1</v>
      </c>
      <c r="I370" s="229"/>
      <c r="J370" s="230">
        <f>ROUND(I370*H370,2)</f>
        <v>0</v>
      </c>
      <c r="K370" s="226" t="s">
        <v>227</v>
      </c>
      <c r="L370" s="231"/>
      <c r="M370" s="232" t="s">
        <v>1</v>
      </c>
      <c r="N370" s="233" t="s">
        <v>45</v>
      </c>
      <c r="O370" s="76"/>
      <c r="P370" s="188">
        <f>O370*H370</f>
        <v>0</v>
      </c>
      <c r="Q370" s="188">
        <v>0</v>
      </c>
      <c r="R370" s="188">
        <f>Q370*H370</f>
        <v>0</v>
      </c>
      <c r="S370" s="188">
        <v>0</v>
      </c>
      <c r="T370" s="18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0" t="s">
        <v>184</v>
      </c>
      <c r="AT370" s="190" t="s">
        <v>431</v>
      </c>
      <c r="AU370" s="190" t="s">
        <v>90</v>
      </c>
      <c r="AY370" s="18" t="s">
        <v>141</v>
      </c>
      <c r="BE370" s="191">
        <f>IF(N370="základní",J370,0)</f>
        <v>0</v>
      </c>
      <c r="BF370" s="191">
        <f>IF(N370="snížená",J370,0)</f>
        <v>0</v>
      </c>
      <c r="BG370" s="191">
        <f>IF(N370="zákl. přenesená",J370,0)</f>
        <v>0</v>
      </c>
      <c r="BH370" s="191">
        <f>IF(N370="sníž. přenesená",J370,0)</f>
        <v>0</v>
      </c>
      <c r="BI370" s="191">
        <f>IF(N370="nulová",J370,0)</f>
        <v>0</v>
      </c>
      <c r="BJ370" s="18" t="s">
        <v>88</v>
      </c>
      <c r="BK370" s="191">
        <f>ROUND(I370*H370,2)</f>
        <v>0</v>
      </c>
      <c r="BL370" s="18" t="s">
        <v>163</v>
      </c>
      <c r="BM370" s="190" t="s">
        <v>964</v>
      </c>
    </row>
    <row r="371" s="13" customFormat="1">
      <c r="A371" s="13"/>
      <c r="B371" s="192"/>
      <c r="C371" s="13"/>
      <c r="D371" s="193" t="s">
        <v>151</v>
      </c>
      <c r="E371" s="194" t="s">
        <v>1</v>
      </c>
      <c r="F371" s="195" t="s">
        <v>965</v>
      </c>
      <c r="G371" s="13"/>
      <c r="H371" s="194" t="s">
        <v>1</v>
      </c>
      <c r="I371" s="196"/>
      <c r="J371" s="13"/>
      <c r="K371" s="13"/>
      <c r="L371" s="192"/>
      <c r="M371" s="197"/>
      <c r="N371" s="198"/>
      <c r="O371" s="198"/>
      <c r="P371" s="198"/>
      <c r="Q371" s="198"/>
      <c r="R371" s="198"/>
      <c r="S371" s="198"/>
      <c r="T371" s="19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4" t="s">
        <v>151</v>
      </c>
      <c r="AU371" s="194" t="s">
        <v>90</v>
      </c>
      <c r="AV371" s="13" t="s">
        <v>88</v>
      </c>
      <c r="AW371" s="13" t="s">
        <v>36</v>
      </c>
      <c r="AX371" s="13" t="s">
        <v>80</v>
      </c>
      <c r="AY371" s="194" t="s">
        <v>141</v>
      </c>
    </row>
    <row r="372" s="14" customFormat="1">
      <c r="A372" s="14"/>
      <c r="B372" s="200"/>
      <c r="C372" s="14"/>
      <c r="D372" s="193" t="s">
        <v>151</v>
      </c>
      <c r="E372" s="201" t="s">
        <v>1</v>
      </c>
      <c r="F372" s="202" t="s">
        <v>88</v>
      </c>
      <c r="G372" s="14"/>
      <c r="H372" s="203">
        <v>1</v>
      </c>
      <c r="I372" s="204"/>
      <c r="J372" s="14"/>
      <c r="K372" s="14"/>
      <c r="L372" s="200"/>
      <c r="M372" s="205"/>
      <c r="N372" s="206"/>
      <c r="O372" s="206"/>
      <c r="P372" s="206"/>
      <c r="Q372" s="206"/>
      <c r="R372" s="206"/>
      <c r="S372" s="206"/>
      <c r="T372" s="20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1" t="s">
        <v>151</v>
      </c>
      <c r="AU372" s="201" t="s">
        <v>90</v>
      </c>
      <c r="AV372" s="14" t="s">
        <v>90</v>
      </c>
      <c r="AW372" s="14" t="s">
        <v>36</v>
      </c>
      <c r="AX372" s="14" t="s">
        <v>88</v>
      </c>
      <c r="AY372" s="201" t="s">
        <v>141</v>
      </c>
    </row>
    <row r="373" s="2" customFormat="1" ht="14.4" customHeight="1">
      <c r="A373" s="37"/>
      <c r="B373" s="178"/>
      <c r="C373" s="179" t="s">
        <v>966</v>
      </c>
      <c r="D373" s="179" t="s">
        <v>144</v>
      </c>
      <c r="E373" s="180" t="s">
        <v>967</v>
      </c>
      <c r="F373" s="181" t="s">
        <v>968</v>
      </c>
      <c r="G373" s="182" t="s">
        <v>280</v>
      </c>
      <c r="H373" s="183">
        <v>175</v>
      </c>
      <c r="I373" s="184"/>
      <c r="J373" s="185">
        <f>ROUND(I373*H373,2)</f>
        <v>0</v>
      </c>
      <c r="K373" s="181" t="s">
        <v>148</v>
      </c>
      <c r="L373" s="38"/>
      <c r="M373" s="186" t="s">
        <v>1</v>
      </c>
      <c r="N373" s="187" t="s">
        <v>45</v>
      </c>
      <c r="O373" s="76"/>
      <c r="P373" s="188">
        <f>O373*H373</f>
        <v>0</v>
      </c>
      <c r="Q373" s="188">
        <v>0</v>
      </c>
      <c r="R373" s="188">
        <f>Q373*H373</f>
        <v>0</v>
      </c>
      <c r="S373" s="188">
        <v>0.01</v>
      </c>
      <c r="T373" s="189">
        <f>S373*H373</f>
        <v>1.75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0" t="s">
        <v>163</v>
      </c>
      <c r="AT373" s="190" t="s">
        <v>144</v>
      </c>
      <c r="AU373" s="190" t="s">
        <v>90</v>
      </c>
      <c r="AY373" s="18" t="s">
        <v>141</v>
      </c>
      <c r="BE373" s="191">
        <f>IF(N373="základní",J373,0)</f>
        <v>0</v>
      </c>
      <c r="BF373" s="191">
        <f>IF(N373="snížená",J373,0)</f>
        <v>0</v>
      </c>
      <c r="BG373" s="191">
        <f>IF(N373="zákl. přenesená",J373,0)</f>
        <v>0</v>
      </c>
      <c r="BH373" s="191">
        <f>IF(N373="sníž. přenesená",J373,0)</f>
        <v>0</v>
      </c>
      <c r="BI373" s="191">
        <f>IF(N373="nulová",J373,0)</f>
        <v>0</v>
      </c>
      <c r="BJ373" s="18" t="s">
        <v>88</v>
      </c>
      <c r="BK373" s="191">
        <f>ROUND(I373*H373,2)</f>
        <v>0</v>
      </c>
      <c r="BL373" s="18" t="s">
        <v>163</v>
      </c>
      <c r="BM373" s="190" t="s">
        <v>969</v>
      </c>
    </row>
    <row r="374" s="13" customFormat="1">
      <c r="A374" s="13"/>
      <c r="B374" s="192"/>
      <c r="C374" s="13"/>
      <c r="D374" s="193" t="s">
        <v>151</v>
      </c>
      <c r="E374" s="194" t="s">
        <v>1</v>
      </c>
      <c r="F374" s="195" t="s">
        <v>970</v>
      </c>
      <c r="G374" s="13"/>
      <c r="H374" s="194" t="s">
        <v>1</v>
      </c>
      <c r="I374" s="196"/>
      <c r="J374" s="13"/>
      <c r="K374" s="13"/>
      <c r="L374" s="192"/>
      <c r="M374" s="197"/>
      <c r="N374" s="198"/>
      <c r="O374" s="198"/>
      <c r="P374" s="198"/>
      <c r="Q374" s="198"/>
      <c r="R374" s="198"/>
      <c r="S374" s="198"/>
      <c r="T374" s="19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4" t="s">
        <v>151</v>
      </c>
      <c r="AU374" s="194" t="s">
        <v>90</v>
      </c>
      <c r="AV374" s="13" t="s">
        <v>88</v>
      </c>
      <c r="AW374" s="13" t="s">
        <v>36</v>
      </c>
      <c r="AX374" s="13" t="s">
        <v>80</v>
      </c>
      <c r="AY374" s="194" t="s">
        <v>141</v>
      </c>
    </row>
    <row r="375" s="14" customFormat="1">
      <c r="A375" s="14"/>
      <c r="B375" s="200"/>
      <c r="C375" s="14"/>
      <c r="D375" s="193" t="s">
        <v>151</v>
      </c>
      <c r="E375" s="201" t="s">
        <v>1</v>
      </c>
      <c r="F375" s="202" t="s">
        <v>971</v>
      </c>
      <c r="G375" s="14"/>
      <c r="H375" s="203">
        <v>175</v>
      </c>
      <c r="I375" s="204"/>
      <c r="J375" s="14"/>
      <c r="K375" s="14"/>
      <c r="L375" s="200"/>
      <c r="M375" s="205"/>
      <c r="N375" s="206"/>
      <c r="O375" s="206"/>
      <c r="P375" s="206"/>
      <c r="Q375" s="206"/>
      <c r="R375" s="206"/>
      <c r="S375" s="206"/>
      <c r="T375" s="20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01" t="s">
        <v>151</v>
      </c>
      <c r="AU375" s="201" t="s">
        <v>90</v>
      </c>
      <c r="AV375" s="14" t="s">
        <v>90</v>
      </c>
      <c r="AW375" s="14" t="s">
        <v>36</v>
      </c>
      <c r="AX375" s="14" t="s">
        <v>88</v>
      </c>
      <c r="AY375" s="201" t="s">
        <v>141</v>
      </c>
    </row>
    <row r="376" s="2" customFormat="1" ht="14.4" customHeight="1">
      <c r="A376" s="37"/>
      <c r="B376" s="178"/>
      <c r="C376" s="179" t="s">
        <v>972</v>
      </c>
      <c r="D376" s="179" t="s">
        <v>144</v>
      </c>
      <c r="E376" s="180" t="s">
        <v>973</v>
      </c>
      <c r="F376" s="181" t="s">
        <v>974</v>
      </c>
      <c r="G376" s="182" t="s">
        <v>319</v>
      </c>
      <c r="H376" s="183">
        <v>33.264000000000003</v>
      </c>
      <c r="I376" s="184"/>
      <c r="J376" s="185">
        <f>ROUND(I376*H376,2)</f>
        <v>0</v>
      </c>
      <c r="K376" s="181" t="s">
        <v>227</v>
      </c>
      <c r="L376" s="38"/>
      <c r="M376" s="186" t="s">
        <v>1</v>
      </c>
      <c r="N376" s="187" t="s">
        <v>45</v>
      </c>
      <c r="O376" s="76"/>
      <c r="P376" s="188">
        <f>O376*H376</f>
        <v>0</v>
      </c>
      <c r="Q376" s="188">
        <v>0.00088000000000000003</v>
      </c>
      <c r="R376" s="188">
        <f>Q376*H376</f>
        <v>0.029272320000000004</v>
      </c>
      <c r="S376" s="188">
        <v>0</v>
      </c>
      <c r="T376" s="18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0" t="s">
        <v>163</v>
      </c>
      <c r="AT376" s="190" t="s">
        <v>144</v>
      </c>
      <c r="AU376" s="190" t="s">
        <v>90</v>
      </c>
      <c r="AY376" s="18" t="s">
        <v>141</v>
      </c>
      <c r="BE376" s="191">
        <f>IF(N376="základní",J376,0)</f>
        <v>0</v>
      </c>
      <c r="BF376" s="191">
        <f>IF(N376="snížená",J376,0)</f>
        <v>0</v>
      </c>
      <c r="BG376" s="191">
        <f>IF(N376="zákl. přenesená",J376,0)</f>
        <v>0</v>
      </c>
      <c r="BH376" s="191">
        <f>IF(N376="sníž. přenesená",J376,0)</f>
        <v>0</v>
      </c>
      <c r="BI376" s="191">
        <f>IF(N376="nulová",J376,0)</f>
        <v>0</v>
      </c>
      <c r="BJ376" s="18" t="s">
        <v>88</v>
      </c>
      <c r="BK376" s="191">
        <f>ROUND(I376*H376,2)</f>
        <v>0</v>
      </c>
      <c r="BL376" s="18" t="s">
        <v>163</v>
      </c>
      <c r="BM376" s="190" t="s">
        <v>975</v>
      </c>
    </row>
    <row r="377" s="13" customFormat="1">
      <c r="A377" s="13"/>
      <c r="B377" s="192"/>
      <c r="C377" s="13"/>
      <c r="D377" s="193" t="s">
        <v>151</v>
      </c>
      <c r="E377" s="194" t="s">
        <v>1</v>
      </c>
      <c r="F377" s="195" t="s">
        <v>976</v>
      </c>
      <c r="G377" s="13"/>
      <c r="H377" s="194" t="s">
        <v>1</v>
      </c>
      <c r="I377" s="196"/>
      <c r="J377" s="13"/>
      <c r="K377" s="13"/>
      <c r="L377" s="192"/>
      <c r="M377" s="197"/>
      <c r="N377" s="198"/>
      <c r="O377" s="198"/>
      <c r="P377" s="198"/>
      <c r="Q377" s="198"/>
      <c r="R377" s="198"/>
      <c r="S377" s="198"/>
      <c r="T377" s="19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4" t="s">
        <v>151</v>
      </c>
      <c r="AU377" s="194" t="s">
        <v>90</v>
      </c>
      <c r="AV377" s="13" t="s">
        <v>88</v>
      </c>
      <c r="AW377" s="13" t="s">
        <v>36</v>
      </c>
      <c r="AX377" s="13" t="s">
        <v>80</v>
      </c>
      <c r="AY377" s="194" t="s">
        <v>141</v>
      </c>
    </row>
    <row r="378" s="14" customFormat="1">
      <c r="A378" s="14"/>
      <c r="B378" s="200"/>
      <c r="C378" s="14"/>
      <c r="D378" s="193" t="s">
        <v>151</v>
      </c>
      <c r="E378" s="201" t="s">
        <v>1</v>
      </c>
      <c r="F378" s="202" t="s">
        <v>977</v>
      </c>
      <c r="G378" s="14"/>
      <c r="H378" s="203">
        <v>33.264000000000003</v>
      </c>
      <c r="I378" s="204"/>
      <c r="J378" s="14"/>
      <c r="K378" s="14"/>
      <c r="L378" s="200"/>
      <c r="M378" s="205"/>
      <c r="N378" s="206"/>
      <c r="O378" s="206"/>
      <c r="P378" s="206"/>
      <c r="Q378" s="206"/>
      <c r="R378" s="206"/>
      <c r="S378" s="206"/>
      <c r="T378" s="20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1" t="s">
        <v>151</v>
      </c>
      <c r="AU378" s="201" t="s">
        <v>90</v>
      </c>
      <c r="AV378" s="14" t="s">
        <v>90</v>
      </c>
      <c r="AW378" s="14" t="s">
        <v>36</v>
      </c>
      <c r="AX378" s="14" t="s">
        <v>88</v>
      </c>
      <c r="AY378" s="201" t="s">
        <v>141</v>
      </c>
    </row>
    <row r="379" s="2" customFormat="1" ht="14.4" customHeight="1">
      <c r="A379" s="37"/>
      <c r="B379" s="178"/>
      <c r="C379" s="179" t="s">
        <v>978</v>
      </c>
      <c r="D379" s="179" t="s">
        <v>144</v>
      </c>
      <c r="E379" s="180" t="s">
        <v>979</v>
      </c>
      <c r="F379" s="181" t="s">
        <v>980</v>
      </c>
      <c r="G379" s="182" t="s">
        <v>319</v>
      </c>
      <c r="H379" s="183">
        <v>33.264000000000003</v>
      </c>
      <c r="I379" s="184"/>
      <c r="J379" s="185">
        <f>ROUND(I379*H379,2)</f>
        <v>0</v>
      </c>
      <c r="K379" s="181" t="s">
        <v>227</v>
      </c>
      <c r="L379" s="38"/>
      <c r="M379" s="186" t="s">
        <v>1</v>
      </c>
      <c r="N379" s="187" t="s">
        <v>45</v>
      </c>
      <c r="O379" s="76"/>
      <c r="P379" s="188">
        <f>O379*H379</f>
        <v>0</v>
      </c>
      <c r="Q379" s="188">
        <v>0</v>
      </c>
      <c r="R379" s="188">
        <f>Q379*H379</f>
        <v>0</v>
      </c>
      <c r="S379" s="188">
        <v>0</v>
      </c>
      <c r="T379" s="18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0" t="s">
        <v>163</v>
      </c>
      <c r="AT379" s="190" t="s">
        <v>144</v>
      </c>
      <c r="AU379" s="190" t="s">
        <v>90</v>
      </c>
      <c r="AY379" s="18" t="s">
        <v>141</v>
      </c>
      <c r="BE379" s="191">
        <f>IF(N379="základní",J379,0)</f>
        <v>0</v>
      </c>
      <c r="BF379" s="191">
        <f>IF(N379="snížená",J379,0)</f>
        <v>0</v>
      </c>
      <c r="BG379" s="191">
        <f>IF(N379="zákl. přenesená",J379,0)</f>
        <v>0</v>
      </c>
      <c r="BH379" s="191">
        <f>IF(N379="sníž. přenesená",J379,0)</f>
        <v>0</v>
      </c>
      <c r="BI379" s="191">
        <f>IF(N379="nulová",J379,0)</f>
        <v>0</v>
      </c>
      <c r="BJ379" s="18" t="s">
        <v>88</v>
      </c>
      <c r="BK379" s="191">
        <f>ROUND(I379*H379,2)</f>
        <v>0</v>
      </c>
      <c r="BL379" s="18" t="s">
        <v>163</v>
      </c>
      <c r="BM379" s="190" t="s">
        <v>981</v>
      </c>
    </row>
    <row r="380" s="14" customFormat="1">
      <c r="A380" s="14"/>
      <c r="B380" s="200"/>
      <c r="C380" s="14"/>
      <c r="D380" s="193" t="s">
        <v>151</v>
      </c>
      <c r="E380" s="201" t="s">
        <v>1</v>
      </c>
      <c r="F380" s="202" t="s">
        <v>977</v>
      </c>
      <c r="G380" s="14"/>
      <c r="H380" s="203">
        <v>33.264000000000003</v>
      </c>
      <c r="I380" s="204"/>
      <c r="J380" s="14"/>
      <c r="K380" s="14"/>
      <c r="L380" s="200"/>
      <c r="M380" s="205"/>
      <c r="N380" s="206"/>
      <c r="O380" s="206"/>
      <c r="P380" s="206"/>
      <c r="Q380" s="206"/>
      <c r="R380" s="206"/>
      <c r="S380" s="206"/>
      <c r="T380" s="20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1" t="s">
        <v>151</v>
      </c>
      <c r="AU380" s="201" t="s">
        <v>90</v>
      </c>
      <c r="AV380" s="14" t="s">
        <v>90</v>
      </c>
      <c r="AW380" s="14" t="s">
        <v>36</v>
      </c>
      <c r="AX380" s="14" t="s">
        <v>88</v>
      </c>
      <c r="AY380" s="201" t="s">
        <v>141</v>
      </c>
    </row>
    <row r="381" s="2" customFormat="1" ht="14.4" customHeight="1">
      <c r="A381" s="37"/>
      <c r="B381" s="178"/>
      <c r="C381" s="179" t="s">
        <v>982</v>
      </c>
      <c r="D381" s="179" t="s">
        <v>144</v>
      </c>
      <c r="E381" s="180" t="s">
        <v>983</v>
      </c>
      <c r="F381" s="181" t="s">
        <v>984</v>
      </c>
      <c r="G381" s="182" t="s">
        <v>319</v>
      </c>
      <c r="H381" s="183">
        <v>66.528000000000006</v>
      </c>
      <c r="I381" s="184"/>
      <c r="J381" s="185">
        <f>ROUND(I381*H381,2)</f>
        <v>0</v>
      </c>
      <c r="K381" s="181" t="s">
        <v>227</v>
      </c>
      <c r="L381" s="38"/>
      <c r="M381" s="186" t="s">
        <v>1</v>
      </c>
      <c r="N381" s="187" t="s">
        <v>45</v>
      </c>
      <c r="O381" s="76"/>
      <c r="P381" s="188">
        <f>O381*H381</f>
        <v>0</v>
      </c>
      <c r="Q381" s="188">
        <v>0</v>
      </c>
      <c r="R381" s="188">
        <f>Q381*H381</f>
        <v>0</v>
      </c>
      <c r="S381" s="188">
        <v>0</v>
      </c>
      <c r="T381" s="18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0" t="s">
        <v>163</v>
      </c>
      <c r="AT381" s="190" t="s">
        <v>144</v>
      </c>
      <c r="AU381" s="190" t="s">
        <v>90</v>
      </c>
      <c r="AY381" s="18" t="s">
        <v>141</v>
      </c>
      <c r="BE381" s="191">
        <f>IF(N381="základní",J381,0)</f>
        <v>0</v>
      </c>
      <c r="BF381" s="191">
        <f>IF(N381="snížená",J381,0)</f>
        <v>0</v>
      </c>
      <c r="BG381" s="191">
        <f>IF(N381="zákl. přenesená",J381,0)</f>
        <v>0</v>
      </c>
      <c r="BH381" s="191">
        <f>IF(N381="sníž. přenesená",J381,0)</f>
        <v>0</v>
      </c>
      <c r="BI381" s="191">
        <f>IF(N381="nulová",J381,0)</f>
        <v>0</v>
      </c>
      <c r="BJ381" s="18" t="s">
        <v>88</v>
      </c>
      <c r="BK381" s="191">
        <f>ROUND(I381*H381,2)</f>
        <v>0</v>
      </c>
      <c r="BL381" s="18" t="s">
        <v>163</v>
      </c>
      <c r="BM381" s="190" t="s">
        <v>985</v>
      </c>
    </row>
    <row r="382" s="13" customFormat="1">
      <c r="A382" s="13"/>
      <c r="B382" s="192"/>
      <c r="C382" s="13"/>
      <c r="D382" s="193" t="s">
        <v>151</v>
      </c>
      <c r="E382" s="194" t="s">
        <v>1</v>
      </c>
      <c r="F382" s="195" t="s">
        <v>986</v>
      </c>
      <c r="G382" s="13"/>
      <c r="H382" s="194" t="s">
        <v>1</v>
      </c>
      <c r="I382" s="196"/>
      <c r="J382" s="13"/>
      <c r="K382" s="13"/>
      <c r="L382" s="192"/>
      <c r="M382" s="197"/>
      <c r="N382" s="198"/>
      <c r="O382" s="198"/>
      <c r="P382" s="198"/>
      <c r="Q382" s="198"/>
      <c r="R382" s="198"/>
      <c r="S382" s="198"/>
      <c r="T382" s="19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4" t="s">
        <v>151</v>
      </c>
      <c r="AU382" s="194" t="s">
        <v>90</v>
      </c>
      <c r="AV382" s="13" t="s">
        <v>88</v>
      </c>
      <c r="AW382" s="13" t="s">
        <v>36</v>
      </c>
      <c r="AX382" s="13" t="s">
        <v>80</v>
      </c>
      <c r="AY382" s="194" t="s">
        <v>141</v>
      </c>
    </row>
    <row r="383" s="14" customFormat="1">
      <c r="A383" s="14"/>
      <c r="B383" s="200"/>
      <c r="C383" s="14"/>
      <c r="D383" s="193" t="s">
        <v>151</v>
      </c>
      <c r="E383" s="201" t="s">
        <v>1</v>
      </c>
      <c r="F383" s="202" t="s">
        <v>977</v>
      </c>
      <c r="G383" s="14"/>
      <c r="H383" s="203">
        <v>33.264000000000003</v>
      </c>
      <c r="I383" s="204"/>
      <c r="J383" s="14"/>
      <c r="K383" s="14"/>
      <c r="L383" s="200"/>
      <c r="M383" s="205"/>
      <c r="N383" s="206"/>
      <c r="O383" s="206"/>
      <c r="P383" s="206"/>
      <c r="Q383" s="206"/>
      <c r="R383" s="206"/>
      <c r="S383" s="206"/>
      <c r="T383" s="20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1" t="s">
        <v>151</v>
      </c>
      <c r="AU383" s="201" t="s">
        <v>90</v>
      </c>
      <c r="AV383" s="14" t="s">
        <v>90</v>
      </c>
      <c r="AW383" s="14" t="s">
        <v>36</v>
      </c>
      <c r="AX383" s="14" t="s">
        <v>88</v>
      </c>
      <c r="AY383" s="201" t="s">
        <v>141</v>
      </c>
    </row>
    <row r="384" s="14" customFormat="1">
      <c r="A384" s="14"/>
      <c r="B384" s="200"/>
      <c r="C384" s="14"/>
      <c r="D384" s="193" t="s">
        <v>151</v>
      </c>
      <c r="E384" s="14"/>
      <c r="F384" s="202" t="s">
        <v>987</v>
      </c>
      <c r="G384" s="14"/>
      <c r="H384" s="203">
        <v>66.528000000000006</v>
      </c>
      <c r="I384" s="204"/>
      <c r="J384" s="14"/>
      <c r="K384" s="14"/>
      <c r="L384" s="200"/>
      <c r="M384" s="205"/>
      <c r="N384" s="206"/>
      <c r="O384" s="206"/>
      <c r="P384" s="206"/>
      <c r="Q384" s="206"/>
      <c r="R384" s="206"/>
      <c r="S384" s="206"/>
      <c r="T384" s="20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1" t="s">
        <v>151</v>
      </c>
      <c r="AU384" s="201" t="s">
        <v>90</v>
      </c>
      <c r="AV384" s="14" t="s">
        <v>90</v>
      </c>
      <c r="AW384" s="14" t="s">
        <v>3</v>
      </c>
      <c r="AX384" s="14" t="s">
        <v>88</v>
      </c>
      <c r="AY384" s="201" t="s">
        <v>141</v>
      </c>
    </row>
    <row r="385" s="2" customFormat="1" ht="22.2" customHeight="1">
      <c r="A385" s="37"/>
      <c r="B385" s="178"/>
      <c r="C385" s="179" t="s">
        <v>988</v>
      </c>
      <c r="D385" s="179" t="s">
        <v>144</v>
      </c>
      <c r="E385" s="180" t="s">
        <v>989</v>
      </c>
      <c r="F385" s="181" t="s">
        <v>990</v>
      </c>
      <c r="G385" s="182" t="s">
        <v>206</v>
      </c>
      <c r="H385" s="183">
        <v>35</v>
      </c>
      <c r="I385" s="184"/>
      <c r="J385" s="185">
        <f>ROUND(I385*H385,2)</f>
        <v>0</v>
      </c>
      <c r="K385" s="181" t="s">
        <v>148</v>
      </c>
      <c r="L385" s="38"/>
      <c r="M385" s="186" t="s">
        <v>1</v>
      </c>
      <c r="N385" s="187" t="s">
        <v>45</v>
      </c>
      <c r="O385" s="76"/>
      <c r="P385" s="188">
        <f>O385*H385</f>
        <v>0</v>
      </c>
      <c r="Q385" s="188">
        <v>0.00016000000000000001</v>
      </c>
      <c r="R385" s="188">
        <f>Q385*H385</f>
        <v>0.0056000000000000008</v>
      </c>
      <c r="S385" s="188">
        <v>0</v>
      </c>
      <c r="T385" s="18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0" t="s">
        <v>163</v>
      </c>
      <c r="AT385" s="190" t="s">
        <v>144</v>
      </c>
      <c r="AU385" s="190" t="s">
        <v>90</v>
      </c>
      <c r="AY385" s="18" t="s">
        <v>141</v>
      </c>
      <c r="BE385" s="191">
        <f>IF(N385="základní",J385,0)</f>
        <v>0</v>
      </c>
      <c r="BF385" s="191">
        <f>IF(N385="snížená",J385,0)</f>
        <v>0</v>
      </c>
      <c r="BG385" s="191">
        <f>IF(N385="zákl. přenesená",J385,0)</f>
        <v>0</v>
      </c>
      <c r="BH385" s="191">
        <f>IF(N385="sníž. přenesená",J385,0)</f>
        <v>0</v>
      </c>
      <c r="BI385" s="191">
        <f>IF(N385="nulová",J385,0)</f>
        <v>0</v>
      </c>
      <c r="BJ385" s="18" t="s">
        <v>88</v>
      </c>
      <c r="BK385" s="191">
        <f>ROUND(I385*H385,2)</f>
        <v>0</v>
      </c>
      <c r="BL385" s="18" t="s">
        <v>163</v>
      </c>
      <c r="BM385" s="190" t="s">
        <v>991</v>
      </c>
    </row>
    <row r="386" s="13" customFormat="1">
      <c r="A386" s="13"/>
      <c r="B386" s="192"/>
      <c r="C386" s="13"/>
      <c r="D386" s="193" t="s">
        <v>151</v>
      </c>
      <c r="E386" s="194" t="s">
        <v>1</v>
      </c>
      <c r="F386" s="195" t="s">
        <v>992</v>
      </c>
      <c r="G386" s="13"/>
      <c r="H386" s="194" t="s">
        <v>1</v>
      </c>
      <c r="I386" s="196"/>
      <c r="J386" s="13"/>
      <c r="K386" s="13"/>
      <c r="L386" s="192"/>
      <c r="M386" s="197"/>
      <c r="N386" s="198"/>
      <c r="O386" s="198"/>
      <c r="P386" s="198"/>
      <c r="Q386" s="198"/>
      <c r="R386" s="198"/>
      <c r="S386" s="198"/>
      <c r="T386" s="19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4" t="s">
        <v>151</v>
      </c>
      <c r="AU386" s="194" t="s">
        <v>90</v>
      </c>
      <c r="AV386" s="13" t="s">
        <v>88</v>
      </c>
      <c r="AW386" s="13" t="s">
        <v>36</v>
      </c>
      <c r="AX386" s="13" t="s">
        <v>80</v>
      </c>
      <c r="AY386" s="194" t="s">
        <v>141</v>
      </c>
    </row>
    <row r="387" s="14" customFormat="1">
      <c r="A387" s="14"/>
      <c r="B387" s="200"/>
      <c r="C387" s="14"/>
      <c r="D387" s="193" t="s">
        <v>151</v>
      </c>
      <c r="E387" s="201" t="s">
        <v>1</v>
      </c>
      <c r="F387" s="202" t="s">
        <v>691</v>
      </c>
      <c r="G387" s="14"/>
      <c r="H387" s="203">
        <v>35</v>
      </c>
      <c r="I387" s="204"/>
      <c r="J387" s="14"/>
      <c r="K387" s="14"/>
      <c r="L387" s="200"/>
      <c r="M387" s="205"/>
      <c r="N387" s="206"/>
      <c r="O387" s="206"/>
      <c r="P387" s="206"/>
      <c r="Q387" s="206"/>
      <c r="R387" s="206"/>
      <c r="S387" s="206"/>
      <c r="T387" s="20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1" t="s">
        <v>151</v>
      </c>
      <c r="AU387" s="201" t="s">
        <v>90</v>
      </c>
      <c r="AV387" s="14" t="s">
        <v>90</v>
      </c>
      <c r="AW387" s="14" t="s">
        <v>36</v>
      </c>
      <c r="AX387" s="14" t="s">
        <v>88</v>
      </c>
      <c r="AY387" s="201" t="s">
        <v>141</v>
      </c>
    </row>
    <row r="388" s="2" customFormat="1" ht="22.2" customHeight="1">
      <c r="A388" s="37"/>
      <c r="B388" s="178"/>
      <c r="C388" s="179" t="s">
        <v>993</v>
      </c>
      <c r="D388" s="179" t="s">
        <v>144</v>
      </c>
      <c r="E388" s="180" t="s">
        <v>994</v>
      </c>
      <c r="F388" s="181" t="s">
        <v>995</v>
      </c>
      <c r="G388" s="182" t="s">
        <v>280</v>
      </c>
      <c r="H388" s="183">
        <v>1.52</v>
      </c>
      <c r="I388" s="184"/>
      <c r="J388" s="185">
        <f>ROUND(I388*H388,2)</f>
        <v>0</v>
      </c>
      <c r="K388" s="181" t="s">
        <v>148</v>
      </c>
      <c r="L388" s="38"/>
      <c r="M388" s="186" t="s">
        <v>1</v>
      </c>
      <c r="N388" s="187" t="s">
        <v>45</v>
      </c>
      <c r="O388" s="76"/>
      <c r="P388" s="188">
        <f>O388*H388</f>
        <v>0</v>
      </c>
      <c r="Q388" s="188">
        <v>0.040289999999999999</v>
      </c>
      <c r="R388" s="188">
        <f>Q388*H388</f>
        <v>0.061240799999999998</v>
      </c>
      <c r="S388" s="188">
        <v>0</v>
      </c>
      <c r="T388" s="18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0" t="s">
        <v>163</v>
      </c>
      <c r="AT388" s="190" t="s">
        <v>144</v>
      </c>
      <c r="AU388" s="190" t="s">
        <v>90</v>
      </c>
      <c r="AY388" s="18" t="s">
        <v>141</v>
      </c>
      <c r="BE388" s="191">
        <f>IF(N388="základní",J388,0)</f>
        <v>0</v>
      </c>
      <c r="BF388" s="191">
        <f>IF(N388="snížená",J388,0)</f>
        <v>0</v>
      </c>
      <c r="BG388" s="191">
        <f>IF(N388="zákl. přenesená",J388,0)</f>
        <v>0</v>
      </c>
      <c r="BH388" s="191">
        <f>IF(N388="sníž. přenesená",J388,0)</f>
        <v>0</v>
      </c>
      <c r="BI388" s="191">
        <f>IF(N388="nulová",J388,0)</f>
        <v>0</v>
      </c>
      <c r="BJ388" s="18" t="s">
        <v>88</v>
      </c>
      <c r="BK388" s="191">
        <f>ROUND(I388*H388,2)</f>
        <v>0</v>
      </c>
      <c r="BL388" s="18" t="s">
        <v>163</v>
      </c>
      <c r="BM388" s="190" t="s">
        <v>996</v>
      </c>
    </row>
    <row r="389" s="13" customFormat="1">
      <c r="A389" s="13"/>
      <c r="B389" s="192"/>
      <c r="C389" s="13"/>
      <c r="D389" s="193" t="s">
        <v>151</v>
      </c>
      <c r="E389" s="194" t="s">
        <v>1</v>
      </c>
      <c r="F389" s="195" t="s">
        <v>997</v>
      </c>
      <c r="G389" s="13"/>
      <c r="H389" s="194" t="s">
        <v>1</v>
      </c>
      <c r="I389" s="196"/>
      <c r="J389" s="13"/>
      <c r="K389" s="13"/>
      <c r="L389" s="192"/>
      <c r="M389" s="197"/>
      <c r="N389" s="198"/>
      <c r="O389" s="198"/>
      <c r="P389" s="198"/>
      <c r="Q389" s="198"/>
      <c r="R389" s="198"/>
      <c r="S389" s="198"/>
      <c r="T389" s="19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4" t="s">
        <v>151</v>
      </c>
      <c r="AU389" s="194" t="s">
        <v>90</v>
      </c>
      <c r="AV389" s="13" t="s">
        <v>88</v>
      </c>
      <c r="AW389" s="13" t="s">
        <v>36</v>
      </c>
      <c r="AX389" s="13" t="s">
        <v>80</v>
      </c>
      <c r="AY389" s="194" t="s">
        <v>141</v>
      </c>
    </row>
    <row r="390" s="13" customFormat="1">
      <c r="A390" s="13"/>
      <c r="B390" s="192"/>
      <c r="C390" s="13"/>
      <c r="D390" s="193" t="s">
        <v>151</v>
      </c>
      <c r="E390" s="194" t="s">
        <v>1</v>
      </c>
      <c r="F390" s="195" t="s">
        <v>998</v>
      </c>
      <c r="G390" s="13"/>
      <c r="H390" s="194" t="s">
        <v>1</v>
      </c>
      <c r="I390" s="196"/>
      <c r="J390" s="13"/>
      <c r="K390" s="13"/>
      <c r="L390" s="192"/>
      <c r="M390" s="197"/>
      <c r="N390" s="198"/>
      <c r="O390" s="198"/>
      <c r="P390" s="198"/>
      <c r="Q390" s="198"/>
      <c r="R390" s="198"/>
      <c r="S390" s="198"/>
      <c r="T390" s="19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4" t="s">
        <v>151</v>
      </c>
      <c r="AU390" s="194" t="s">
        <v>90</v>
      </c>
      <c r="AV390" s="13" t="s">
        <v>88</v>
      </c>
      <c r="AW390" s="13" t="s">
        <v>36</v>
      </c>
      <c r="AX390" s="13" t="s">
        <v>80</v>
      </c>
      <c r="AY390" s="194" t="s">
        <v>141</v>
      </c>
    </row>
    <row r="391" s="13" customFormat="1">
      <c r="A391" s="13"/>
      <c r="B391" s="192"/>
      <c r="C391" s="13"/>
      <c r="D391" s="193" t="s">
        <v>151</v>
      </c>
      <c r="E391" s="194" t="s">
        <v>1</v>
      </c>
      <c r="F391" s="195" t="s">
        <v>999</v>
      </c>
      <c r="G391" s="13"/>
      <c r="H391" s="194" t="s">
        <v>1</v>
      </c>
      <c r="I391" s="196"/>
      <c r="J391" s="13"/>
      <c r="K391" s="13"/>
      <c r="L391" s="192"/>
      <c r="M391" s="197"/>
      <c r="N391" s="198"/>
      <c r="O391" s="198"/>
      <c r="P391" s="198"/>
      <c r="Q391" s="198"/>
      <c r="R391" s="198"/>
      <c r="S391" s="198"/>
      <c r="T391" s="19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4" t="s">
        <v>151</v>
      </c>
      <c r="AU391" s="194" t="s">
        <v>90</v>
      </c>
      <c r="AV391" s="13" t="s">
        <v>88</v>
      </c>
      <c r="AW391" s="13" t="s">
        <v>36</v>
      </c>
      <c r="AX391" s="13" t="s">
        <v>80</v>
      </c>
      <c r="AY391" s="194" t="s">
        <v>141</v>
      </c>
    </row>
    <row r="392" s="14" customFormat="1">
      <c r="A392" s="14"/>
      <c r="B392" s="200"/>
      <c r="C392" s="14"/>
      <c r="D392" s="193" t="s">
        <v>151</v>
      </c>
      <c r="E392" s="201" t="s">
        <v>1</v>
      </c>
      <c r="F392" s="202" t="s">
        <v>1000</v>
      </c>
      <c r="G392" s="14"/>
      <c r="H392" s="203">
        <v>1.52</v>
      </c>
      <c r="I392" s="204"/>
      <c r="J392" s="14"/>
      <c r="K392" s="14"/>
      <c r="L392" s="200"/>
      <c r="M392" s="205"/>
      <c r="N392" s="206"/>
      <c r="O392" s="206"/>
      <c r="P392" s="206"/>
      <c r="Q392" s="206"/>
      <c r="R392" s="206"/>
      <c r="S392" s="206"/>
      <c r="T392" s="20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1" t="s">
        <v>151</v>
      </c>
      <c r="AU392" s="201" t="s">
        <v>90</v>
      </c>
      <c r="AV392" s="14" t="s">
        <v>90</v>
      </c>
      <c r="AW392" s="14" t="s">
        <v>36</v>
      </c>
      <c r="AX392" s="14" t="s">
        <v>88</v>
      </c>
      <c r="AY392" s="201" t="s">
        <v>141</v>
      </c>
    </row>
    <row r="393" s="2" customFormat="1" ht="22.2" customHeight="1">
      <c r="A393" s="37"/>
      <c r="B393" s="178"/>
      <c r="C393" s="179" t="s">
        <v>1001</v>
      </c>
      <c r="D393" s="179" t="s">
        <v>144</v>
      </c>
      <c r="E393" s="180" t="s">
        <v>1002</v>
      </c>
      <c r="F393" s="181" t="s">
        <v>1003</v>
      </c>
      <c r="G393" s="182" t="s">
        <v>280</v>
      </c>
      <c r="H393" s="183">
        <v>1.52</v>
      </c>
      <c r="I393" s="184"/>
      <c r="J393" s="185">
        <f>ROUND(I393*H393,2)</f>
        <v>0</v>
      </c>
      <c r="K393" s="181" t="s">
        <v>148</v>
      </c>
      <c r="L393" s="38"/>
      <c r="M393" s="186" t="s">
        <v>1</v>
      </c>
      <c r="N393" s="187" t="s">
        <v>45</v>
      </c>
      <c r="O393" s="76"/>
      <c r="P393" s="188">
        <f>O393*H393</f>
        <v>0</v>
      </c>
      <c r="Q393" s="188">
        <v>0</v>
      </c>
      <c r="R393" s="188">
        <f>Q393*H393</f>
        <v>0</v>
      </c>
      <c r="S393" s="188">
        <v>0</v>
      </c>
      <c r="T393" s="18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0" t="s">
        <v>163</v>
      </c>
      <c r="AT393" s="190" t="s">
        <v>144</v>
      </c>
      <c r="AU393" s="190" t="s">
        <v>90</v>
      </c>
      <c r="AY393" s="18" t="s">
        <v>141</v>
      </c>
      <c r="BE393" s="191">
        <f>IF(N393="základní",J393,0)</f>
        <v>0</v>
      </c>
      <c r="BF393" s="191">
        <f>IF(N393="snížená",J393,0)</f>
        <v>0</v>
      </c>
      <c r="BG393" s="191">
        <f>IF(N393="zákl. přenesená",J393,0)</f>
        <v>0</v>
      </c>
      <c r="BH393" s="191">
        <f>IF(N393="sníž. přenesená",J393,0)</f>
        <v>0</v>
      </c>
      <c r="BI393" s="191">
        <f>IF(N393="nulová",J393,0)</f>
        <v>0</v>
      </c>
      <c r="BJ393" s="18" t="s">
        <v>88</v>
      </c>
      <c r="BK393" s="191">
        <f>ROUND(I393*H393,2)</f>
        <v>0</v>
      </c>
      <c r="BL393" s="18" t="s">
        <v>163</v>
      </c>
      <c r="BM393" s="190" t="s">
        <v>1004</v>
      </c>
    </row>
    <row r="394" s="2" customFormat="1" ht="14.4" customHeight="1">
      <c r="A394" s="37"/>
      <c r="B394" s="178"/>
      <c r="C394" s="179" t="s">
        <v>1005</v>
      </c>
      <c r="D394" s="179" t="s">
        <v>144</v>
      </c>
      <c r="E394" s="180" t="s">
        <v>1006</v>
      </c>
      <c r="F394" s="181" t="s">
        <v>1007</v>
      </c>
      <c r="G394" s="182" t="s">
        <v>521</v>
      </c>
      <c r="H394" s="183">
        <v>175</v>
      </c>
      <c r="I394" s="184"/>
      <c r="J394" s="185">
        <f>ROUND(I394*H394,2)</f>
        <v>0</v>
      </c>
      <c r="K394" s="181" t="s">
        <v>227</v>
      </c>
      <c r="L394" s="38"/>
      <c r="M394" s="186" t="s">
        <v>1</v>
      </c>
      <c r="N394" s="187" t="s">
        <v>45</v>
      </c>
      <c r="O394" s="76"/>
      <c r="P394" s="188">
        <f>O394*H394</f>
        <v>0</v>
      </c>
      <c r="Q394" s="188">
        <v>0</v>
      </c>
      <c r="R394" s="188">
        <f>Q394*H394</f>
        <v>0</v>
      </c>
      <c r="S394" s="188">
        <v>0</v>
      </c>
      <c r="T394" s="18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0" t="s">
        <v>163</v>
      </c>
      <c r="AT394" s="190" t="s">
        <v>144</v>
      </c>
      <c r="AU394" s="190" t="s">
        <v>90</v>
      </c>
      <c r="AY394" s="18" t="s">
        <v>141</v>
      </c>
      <c r="BE394" s="191">
        <f>IF(N394="základní",J394,0)</f>
        <v>0</v>
      </c>
      <c r="BF394" s="191">
        <f>IF(N394="snížená",J394,0)</f>
        <v>0</v>
      </c>
      <c r="BG394" s="191">
        <f>IF(N394="zákl. přenesená",J394,0)</f>
        <v>0</v>
      </c>
      <c r="BH394" s="191">
        <f>IF(N394="sníž. přenesená",J394,0)</f>
        <v>0</v>
      </c>
      <c r="BI394" s="191">
        <f>IF(N394="nulová",J394,0)</f>
        <v>0</v>
      </c>
      <c r="BJ394" s="18" t="s">
        <v>88</v>
      </c>
      <c r="BK394" s="191">
        <f>ROUND(I394*H394,2)</f>
        <v>0</v>
      </c>
      <c r="BL394" s="18" t="s">
        <v>163</v>
      </c>
      <c r="BM394" s="190" t="s">
        <v>1008</v>
      </c>
    </row>
    <row r="395" s="13" customFormat="1">
      <c r="A395" s="13"/>
      <c r="B395" s="192"/>
      <c r="C395" s="13"/>
      <c r="D395" s="193" t="s">
        <v>151</v>
      </c>
      <c r="E395" s="194" t="s">
        <v>1</v>
      </c>
      <c r="F395" s="195" t="s">
        <v>1009</v>
      </c>
      <c r="G395" s="13"/>
      <c r="H395" s="194" t="s">
        <v>1</v>
      </c>
      <c r="I395" s="196"/>
      <c r="J395" s="13"/>
      <c r="K395" s="13"/>
      <c r="L395" s="192"/>
      <c r="M395" s="197"/>
      <c r="N395" s="198"/>
      <c r="O395" s="198"/>
      <c r="P395" s="198"/>
      <c r="Q395" s="198"/>
      <c r="R395" s="198"/>
      <c r="S395" s="198"/>
      <c r="T395" s="19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4" t="s">
        <v>151</v>
      </c>
      <c r="AU395" s="194" t="s">
        <v>90</v>
      </c>
      <c r="AV395" s="13" t="s">
        <v>88</v>
      </c>
      <c r="AW395" s="13" t="s">
        <v>36</v>
      </c>
      <c r="AX395" s="13" t="s">
        <v>80</v>
      </c>
      <c r="AY395" s="194" t="s">
        <v>141</v>
      </c>
    </row>
    <row r="396" s="14" customFormat="1">
      <c r="A396" s="14"/>
      <c r="B396" s="200"/>
      <c r="C396" s="14"/>
      <c r="D396" s="193" t="s">
        <v>151</v>
      </c>
      <c r="E396" s="201" t="s">
        <v>1</v>
      </c>
      <c r="F396" s="202" t="s">
        <v>1010</v>
      </c>
      <c r="G396" s="14"/>
      <c r="H396" s="203">
        <v>175</v>
      </c>
      <c r="I396" s="204"/>
      <c r="J396" s="14"/>
      <c r="K396" s="14"/>
      <c r="L396" s="200"/>
      <c r="M396" s="205"/>
      <c r="N396" s="206"/>
      <c r="O396" s="206"/>
      <c r="P396" s="206"/>
      <c r="Q396" s="206"/>
      <c r="R396" s="206"/>
      <c r="S396" s="206"/>
      <c r="T396" s="20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1" t="s">
        <v>151</v>
      </c>
      <c r="AU396" s="201" t="s">
        <v>90</v>
      </c>
      <c r="AV396" s="14" t="s">
        <v>90</v>
      </c>
      <c r="AW396" s="14" t="s">
        <v>36</v>
      </c>
      <c r="AX396" s="14" t="s">
        <v>88</v>
      </c>
      <c r="AY396" s="201" t="s">
        <v>141</v>
      </c>
    </row>
    <row r="397" s="12" customFormat="1" ht="22.8" customHeight="1">
      <c r="A397" s="12"/>
      <c r="B397" s="165"/>
      <c r="C397" s="12"/>
      <c r="D397" s="166" t="s">
        <v>79</v>
      </c>
      <c r="E397" s="176" t="s">
        <v>387</v>
      </c>
      <c r="F397" s="176" t="s">
        <v>388</v>
      </c>
      <c r="G397" s="12"/>
      <c r="H397" s="12"/>
      <c r="I397" s="168"/>
      <c r="J397" s="177">
        <f>BK397</f>
        <v>0</v>
      </c>
      <c r="K397" s="12"/>
      <c r="L397" s="165"/>
      <c r="M397" s="170"/>
      <c r="N397" s="171"/>
      <c r="O397" s="171"/>
      <c r="P397" s="172">
        <f>P398</f>
        <v>0</v>
      </c>
      <c r="Q397" s="171"/>
      <c r="R397" s="172">
        <f>R398</f>
        <v>0</v>
      </c>
      <c r="S397" s="171"/>
      <c r="T397" s="173">
        <f>T398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66" t="s">
        <v>88</v>
      </c>
      <c r="AT397" s="174" t="s">
        <v>79</v>
      </c>
      <c r="AU397" s="174" t="s">
        <v>88</v>
      </c>
      <c r="AY397" s="166" t="s">
        <v>141</v>
      </c>
      <c r="BK397" s="175">
        <f>BK398</f>
        <v>0</v>
      </c>
    </row>
    <row r="398" s="2" customFormat="1" ht="22.2" customHeight="1">
      <c r="A398" s="37"/>
      <c r="B398" s="178"/>
      <c r="C398" s="179" t="s">
        <v>1011</v>
      </c>
      <c r="D398" s="179" t="s">
        <v>144</v>
      </c>
      <c r="E398" s="180" t="s">
        <v>526</v>
      </c>
      <c r="F398" s="181" t="s">
        <v>527</v>
      </c>
      <c r="G398" s="182" t="s">
        <v>346</v>
      </c>
      <c r="H398" s="183">
        <v>309.59500000000003</v>
      </c>
      <c r="I398" s="184"/>
      <c r="J398" s="185">
        <f>ROUND(I398*H398,2)</f>
        <v>0</v>
      </c>
      <c r="K398" s="181" t="s">
        <v>148</v>
      </c>
      <c r="L398" s="38"/>
      <c r="M398" s="186" t="s">
        <v>1</v>
      </c>
      <c r="N398" s="187" t="s">
        <v>45</v>
      </c>
      <c r="O398" s="76"/>
      <c r="P398" s="188">
        <f>O398*H398</f>
        <v>0</v>
      </c>
      <c r="Q398" s="188">
        <v>0</v>
      </c>
      <c r="R398" s="188">
        <f>Q398*H398</f>
        <v>0</v>
      </c>
      <c r="S398" s="188">
        <v>0</v>
      </c>
      <c r="T398" s="18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0" t="s">
        <v>163</v>
      </c>
      <c r="AT398" s="190" t="s">
        <v>144</v>
      </c>
      <c r="AU398" s="190" t="s">
        <v>90</v>
      </c>
      <c r="AY398" s="18" t="s">
        <v>141</v>
      </c>
      <c r="BE398" s="191">
        <f>IF(N398="základní",J398,0)</f>
        <v>0</v>
      </c>
      <c r="BF398" s="191">
        <f>IF(N398="snížená",J398,0)</f>
        <v>0</v>
      </c>
      <c r="BG398" s="191">
        <f>IF(N398="zákl. přenesená",J398,0)</f>
        <v>0</v>
      </c>
      <c r="BH398" s="191">
        <f>IF(N398="sníž. přenesená",J398,0)</f>
        <v>0</v>
      </c>
      <c r="BI398" s="191">
        <f>IF(N398="nulová",J398,0)</f>
        <v>0</v>
      </c>
      <c r="BJ398" s="18" t="s">
        <v>88</v>
      </c>
      <c r="BK398" s="191">
        <f>ROUND(I398*H398,2)</f>
        <v>0</v>
      </c>
      <c r="BL398" s="18" t="s">
        <v>163</v>
      </c>
      <c r="BM398" s="190" t="s">
        <v>1012</v>
      </c>
    </row>
    <row r="399" s="12" customFormat="1" ht="25.92" customHeight="1">
      <c r="A399" s="12"/>
      <c r="B399" s="165"/>
      <c r="C399" s="12"/>
      <c r="D399" s="166" t="s">
        <v>79</v>
      </c>
      <c r="E399" s="167" t="s">
        <v>1013</v>
      </c>
      <c r="F399" s="167" t="s">
        <v>1014</v>
      </c>
      <c r="G399" s="12"/>
      <c r="H399" s="12"/>
      <c r="I399" s="168"/>
      <c r="J399" s="169">
        <f>BK399</f>
        <v>0</v>
      </c>
      <c r="K399" s="12"/>
      <c r="L399" s="165"/>
      <c r="M399" s="170"/>
      <c r="N399" s="171"/>
      <c r="O399" s="171"/>
      <c r="P399" s="172">
        <f>P400</f>
        <v>0</v>
      </c>
      <c r="Q399" s="171"/>
      <c r="R399" s="172">
        <f>R400</f>
        <v>0.1258369</v>
      </c>
      <c r="S399" s="171"/>
      <c r="T399" s="173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66" t="s">
        <v>90</v>
      </c>
      <c r="AT399" s="174" t="s">
        <v>79</v>
      </c>
      <c r="AU399" s="174" t="s">
        <v>80</v>
      </c>
      <c r="AY399" s="166" t="s">
        <v>141</v>
      </c>
      <c r="BK399" s="175">
        <f>BK400</f>
        <v>0</v>
      </c>
    </row>
    <row r="400" s="12" customFormat="1" ht="22.8" customHeight="1">
      <c r="A400" s="12"/>
      <c r="B400" s="165"/>
      <c r="C400" s="12"/>
      <c r="D400" s="166" t="s">
        <v>79</v>
      </c>
      <c r="E400" s="176" t="s">
        <v>1015</v>
      </c>
      <c r="F400" s="176" t="s">
        <v>1016</v>
      </c>
      <c r="G400" s="12"/>
      <c r="H400" s="12"/>
      <c r="I400" s="168"/>
      <c r="J400" s="177">
        <f>BK400</f>
        <v>0</v>
      </c>
      <c r="K400" s="12"/>
      <c r="L400" s="165"/>
      <c r="M400" s="170"/>
      <c r="N400" s="171"/>
      <c r="O400" s="171"/>
      <c r="P400" s="172">
        <f>SUM(P401:P431)</f>
        <v>0</v>
      </c>
      <c r="Q400" s="171"/>
      <c r="R400" s="172">
        <f>SUM(R401:R431)</f>
        <v>0.1258369</v>
      </c>
      <c r="S400" s="171"/>
      <c r="T400" s="173">
        <f>SUM(T401:T431)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166" t="s">
        <v>90</v>
      </c>
      <c r="AT400" s="174" t="s">
        <v>79</v>
      </c>
      <c r="AU400" s="174" t="s">
        <v>88</v>
      </c>
      <c r="AY400" s="166" t="s">
        <v>141</v>
      </c>
      <c r="BK400" s="175">
        <f>SUM(BK401:BK431)</f>
        <v>0</v>
      </c>
    </row>
    <row r="401" s="2" customFormat="1" ht="22.2" customHeight="1">
      <c r="A401" s="37"/>
      <c r="B401" s="178"/>
      <c r="C401" s="179" t="s">
        <v>1017</v>
      </c>
      <c r="D401" s="179" t="s">
        <v>144</v>
      </c>
      <c r="E401" s="180" t="s">
        <v>1018</v>
      </c>
      <c r="F401" s="181" t="s">
        <v>1019</v>
      </c>
      <c r="G401" s="182" t="s">
        <v>280</v>
      </c>
      <c r="H401" s="183">
        <v>171.96899999999999</v>
      </c>
      <c r="I401" s="184"/>
      <c r="J401" s="185">
        <f>ROUND(I401*H401,2)</f>
        <v>0</v>
      </c>
      <c r="K401" s="181" t="s">
        <v>148</v>
      </c>
      <c r="L401" s="38"/>
      <c r="M401" s="186" t="s">
        <v>1</v>
      </c>
      <c r="N401" s="187" t="s">
        <v>45</v>
      </c>
      <c r="O401" s="76"/>
      <c r="P401" s="188">
        <f>O401*H401</f>
        <v>0</v>
      </c>
      <c r="Q401" s="188">
        <v>0</v>
      </c>
      <c r="R401" s="188">
        <f>Q401*H401</f>
        <v>0</v>
      </c>
      <c r="S401" s="188">
        <v>0</v>
      </c>
      <c r="T401" s="18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0" t="s">
        <v>234</v>
      </c>
      <c r="AT401" s="190" t="s">
        <v>144</v>
      </c>
      <c r="AU401" s="190" t="s">
        <v>90</v>
      </c>
      <c r="AY401" s="18" t="s">
        <v>141</v>
      </c>
      <c r="BE401" s="191">
        <f>IF(N401="základní",J401,0)</f>
        <v>0</v>
      </c>
      <c r="BF401" s="191">
        <f>IF(N401="snížená",J401,0)</f>
        <v>0</v>
      </c>
      <c r="BG401" s="191">
        <f>IF(N401="zákl. přenesená",J401,0)</f>
        <v>0</v>
      </c>
      <c r="BH401" s="191">
        <f>IF(N401="sníž. přenesená",J401,0)</f>
        <v>0</v>
      </c>
      <c r="BI401" s="191">
        <f>IF(N401="nulová",J401,0)</f>
        <v>0</v>
      </c>
      <c r="BJ401" s="18" t="s">
        <v>88</v>
      </c>
      <c r="BK401" s="191">
        <f>ROUND(I401*H401,2)</f>
        <v>0</v>
      </c>
      <c r="BL401" s="18" t="s">
        <v>234</v>
      </c>
      <c r="BM401" s="190" t="s">
        <v>1020</v>
      </c>
    </row>
    <row r="402" s="13" customFormat="1">
      <c r="A402" s="13"/>
      <c r="B402" s="192"/>
      <c r="C402" s="13"/>
      <c r="D402" s="193" t="s">
        <v>151</v>
      </c>
      <c r="E402" s="194" t="s">
        <v>1</v>
      </c>
      <c r="F402" s="195" t="s">
        <v>1021</v>
      </c>
      <c r="G402" s="13"/>
      <c r="H402" s="194" t="s">
        <v>1</v>
      </c>
      <c r="I402" s="196"/>
      <c r="J402" s="13"/>
      <c r="K402" s="13"/>
      <c r="L402" s="192"/>
      <c r="M402" s="197"/>
      <c r="N402" s="198"/>
      <c r="O402" s="198"/>
      <c r="P402" s="198"/>
      <c r="Q402" s="198"/>
      <c r="R402" s="198"/>
      <c r="S402" s="198"/>
      <c r="T402" s="19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4" t="s">
        <v>151</v>
      </c>
      <c r="AU402" s="194" t="s">
        <v>90</v>
      </c>
      <c r="AV402" s="13" t="s">
        <v>88</v>
      </c>
      <c r="AW402" s="13" t="s">
        <v>36</v>
      </c>
      <c r="AX402" s="13" t="s">
        <v>80</v>
      </c>
      <c r="AY402" s="194" t="s">
        <v>141</v>
      </c>
    </row>
    <row r="403" s="13" customFormat="1">
      <c r="A403" s="13"/>
      <c r="B403" s="192"/>
      <c r="C403" s="13"/>
      <c r="D403" s="193" t="s">
        <v>151</v>
      </c>
      <c r="E403" s="194" t="s">
        <v>1</v>
      </c>
      <c r="F403" s="195" t="s">
        <v>1022</v>
      </c>
      <c r="G403" s="13"/>
      <c r="H403" s="194" t="s">
        <v>1</v>
      </c>
      <c r="I403" s="196"/>
      <c r="J403" s="13"/>
      <c r="K403" s="13"/>
      <c r="L403" s="192"/>
      <c r="M403" s="197"/>
      <c r="N403" s="198"/>
      <c r="O403" s="198"/>
      <c r="P403" s="198"/>
      <c r="Q403" s="198"/>
      <c r="R403" s="198"/>
      <c r="S403" s="198"/>
      <c r="T403" s="19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4" t="s">
        <v>151</v>
      </c>
      <c r="AU403" s="194" t="s">
        <v>90</v>
      </c>
      <c r="AV403" s="13" t="s">
        <v>88</v>
      </c>
      <c r="AW403" s="13" t="s">
        <v>36</v>
      </c>
      <c r="AX403" s="13" t="s">
        <v>80</v>
      </c>
      <c r="AY403" s="194" t="s">
        <v>141</v>
      </c>
    </row>
    <row r="404" s="14" customFormat="1">
      <c r="A404" s="14"/>
      <c r="B404" s="200"/>
      <c r="C404" s="14"/>
      <c r="D404" s="193" t="s">
        <v>151</v>
      </c>
      <c r="E404" s="201" t="s">
        <v>1</v>
      </c>
      <c r="F404" s="202" t="s">
        <v>1023</v>
      </c>
      <c r="G404" s="14"/>
      <c r="H404" s="203">
        <v>15.449999999999999</v>
      </c>
      <c r="I404" s="204"/>
      <c r="J404" s="14"/>
      <c r="K404" s="14"/>
      <c r="L404" s="200"/>
      <c r="M404" s="205"/>
      <c r="N404" s="206"/>
      <c r="O404" s="206"/>
      <c r="P404" s="206"/>
      <c r="Q404" s="206"/>
      <c r="R404" s="206"/>
      <c r="S404" s="206"/>
      <c r="T404" s="20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1" t="s">
        <v>151</v>
      </c>
      <c r="AU404" s="201" t="s">
        <v>90</v>
      </c>
      <c r="AV404" s="14" t="s">
        <v>90</v>
      </c>
      <c r="AW404" s="14" t="s">
        <v>36</v>
      </c>
      <c r="AX404" s="14" t="s">
        <v>80</v>
      </c>
      <c r="AY404" s="201" t="s">
        <v>141</v>
      </c>
    </row>
    <row r="405" s="13" customFormat="1">
      <c r="A405" s="13"/>
      <c r="B405" s="192"/>
      <c r="C405" s="13"/>
      <c r="D405" s="193" t="s">
        <v>151</v>
      </c>
      <c r="E405" s="194" t="s">
        <v>1</v>
      </c>
      <c r="F405" s="195" t="s">
        <v>1024</v>
      </c>
      <c r="G405" s="13"/>
      <c r="H405" s="194" t="s">
        <v>1</v>
      </c>
      <c r="I405" s="196"/>
      <c r="J405" s="13"/>
      <c r="K405" s="13"/>
      <c r="L405" s="192"/>
      <c r="M405" s="197"/>
      <c r="N405" s="198"/>
      <c r="O405" s="198"/>
      <c r="P405" s="198"/>
      <c r="Q405" s="198"/>
      <c r="R405" s="198"/>
      <c r="S405" s="198"/>
      <c r="T405" s="19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4" t="s">
        <v>151</v>
      </c>
      <c r="AU405" s="194" t="s">
        <v>90</v>
      </c>
      <c r="AV405" s="13" t="s">
        <v>88</v>
      </c>
      <c r="AW405" s="13" t="s">
        <v>36</v>
      </c>
      <c r="AX405" s="13" t="s">
        <v>80</v>
      </c>
      <c r="AY405" s="194" t="s">
        <v>141</v>
      </c>
    </row>
    <row r="406" s="14" customFormat="1">
      <c r="A406" s="14"/>
      <c r="B406" s="200"/>
      <c r="C406" s="14"/>
      <c r="D406" s="193" t="s">
        <v>151</v>
      </c>
      <c r="E406" s="201" t="s">
        <v>1</v>
      </c>
      <c r="F406" s="202" t="s">
        <v>1025</v>
      </c>
      <c r="G406" s="14"/>
      <c r="H406" s="203">
        <v>22.914999999999999</v>
      </c>
      <c r="I406" s="204"/>
      <c r="J406" s="14"/>
      <c r="K406" s="14"/>
      <c r="L406" s="200"/>
      <c r="M406" s="205"/>
      <c r="N406" s="206"/>
      <c r="O406" s="206"/>
      <c r="P406" s="206"/>
      <c r="Q406" s="206"/>
      <c r="R406" s="206"/>
      <c r="S406" s="206"/>
      <c r="T406" s="20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1" t="s">
        <v>151</v>
      </c>
      <c r="AU406" s="201" t="s">
        <v>90</v>
      </c>
      <c r="AV406" s="14" t="s">
        <v>90</v>
      </c>
      <c r="AW406" s="14" t="s">
        <v>36</v>
      </c>
      <c r="AX406" s="14" t="s">
        <v>80</v>
      </c>
      <c r="AY406" s="201" t="s">
        <v>141</v>
      </c>
    </row>
    <row r="407" s="13" customFormat="1">
      <c r="A407" s="13"/>
      <c r="B407" s="192"/>
      <c r="C407" s="13"/>
      <c r="D407" s="193" t="s">
        <v>151</v>
      </c>
      <c r="E407" s="194" t="s">
        <v>1</v>
      </c>
      <c r="F407" s="195" t="s">
        <v>1026</v>
      </c>
      <c r="G407" s="13"/>
      <c r="H407" s="194" t="s">
        <v>1</v>
      </c>
      <c r="I407" s="196"/>
      <c r="J407" s="13"/>
      <c r="K407" s="13"/>
      <c r="L407" s="192"/>
      <c r="M407" s="197"/>
      <c r="N407" s="198"/>
      <c r="O407" s="198"/>
      <c r="P407" s="198"/>
      <c r="Q407" s="198"/>
      <c r="R407" s="198"/>
      <c r="S407" s="198"/>
      <c r="T407" s="19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4" t="s">
        <v>151</v>
      </c>
      <c r="AU407" s="194" t="s">
        <v>90</v>
      </c>
      <c r="AV407" s="13" t="s">
        <v>88</v>
      </c>
      <c r="AW407" s="13" t="s">
        <v>36</v>
      </c>
      <c r="AX407" s="13" t="s">
        <v>80</v>
      </c>
      <c r="AY407" s="194" t="s">
        <v>141</v>
      </c>
    </row>
    <row r="408" s="14" customFormat="1">
      <c r="A408" s="14"/>
      <c r="B408" s="200"/>
      <c r="C408" s="14"/>
      <c r="D408" s="193" t="s">
        <v>151</v>
      </c>
      <c r="E408" s="201" t="s">
        <v>1</v>
      </c>
      <c r="F408" s="202" t="s">
        <v>1027</v>
      </c>
      <c r="G408" s="14"/>
      <c r="H408" s="203">
        <v>18.398</v>
      </c>
      <c r="I408" s="204"/>
      <c r="J408" s="14"/>
      <c r="K408" s="14"/>
      <c r="L408" s="200"/>
      <c r="M408" s="205"/>
      <c r="N408" s="206"/>
      <c r="O408" s="206"/>
      <c r="P408" s="206"/>
      <c r="Q408" s="206"/>
      <c r="R408" s="206"/>
      <c r="S408" s="206"/>
      <c r="T408" s="20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1" t="s">
        <v>151</v>
      </c>
      <c r="AU408" s="201" t="s">
        <v>90</v>
      </c>
      <c r="AV408" s="14" t="s">
        <v>90</v>
      </c>
      <c r="AW408" s="14" t="s">
        <v>36</v>
      </c>
      <c r="AX408" s="14" t="s">
        <v>80</v>
      </c>
      <c r="AY408" s="201" t="s">
        <v>141</v>
      </c>
    </row>
    <row r="409" s="13" customFormat="1">
      <c r="A409" s="13"/>
      <c r="B409" s="192"/>
      <c r="C409" s="13"/>
      <c r="D409" s="193" t="s">
        <v>151</v>
      </c>
      <c r="E409" s="194" t="s">
        <v>1</v>
      </c>
      <c r="F409" s="195" t="s">
        <v>1028</v>
      </c>
      <c r="G409" s="13"/>
      <c r="H409" s="194" t="s">
        <v>1</v>
      </c>
      <c r="I409" s="196"/>
      <c r="J409" s="13"/>
      <c r="K409" s="13"/>
      <c r="L409" s="192"/>
      <c r="M409" s="197"/>
      <c r="N409" s="198"/>
      <c r="O409" s="198"/>
      <c r="P409" s="198"/>
      <c r="Q409" s="198"/>
      <c r="R409" s="198"/>
      <c r="S409" s="198"/>
      <c r="T409" s="19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4" t="s">
        <v>151</v>
      </c>
      <c r="AU409" s="194" t="s">
        <v>90</v>
      </c>
      <c r="AV409" s="13" t="s">
        <v>88</v>
      </c>
      <c r="AW409" s="13" t="s">
        <v>36</v>
      </c>
      <c r="AX409" s="13" t="s">
        <v>80</v>
      </c>
      <c r="AY409" s="194" t="s">
        <v>141</v>
      </c>
    </row>
    <row r="410" s="14" customFormat="1">
      <c r="A410" s="14"/>
      <c r="B410" s="200"/>
      <c r="C410" s="14"/>
      <c r="D410" s="193" t="s">
        <v>151</v>
      </c>
      <c r="E410" s="201" t="s">
        <v>1</v>
      </c>
      <c r="F410" s="202" t="s">
        <v>1029</v>
      </c>
      <c r="G410" s="14"/>
      <c r="H410" s="203">
        <v>0.56000000000000005</v>
      </c>
      <c r="I410" s="204"/>
      <c r="J410" s="14"/>
      <c r="K410" s="14"/>
      <c r="L410" s="200"/>
      <c r="M410" s="205"/>
      <c r="N410" s="206"/>
      <c r="O410" s="206"/>
      <c r="P410" s="206"/>
      <c r="Q410" s="206"/>
      <c r="R410" s="206"/>
      <c r="S410" s="206"/>
      <c r="T410" s="20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1" t="s">
        <v>151</v>
      </c>
      <c r="AU410" s="201" t="s">
        <v>90</v>
      </c>
      <c r="AV410" s="14" t="s">
        <v>90</v>
      </c>
      <c r="AW410" s="14" t="s">
        <v>36</v>
      </c>
      <c r="AX410" s="14" t="s">
        <v>80</v>
      </c>
      <c r="AY410" s="201" t="s">
        <v>141</v>
      </c>
    </row>
    <row r="411" s="15" customFormat="1">
      <c r="A411" s="15"/>
      <c r="B411" s="211"/>
      <c r="C411" s="15"/>
      <c r="D411" s="193" t="s">
        <v>151</v>
      </c>
      <c r="E411" s="212" t="s">
        <v>1</v>
      </c>
      <c r="F411" s="213" t="s">
        <v>297</v>
      </c>
      <c r="G411" s="15"/>
      <c r="H411" s="214">
        <v>57.322999999999993</v>
      </c>
      <c r="I411" s="215"/>
      <c r="J411" s="15"/>
      <c r="K411" s="15"/>
      <c r="L411" s="211"/>
      <c r="M411" s="216"/>
      <c r="N411" s="217"/>
      <c r="O411" s="217"/>
      <c r="P411" s="217"/>
      <c r="Q411" s="217"/>
      <c r="R411" s="217"/>
      <c r="S411" s="217"/>
      <c r="T411" s="218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12" t="s">
        <v>151</v>
      </c>
      <c r="AU411" s="212" t="s">
        <v>90</v>
      </c>
      <c r="AV411" s="15" t="s">
        <v>163</v>
      </c>
      <c r="AW411" s="15" t="s">
        <v>36</v>
      </c>
      <c r="AX411" s="15" t="s">
        <v>88</v>
      </c>
      <c r="AY411" s="212" t="s">
        <v>141</v>
      </c>
    </row>
    <row r="412" s="14" customFormat="1">
      <c r="A412" s="14"/>
      <c r="B412" s="200"/>
      <c r="C412" s="14"/>
      <c r="D412" s="193" t="s">
        <v>151</v>
      </c>
      <c r="E412" s="14"/>
      <c r="F412" s="202" t="s">
        <v>1030</v>
      </c>
      <c r="G412" s="14"/>
      <c r="H412" s="203">
        <v>171.96899999999999</v>
      </c>
      <c r="I412" s="204"/>
      <c r="J412" s="14"/>
      <c r="K412" s="14"/>
      <c r="L412" s="200"/>
      <c r="M412" s="205"/>
      <c r="N412" s="206"/>
      <c r="O412" s="206"/>
      <c r="P412" s="206"/>
      <c r="Q412" s="206"/>
      <c r="R412" s="206"/>
      <c r="S412" s="206"/>
      <c r="T412" s="20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1" t="s">
        <v>151</v>
      </c>
      <c r="AU412" s="201" t="s">
        <v>90</v>
      </c>
      <c r="AV412" s="14" t="s">
        <v>90</v>
      </c>
      <c r="AW412" s="14" t="s">
        <v>3</v>
      </c>
      <c r="AX412" s="14" t="s">
        <v>88</v>
      </c>
      <c r="AY412" s="201" t="s">
        <v>141</v>
      </c>
    </row>
    <row r="413" s="2" customFormat="1" ht="14.4" customHeight="1">
      <c r="A413" s="37"/>
      <c r="B413" s="178"/>
      <c r="C413" s="224" t="s">
        <v>1031</v>
      </c>
      <c r="D413" s="224" t="s">
        <v>431</v>
      </c>
      <c r="E413" s="225" t="s">
        <v>1032</v>
      </c>
      <c r="F413" s="226" t="s">
        <v>1033</v>
      </c>
      <c r="G413" s="227" t="s">
        <v>280</v>
      </c>
      <c r="H413" s="228">
        <v>57.323</v>
      </c>
      <c r="I413" s="229"/>
      <c r="J413" s="230">
        <f>ROUND(I413*H413,2)</f>
        <v>0</v>
      </c>
      <c r="K413" s="226" t="s">
        <v>227</v>
      </c>
      <c r="L413" s="231"/>
      <c r="M413" s="232" t="s">
        <v>1</v>
      </c>
      <c r="N413" s="233" t="s">
        <v>45</v>
      </c>
      <c r="O413" s="76"/>
      <c r="P413" s="188">
        <f>O413*H413</f>
        <v>0</v>
      </c>
      <c r="Q413" s="188">
        <v>0</v>
      </c>
      <c r="R413" s="188">
        <f>Q413*H413</f>
        <v>0</v>
      </c>
      <c r="S413" s="188">
        <v>0</v>
      </c>
      <c r="T413" s="189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0" t="s">
        <v>674</v>
      </c>
      <c r="AT413" s="190" t="s">
        <v>431</v>
      </c>
      <c r="AU413" s="190" t="s">
        <v>90</v>
      </c>
      <c r="AY413" s="18" t="s">
        <v>141</v>
      </c>
      <c r="BE413" s="191">
        <f>IF(N413="základní",J413,0)</f>
        <v>0</v>
      </c>
      <c r="BF413" s="191">
        <f>IF(N413="snížená",J413,0)</f>
        <v>0</v>
      </c>
      <c r="BG413" s="191">
        <f>IF(N413="zákl. přenesená",J413,0)</f>
        <v>0</v>
      </c>
      <c r="BH413" s="191">
        <f>IF(N413="sníž. přenesená",J413,0)</f>
        <v>0</v>
      </c>
      <c r="BI413" s="191">
        <f>IF(N413="nulová",J413,0)</f>
        <v>0</v>
      </c>
      <c r="BJ413" s="18" t="s">
        <v>88</v>
      </c>
      <c r="BK413" s="191">
        <f>ROUND(I413*H413,2)</f>
        <v>0</v>
      </c>
      <c r="BL413" s="18" t="s">
        <v>234</v>
      </c>
      <c r="BM413" s="190" t="s">
        <v>1034</v>
      </c>
    </row>
    <row r="414" s="14" customFormat="1">
      <c r="A414" s="14"/>
      <c r="B414" s="200"/>
      <c r="C414" s="14"/>
      <c r="D414" s="193" t="s">
        <v>151</v>
      </c>
      <c r="E414" s="201" t="s">
        <v>1</v>
      </c>
      <c r="F414" s="202" t="s">
        <v>928</v>
      </c>
      <c r="G414" s="14"/>
      <c r="H414" s="203">
        <v>57.323</v>
      </c>
      <c r="I414" s="204"/>
      <c r="J414" s="14"/>
      <c r="K414" s="14"/>
      <c r="L414" s="200"/>
      <c r="M414" s="205"/>
      <c r="N414" s="206"/>
      <c r="O414" s="206"/>
      <c r="P414" s="206"/>
      <c r="Q414" s="206"/>
      <c r="R414" s="206"/>
      <c r="S414" s="206"/>
      <c r="T414" s="20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1" t="s">
        <v>151</v>
      </c>
      <c r="AU414" s="201" t="s">
        <v>90</v>
      </c>
      <c r="AV414" s="14" t="s">
        <v>90</v>
      </c>
      <c r="AW414" s="14" t="s">
        <v>36</v>
      </c>
      <c r="AX414" s="14" t="s">
        <v>88</v>
      </c>
      <c r="AY414" s="201" t="s">
        <v>141</v>
      </c>
    </row>
    <row r="415" s="2" customFormat="1" ht="22.2" customHeight="1">
      <c r="A415" s="37"/>
      <c r="B415" s="178"/>
      <c r="C415" s="179" t="s">
        <v>1035</v>
      </c>
      <c r="D415" s="179" t="s">
        <v>144</v>
      </c>
      <c r="E415" s="180" t="s">
        <v>1036</v>
      </c>
      <c r="F415" s="181" t="s">
        <v>1037</v>
      </c>
      <c r="G415" s="182" t="s">
        <v>280</v>
      </c>
      <c r="H415" s="183">
        <v>12.243</v>
      </c>
      <c r="I415" s="184"/>
      <c r="J415" s="185">
        <f>ROUND(I415*H415,2)</f>
        <v>0</v>
      </c>
      <c r="K415" s="181" t="s">
        <v>148</v>
      </c>
      <c r="L415" s="38"/>
      <c r="M415" s="186" t="s">
        <v>1</v>
      </c>
      <c r="N415" s="187" t="s">
        <v>45</v>
      </c>
      <c r="O415" s="76"/>
      <c r="P415" s="188">
        <f>O415*H415</f>
        <v>0</v>
      </c>
      <c r="Q415" s="188">
        <v>0</v>
      </c>
      <c r="R415" s="188">
        <f>Q415*H415</f>
        <v>0</v>
      </c>
      <c r="S415" s="188">
        <v>0</v>
      </c>
      <c r="T415" s="18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0" t="s">
        <v>234</v>
      </c>
      <c r="AT415" s="190" t="s">
        <v>144</v>
      </c>
      <c r="AU415" s="190" t="s">
        <v>90</v>
      </c>
      <c r="AY415" s="18" t="s">
        <v>141</v>
      </c>
      <c r="BE415" s="191">
        <f>IF(N415="základní",J415,0)</f>
        <v>0</v>
      </c>
      <c r="BF415" s="191">
        <f>IF(N415="snížená",J415,0)</f>
        <v>0</v>
      </c>
      <c r="BG415" s="191">
        <f>IF(N415="zákl. přenesená",J415,0)</f>
        <v>0</v>
      </c>
      <c r="BH415" s="191">
        <f>IF(N415="sníž. přenesená",J415,0)</f>
        <v>0</v>
      </c>
      <c r="BI415" s="191">
        <f>IF(N415="nulová",J415,0)</f>
        <v>0</v>
      </c>
      <c r="BJ415" s="18" t="s">
        <v>88</v>
      </c>
      <c r="BK415" s="191">
        <f>ROUND(I415*H415,2)</f>
        <v>0</v>
      </c>
      <c r="BL415" s="18" t="s">
        <v>234</v>
      </c>
      <c r="BM415" s="190" t="s">
        <v>1038</v>
      </c>
    </row>
    <row r="416" s="13" customFormat="1">
      <c r="A416" s="13"/>
      <c r="B416" s="192"/>
      <c r="C416" s="13"/>
      <c r="D416" s="193" t="s">
        <v>151</v>
      </c>
      <c r="E416" s="194" t="s">
        <v>1</v>
      </c>
      <c r="F416" s="195" t="s">
        <v>1039</v>
      </c>
      <c r="G416" s="13"/>
      <c r="H416" s="194" t="s">
        <v>1</v>
      </c>
      <c r="I416" s="196"/>
      <c r="J416" s="13"/>
      <c r="K416" s="13"/>
      <c r="L416" s="192"/>
      <c r="M416" s="197"/>
      <c r="N416" s="198"/>
      <c r="O416" s="198"/>
      <c r="P416" s="198"/>
      <c r="Q416" s="198"/>
      <c r="R416" s="198"/>
      <c r="S416" s="198"/>
      <c r="T416" s="19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4" t="s">
        <v>151</v>
      </c>
      <c r="AU416" s="194" t="s">
        <v>90</v>
      </c>
      <c r="AV416" s="13" t="s">
        <v>88</v>
      </c>
      <c r="AW416" s="13" t="s">
        <v>36</v>
      </c>
      <c r="AX416" s="13" t="s">
        <v>80</v>
      </c>
      <c r="AY416" s="194" t="s">
        <v>141</v>
      </c>
    </row>
    <row r="417" s="14" customFormat="1">
      <c r="A417" s="14"/>
      <c r="B417" s="200"/>
      <c r="C417" s="14"/>
      <c r="D417" s="193" t="s">
        <v>151</v>
      </c>
      <c r="E417" s="201" t="s">
        <v>1</v>
      </c>
      <c r="F417" s="202" t="s">
        <v>1040</v>
      </c>
      <c r="G417" s="14"/>
      <c r="H417" s="203">
        <v>12.243</v>
      </c>
      <c r="I417" s="204"/>
      <c r="J417" s="14"/>
      <c r="K417" s="14"/>
      <c r="L417" s="200"/>
      <c r="M417" s="205"/>
      <c r="N417" s="206"/>
      <c r="O417" s="206"/>
      <c r="P417" s="206"/>
      <c r="Q417" s="206"/>
      <c r="R417" s="206"/>
      <c r="S417" s="206"/>
      <c r="T417" s="20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1" t="s">
        <v>151</v>
      </c>
      <c r="AU417" s="201" t="s">
        <v>90</v>
      </c>
      <c r="AV417" s="14" t="s">
        <v>90</v>
      </c>
      <c r="AW417" s="14" t="s">
        <v>36</v>
      </c>
      <c r="AX417" s="14" t="s">
        <v>88</v>
      </c>
      <c r="AY417" s="201" t="s">
        <v>141</v>
      </c>
    </row>
    <row r="418" s="2" customFormat="1" ht="40.2" customHeight="1">
      <c r="A418" s="37"/>
      <c r="B418" s="178"/>
      <c r="C418" s="224" t="s">
        <v>1041</v>
      </c>
      <c r="D418" s="224" t="s">
        <v>431</v>
      </c>
      <c r="E418" s="225" t="s">
        <v>1042</v>
      </c>
      <c r="F418" s="226" t="s">
        <v>1043</v>
      </c>
      <c r="G418" s="227" t="s">
        <v>280</v>
      </c>
      <c r="H418" s="228">
        <v>14.079000000000001</v>
      </c>
      <c r="I418" s="229"/>
      <c r="J418" s="230">
        <f>ROUND(I418*H418,2)</f>
        <v>0</v>
      </c>
      <c r="K418" s="226" t="s">
        <v>148</v>
      </c>
      <c r="L418" s="231"/>
      <c r="M418" s="232" t="s">
        <v>1</v>
      </c>
      <c r="N418" s="233" t="s">
        <v>45</v>
      </c>
      <c r="O418" s="76"/>
      <c r="P418" s="188">
        <f>O418*H418</f>
        <v>0</v>
      </c>
      <c r="Q418" s="188">
        <v>0.0054000000000000003</v>
      </c>
      <c r="R418" s="188">
        <f>Q418*H418</f>
        <v>0.076026600000000014</v>
      </c>
      <c r="S418" s="188">
        <v>0</v>
      </c>
      <c r="T418" s="18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0" t="s">
        <v>674</v>
      </c>
      <c r="AT418" s="190" t="s">
        <v>431</v>
      </c>
      <c r="AU418" s="190" t="s">
        <v>90</v>
      </c>
      <c r="AY418" s="18" t="s">
        <v>141</v>
      </c>
      <c r="BE418" s="191">
        <f>IF(N418="základní",J418,0)</f>
        <v>0</v>
      </c>
      <c r="BF418" s="191">
        <f>IF(N418="snížená",J418,0)</f>
        <v>0</v>
      </c>
      <c r="BG418" s="191">
        <f>IF(N418="zákl. přenesená",J418,0)</f>
        <v>0</v>
      </c>
      <c r="BH418" s="191">
        <f>IF(N418="sníž. přenesená",J418,0)</f>
        <v>0</v>
      </c>
      <c r="BI418" s="191">
        <f>IF(N418="nulová",J418,0)</f>
        <v>0</v>
      </c>
      <c r="BJ418" s="18" t="s">
        <v>88</v>
      </c>
      <c r="BK418" s="191">
        <f>ROUND(I418*H418,2)</f>
        <v>0</v>
      </c>
      <c r="BL418" s="18" t="s">
        <v>234</v>
      </c>
      <c r="BM418" s="190" t="s">
        <v>1044</v>
      </c>
    </row>
    <row r="419" s="14" customFormat="1">
      <c r="A419" s="14"/>
      <c r="B419" s="200"/>
      <c r="C419" s="14"/>
      <c r="D419" s="193" t="s">
        <v>151</v>
      </c>
      <c r="E419" s="14"/>
      <c r="F419" s="202" t="s">
        <v>1045</v>
      </c>
      <c r="G419" s="14"/>
      <c r="H419" s="203">
        <v>14.079000000000001</v>
      </c>
      <c r="I419" s="204"/>
      <c r="J419" s="14"/>
      <c r="K419" s="14"/>
      <c r="L419" s="200"/>
      <c r="M419" s="205"/>
      <c r="N419" s="206"/>
      <c r="O419" s="206"/>
      <c r="P419" s="206"/>
      <c r="Q419" s="206"/>
      <c r="R419" s="206"/>
      <c r="S419" s="206"/>
      <c r="T419" s="20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01" t="s">
        <v>151</v>
      </c>
      <c r="AU419" s="201" t="s">
        <v>90</v>
      </c>
      <c r="AV419" s="14" t="s">
        <v>90</v>
      </c>
      <c r="AW419" s="14" t="s">
        <v>3</v>
      </c>
      <c r="AX419" s="14" t="s">
        <v>88</v>
      </c>
      <c r="AY419" s="201" t="s">
        <v>141</v>
      </c>
    </row>
    <row r="420" s="2" customFormat="1" ht="19.8" customHeight="1">
      <c r="A420" s="37"/>
      <c r="B420" s="178"/>
      <c r="C420" s="179" t="s">
        <v>1046</v>
      </c>
      <c r="D420" s="179" t="s">
        <v>144</v>
      </c>
      <c r="E420" s="180" t="s">
        <v>1047</v>
      </c>
      <c r="F420" s="181" t="s">
        <v>1048</v>
      </c>
      <c r="G420" s="182" t="s">
        <v>280</v>
      </c>
      <c r="H420" s="183">
        <v>40.835000000000001</v>
      </c>
      <c r="I420" s="184"/>
      <c r="J420" s="185">
        <f>ROUND(I420*H420,2)</f>
        <v>0</v>
      </c>
      <c r="K420" s="181" t="s">
        <v>148</v>
      </c>
      <c r="L420" s="38"/>
      <c r="M420" s="186" t="s">
        <v>1</v>
      </c>
      <c r="N420" s="187" t="s">
        <v>45</v>
      </c>
      <c r="O420" s="76"/>
      <c r="P420" s="188">
        <f>O420*H420</f>
        <v>0</v>
      </c>
      <c r="Q420" s="188">
        <v>0.00038000000000000002</v>
      </c>
      <c r="R420" s="188">
        <f>Q420*H420</f>
        <v>0.015517300000000001</v>
      </c>
      <c r="S420" s="188">
        <v>0</v>
      </c>
      <c r="T420" s="18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0" t="s">
        <v>234</v>
      </c>
      <c r="AT420" s="190" t="s">
        <v>144</v>
      </c>
      <c r="AU420" s="190" t="s">
        <v>90</v>
      </c>
      <c r="AY420" s="18" t="s">
        <v>141</v>
      </c>
      <c r="BE420" s="191">
        <f>IF(N420="základní",J420,0)</f>
        <v>0</v>
      </c>
      <c r="BF420" s="191">
        <f>IF(N420="snížená",J420,0)</f>
        <v>0</v>
      </c>
      <c r="BG420" s="191">
        <f>IF(N420="zákl. přenesená",J420,0)</f>
        <v>0</v>
      </c>
      <c r="BH420" s="191">
        <f>IF(N420="sníž. přenesená",J420,0)</f>
        <v>0</v>
      </c>
      <c r="BI420" s="191">
        <f>IF(N420="nulová",J420,0)</f>
        <v>0</v>
      </c>
      <c r="BJ420" s="18" t="s">
        <v>88</v>
      </c>
      <c r="BK420" s="191">
        <f>ROUND(I420*H420,2)</f>
        <v>0</v>
      </c>
      <c r="BL420" s="18" t="s">
        <v>234</v>
      </c>
      <c r="BM420" s="190" t="s">
        <v>1049</v>
      </c>
    </row>
    <row r="421" s="13" customFormat="1">
      <c r="A421" s="13"/>
      <c r="B421" s="192"/>
      <c r="C421" s="13"/>
      <c r="D421" s="193" t="s">
        <v>151</v>
      </c>
      <c r="E421" s="194" t="s">
        <v>1</v>
      </c>
      <c r="F421" s="195" t="s">
        <v>1050</v>
      </c>
      <c r="G421" s="13"/>
      <c r="H421" s="194" t="s">
        <v>1</v>
      </c>
      <c r="I421" s="196"/>
      <c r="J421" s="13"/>
      <c r="K421" s="13"/>
      <c r="L421" s="192"/>
      <c r="M421" s="197"/>
      <c r="N421" s="198"/>
      <c r="O421" s="198"/>
      <c r="P421" s="198"/>
      <c r="Q421" s="198"/>
      <c r="R421" s="198"/>
      <c r="S421" s="198"/>
      <c r="T421" s="19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4" t="s">
        <v>151</v>
      </c>
      <c r="AU421" s="194" t="s">
        <v>90</v>
      </c>
      <c r="AV421" s="13" t="s">
        <v>88</v>
      </c>
      <c r="AW421" s="13" t="s">
        <v>36</v>
      </c>
      <c r="AX421" s="13" t="s">
        <v>80</v>
      </c>
      <c r="AY421" s="194" t="s">
        <v>141</v>
      </c>
    </row>
    <row r="422" s="14" customFormat="1">
      <c r="A422" s="14"/>
      <c r="B422" s="200"/>
      <c r="C422" s="14"/>
      <c r="D422" s="193" t="s">
        <v>151</v>
      </c>
      <c r="E422" s="201" t="s">
        <v>1</v>
      </c>
      <c r="F422" s="202" t="s">
        <v>1051</v>
      </c>
      <c r="G422" s="14"/>
      <c r="H422" s="203">
        <v>40.835000000000001</v>
      </c>
      <c r="I422" s="204"/>
      <c r="J422" s="14"/>
      <c r="K422" s="14"/>
      <c r="L422" s="200"/>
      <c r="M422" s="205"/>
      <c r="N422" s="206"/>
      <c r="O422" s="206"/>
      <c r="P422" s="206"/>
      <c r="Q422" s="206"/>
      <c r="R422" s="206"/>
      <c r="S422" s="206"/>
      <c r="T422" s="20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1" t="s">
        <v>151</v>
      </c>
      <c r="AU422" s="201" t="s">
        <v>90</v>
      </c>
      <c r="AV422" s="14" t="s">
        <v>90</v>
      </c>
      <c r="AW422" s="14" t="s">
        <v>36</v>
      </c>
      <c r="AX422" s="14" t="s">
        <v>88</v>
      </c>
      <c r="AY422" s="201" t="s">
        <v>141</v>
      </c>
    </row>
    <row r="423" s="2" customFormat="1" ht="14.4" customHeight="1">
      <c r="A423" s="37"/>
      <c r="B423" s="178"/>
      <c r="C423" s="224" t="s">
        <v>1052</v>
      </c>
      <c r="D423" s="224" t="s">
        <v>431</v>
      </c>
      <c r="E423" s="225" t="s">
        <v>1053</v>
      </c>
      <c r="F423" s="226" t="s">
        <v>1054</v>
      </c>
      <c r="G423" s="227" t="s">
        <v>280</v>
      </c>
      <c r="H423" s="228">
        <v>46.960000000000001</v>
      </c>
      <c r="I423" s="229"/>
      <c r="J423" s="230">
        <f>ROUND(I423*H423,2)</f>
        <v>0</v>
      </c>
      <c r="K423" s="226" t="s">
        <v>227</v>
      </c>
      <c r="L423" s="231"/>
      <c r="M423" s="232" t="s">
        <v>1</v>
      </c>
      <c r="N423" s="233" t="s">
        <v>45</v>
      </c>
      <c r="O423" s="76"/>
      <c r="P423" s="188">
        <f>O423*H423</f>
        <v>0</v>
      </c>
      <c r="Q423" s="188">
        <v>0</v>
      </c>
      <c r="R423" s="188">
        <f>Q423*H423</f>
        <v>0</v>
      </c>
      <c r="S423" s="188">
        <v>0</v>
      </c>
      <c r="T423" s="18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0" t="s">
        <v>674</v>
      </c>
      <c r="AT423" s="190" t="s">
        <v>431</v>
      </c>
      <c r="AU423" s="190" t="s">
        <v>90</v>
      </c>
      <c r="AY423" s="18" t="s">
        <v>141</v>
      </c>
      <c r="BE423" s="191">
        <f>IF(N423="základní",J423,0)</f>
        <v>0</v>
      </c>
      <c r="BF423" s="191">
        <f>IF(N423="snížená",J423,0)</f>
        <v>0</v>
      </c>
      <c r="BG423" s="191">
        <f>IF(N423="zákl. přenesená",J423,0)</f>
        <v>0</v>
      </c>
      <c r="BH423" s="191">
        <f>IF(N423="sníž. přenesená",J423,0)</f>
        <v>0</v>
      </c>
      <c r="BI423" s="191">
        <f>IF(N423="nulová",J423,0)</f>
        <v>0</v>
      </c>
      <c r="BJ423" s="18" t="s">
        <v>88</v>
      </c>
      <c r="BK423" s="191">
        <f>ROUND(I423*H423,2)</f>
        <v>0</v>
      </c>
      <c r="BL423" s="18" t="s">
        <v>234</v>
      </c>
      <c r="BM423" s="190" t="s">
        <v>1055</v>
      </c>
    </row>
    <row r="424" s="14" customFormat="1">
      <c r="A424" s="14"/>
      <c r="B424" s="200"/>
      <c r="C424" s="14"/>
      <c r="D424" s="193" t="s">
        <v>151</v>
      </c>
      <c r="E424" s="201" t="s">
        <v>1</v>
      </c>
      <c r="F424" s="202" t="s">
        <v>1051</v>
      </c>
      <c r="G424" s="14"/>
      <c r="H424" s="203">
        <v>40.835000000000001</v>
      </c>
      <c r="I424" s="204"/>
      <c r="J424" s="14"/>
      <c r="K424" s="14"/>
      <c r="L424" s="200"/>
      <c r="M424" s="205"/>
      <c r="N424" s="206"/>
      <c r="O424" s="206"/>
      <c r="P424" s="206"/>
      <c r="Q424" s="206"/>
      <c r="R424" s="206"/>
      <c r="S424" s="206"/>
      <c r="T424" s="20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1" t="s">
        <v>151</v>
      </c>
      <c r="AU424" s="201" t="s">
        <v>90</v>
      </c>
      <c r="AV424" s="14" t="s">
        <v>90</v>
      </c>
      <c r="AW424" s="14" t="s">
        <v>36</v>
      </c>
      <c r="AX424" s="14" t="s">
        <v>88</v>
      </c>
      <c r="AY424" s="201" t="s">
        <v>141</v>
      </c>
    </row>
    <row r="425" s="14" customFormat="1">
      <c r="A425" s="14"/>
      <c r="B425" s="200"/>
      <c r="C425" s="14"/>
      <c r="D425" s="193" t="s">
        <v>151</v>
      </c>
      <c r="E425" s="14"/>
      <c r="F425" s="202" t="s">
        <v>1056</v>
      </c>
      <c r="G425" s="14"/>
      <c r="H425" s="203">
        <v>46.960000000000001</v>
      </c>
      <c r="I425" s="204"/>
      <c r="J425" s="14"/>
      <c r="K425" s="14"/>
      <c r="L425" s="200"/>
      <c r="M425" s="205"/>
      <c r="N425" s="206"/>
      <c r="O425" s="206"/>
      <c r="P425" s="206"/>
      <c r="Q425" s="206"/>
      <c r="R425" s="206"/>
      <c r="S425" s="206"/>
      <c r="T425" s="20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01" t="s">
        <v>151</v>
      </c>
      <c r="AU425" s="201" t="s">
        <v>90</v>
      </c>
      <c r="AV425" s="14" t="s">
        <v>90</v>
      </c>
      <c r="AW425" s="14" t="s">
        <v>3</v>
      </c>
      <c r="AX425" s="14" t="s">
        <v>88</v>
      </c>
      <c r="AY425" s="201" t="s">
        <v>141</v>
      </c>
    </row>
    <row r="426" s="2" customFormat="1" ht="14.4" customHeight="1">
      <c r="A426" s="37"/>
      <c r="B426" s="178"/>
      <c r="C426" s="179" t="s">
        <v>1057</v>
      </c>
      <c r="D426" s="179" t="s">
        <v>144</v>
      </c>
      <c r="E426" s="180" t="s">
        <v>1058</v>
      </c>
      <c r="F426" s="181" t="s">
        <v>1059</v>
      </c>
      <c r="G426" s="182" t="s">
        <v>280</v>
      </c>
      <c r="H426" s="183">
        <v>21</v>
      </c>
      <c r="I426" s="184"/>
      <c r="J426" s="185">
        <f>ROUND(I426*H426,2)</f>
        <v>0</v>
      </c>
      <c r="K426" s="181" t="s">
        <v>148</v>
      </c>
      <c r="L426" s="38"/>
      <c r="M426" s="186" t="s">
        <v>1</v>
      </c>
      <c r="N426" s="187" t="s">
        <v>45</v>
      </c>
      <c r="O426" s="76"/>
      <c r="P426" s="188">
        <f>O426*H426</f>
        <v>0</v>
      </c>
      <c r="Q426" s="188">
        <v>0</v>
      </c>
      <c r="R426" s="188">
        <f>Q426*H426</f>
        <v>0</v>
      </c>
      <c r="S426" s="188">
        <v>0</v>
      </c>
      <c r="T426" s="18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0" t="s">
        <v>234</v>
      </c>
      <c r="AT426" s="190" t="s">
        <v>144</v>
      </c>
      <c r="AU426" s="190" t="s">
        <v>90</v>
      </c>
      <c r="AY426" s="18" t="s">
        <v>141</v>
      </c>
      <c r="BE426" s="191">
        <f>IF(N426="základní",J426,0)</f>
        <v>0</v>
      </c>
      <c r="BF426" s="191">
        <f>IF(N426="snížená",J426,0)</f>
        <v>0</v>
      </c>
      <c r="BG426" s="191">
        <f>IF(N426="zákl. přenesená",J426,0)</f>
        <v>0</v>
      </c>
      <c r="BH426" s="191">
        <f>IF(N426="sníž. přenesená",J426,0)</f>
        <v>0</v>
      </c>
      <c r="BI426" s="191">
        <f>IF(N426="nulová",J426,0)</f>
        <v>0</v>
      </c>
      <c r="BJ426" s="18" t="s">
        <v>88</v>
      </c>
      <c r="BK426" s="191">
        <f>ROUND(I426*H426,2)</f>
        <v>0</v>
      </c>
      <c r="BL426" s="18" t="s">
        <v>234</v>
      </c>
      <c r="BM426" s="190" t="s">
        <v>1060</v>
      </c>
    </row>
    <row r="427" s="13" customFormat="1">
      <c r="A427" s="13"/>
      <c r="B427" s="192"/>
      <c r="C427" s="13"/>
      <c r="D427" s="193" t="s">
        <v>151</v>
      </c>
      <c r="E427" s="194" t="s">
        <v>1</v>
      </c>
      <c r="F427" s="195" t="s">
        <v>1061</v>
      </c>
      <c r="G427" s="13"/>
      <c r="H427" s="194" t="s">
        <v>1</v>
      </c>
      <c r="I427" s="196"/>
      <c r="J427" s="13"/>
      <c r="K427" s="13"/>
      <c r="L427" s="192"/>
      <c r="M427" s="197"/>
      <c r="N427" s="198"/>
      <c r="O427" s="198"/>
      <c r="P427" s="198"/>
      <c r="Q427" s="198"/>
      <c r="R427" s="198"/>
      <c r="S427" s="198"/>
      <c r="T427" s="19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4" t="s">
        <v>151</v>
      </c>
      <c r="AU427" s="194" t="s">
        <v>90</v>
      </c>
      <c r="AV427" s="13" t="s">
        <v>88</v>
      </c>
      <c r="AW427" s="13" t="s">
        <v>36</v>
      </c>
      <c r="AX427" s="13" t="s">
        <v>80</v>
      </c>
      <c r="AY427" s="194" t="s">
        <v>141</v>
      </c>
    </row>
    <row r="428" s="14" customFormat="1">
      <c r="A428" s="14"/>
      <c r="B428" s="200"/>
      <c r="C428" s="14"/>
      <c r="D428" s="193" t="s">
        <v>151</v>
      </c>
      <c r="E428" s="201" t="s">
        <v>1</v>
      </c>
      <c r="F428" s="202" t="s">
        <v>1062</v>
      </c>
      <c r="G428" s="14"/>
      <c r="H428" s="203">
        <v>21</v>
      </c>
      <c r="I428" s="204"/>
      <c r="J428" s="14"/>
      <c r="K428" s="14"/>
      <c r="L428" s="200"/>
      <c r="M428" s="205"/>
      <c r="N428" s="206"/>
      <c r="O428" s="206"/>
      <c r="P428" s="206"/>
      <c r="Q428" s="206"/>
      <c r="R428" s="206"/>
      <c r="S428" s="206"/>
      <c r="T428" s="20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01" t="s">
        <v>151</v>
      </c>
      <c r="AU428" s="201" t="s">
        <v>90</v>
      </c>
      <c r="AV428" s="14" t="s">
        <v>90</v>
      </c>
      <c r="AW428" s="14" t="s">
        <v>36</v>
      </c>
      <c r="AX428" s="14" t="s">
        <v>88</v>
      </c>
      <c r="AY428" s="201" t="s">
        <v>141</v>
      </c>
    </row>
    <row r="429" s="2" customFormat="1" ht="22.2" customHeight="1">
      <c r="A429" s="37"/>
      <c r="B429" s="178"/>
      <c r="C429" s="224" t="s">
        <v>1063</v>
      </c>
      <c r="D429" s="224" t="s">
        <v>431</v>
      </c>
      <c r="E429" s="225" t="s">
        <v>1064</v>
      </c>
      <c r="F429" s="226" t="s">
        <v>1065</v>
      </c>
      <c r="G429" s="227" t="s">
        <v>280</v>
      </c>
      <c r="H429" s="228">
        <v>24.149999999999999</v>
      </c>
      <c r="I429" s="229"/>
      <c r="J429" s="230">
        <f>ROUND(I429*H429,2)</f>
        <v>0</v>
      </c>
      <c r="K429" s="226" t="s">
        <v>148</v>
      </c>
      <c r="L429" s="231"/>
      <c r="M429" s="232" t="s">
        <v>1</v>
      </c>
      <c r="N429" s="233" t="s">
        <v>45</v>
      </c>
      <c r="O429" s="76"/>
      <c r="P429" s="188">
        <f>O429*H429</f>
        <v>0</v>
      </c>
      <c r="Q429" s="188">
        <v>0.00142</v>
      </c>
      <c r="R429" s="188">
        <f>Q429*H429</f>
        <v>0.034292999999999997</v>
      </c>
      <c r="S429" s="188">
        <v>0</v>
      </c>
      <c r="T429" s="189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0" t="s">
        <v>674</v>
      </c>
      <c r="AT429" s="190" t="s">
        <v>431</v>
      </c>
      <c r="AU429" s="190" t="s">
        <v>90</v>
      </c>
      <c r="AY429" s="18" t="s">
        <v>141</v>
      </c>
      <c r="BE429" s="191">
        <f>IF(N429="základní",J429,0)</f>
        <v>0</v>
      </c>
      <c r="BF429" s="191">
        <f>IF(N429="snížená",J429,0)</f>
        <v>0</v>
      </c>
      <c r="BG429" s="191">
        <f>IF(N429="zákl. přenesená",J429,0)</f>
        <v>0</v>
      </c>
      <c r="BH429" s="191">
        <f>IF(N429="sníž. přenesená",J429,0)</f>
        <v>0</v>
      </c>
      <c r="BI429" s="191">
        <f>IF(N429="nulová",J429,0)</f>
        <v>0</v>
      </c>
      <c r="BJ429" s="18" t="s">
        <v>88</v>
      </c>
      <c r="BK429" s="191">
        <f>ROUND(I429*H429,2)</f>
        <v>0</v>
      </c>
      <c r="BL429" s="18" t="s">
        <v>234</v>
      </c>
      <c r="BM429" s="190" t="s">
        <v>1066</v>
      </c>
    </row>
    <row r="430" s="14" customFormat="1">
      <c r="A430" s="14"/>
      <c r="B430" s="200"/>
      <c r="C430" s="14"/>
      <c r="D430" s="193" t="s">
        <v>151</v>
      </c>
      <c r="E430" s="201" t="s">
        <v>1</v>
      </c>
      <c r="F430" s="202" t="s">
        <v>1062</v>
      </c>
      <c r="G430" s="14"/>
      <c r="H430" s="203">
        <v>21</v>
      </c>
      <c r="I430" s="204"/>
      <c r="J430" s="14"/>
      <c r="K430" s="14"/>
      <c r="L430" s="200"/>
      <c r="M430" s="205"/>
      <c r="N430" s="206"/>
      <c r="O430" s="206"/>
      <c r="P430" s="206"/>
      <c r="Q430" s="206"/>
      <c r="R430" s="206"/>
      <c r="S430" s="206"/>
      <c r="T430" s="20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01" t="s">
        <v>151</v>
      </c>
      <c r="AU430" s="201" t="s">
        <v>90</v>
      </c>
      <c r="AV430" s="14" t="s">
        <v>90</v>
      </c>
      <c r="AW430" s="14" t="s">
        <v>36</v>
      </c>
      <c r="AX430" s="14" t="s">
        <v>88</v>
      </c>
      <c r="AY430" s="201" t="s">
        <v>141</v>
      </c>
    </row>
    <row r="431" s="14" customFormat="1">
      <c r="A431" s="14"/>
      <c r="B431" s="200"/>
      <c r="C431" s="14"/>
      <c r="D431" s="193" t="s">
        <v>151</v>
      </c>
      <c r="E431" s="14"/>
      <c r="F431" s="202" t="s">
        <v>1067</v>
      </c>
      <c r="G431" s="14"/>
      <c r="H431" s="203">
        <v>24.149999999999999</v>
      </c>
      <c r="I431" s="204"/>
      <c r="J431" s="14"/>
      <c r="K431" s="14"/>
      <c r="L431" s="200"/>
      <c r="M431" s="208"/>
      <c r="N431" s="209"/>
      <c r="O431" s="209"/>
      <c r="P431" s="209"/>
      <c r="Q431" s="209"/>
      <c r="R431" s="209"/>
      <c r="S431" s="209"/>
      <c r="T431" s="21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1" t="s">
        <v>151</v>
      </c>
      <c r="AU431" s="201" t="s">
        <v>90</v>
      </c>
      <c r="AV431" s="14" t="s">
        <v>90</v>
      </c>
      <c r="AW431" s="14" t="s">
        <v>3</v>
      </c>
      <c r="AX431" s="14" t="s">
        <v>88</v>
      </c>
      <c r="AY431" s="201" t="s">
        <v>141</v>
      </c>
    </row>
    <row r="432" s="2" customFormat="1" ht="6.96" customHeight="1">
      <c r="A432" s="37"/>
      <c r="B432" s="59"/>
      <c r="C432" s="60"/>
      <c r="D432" s="60"/>
      <c r="E432" s="60"/>
      <c r="F432" s="60"/>
      <c r="G432" s="60"/>
      <c r="H432" s="60"/>
      <c r="I432" s="60"/>
      <c r="J432" s="60"/>
      <c r="K432" s="60"/>
      <c r="L432" s="38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</sheetData>
  <autoFilter ref="C127:K43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111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8" t="str">
        <f>'Rekapitulace stavby'!K6</f>
        <v>Most ev.č. M2 přes Holotovecký potok na ul. V Zimném dole v Petřvaldu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1068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5. 5. 2022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29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30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32</v>
      </c>
      <c r="E20" s="37"/>
      <c r="F20" s="37"/>
      <c r="G20" s="37"/>
      <c r="H20" s="37"/>
      <c r="I20" s="31" t="s">
        <v>25</v>
      </c>
      <c r="J20" s="26" t="s">
        <v>33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34</v>
      </c>
      <c r="F21" s="37"/>
      <c r="G21" s="37"/>
      <c r="H21" s="37"/>
      <c r="I21" s="31" t="s">
        <v>28</v>
      </c>
      <c r="J21" s="26" t="s">
        <v>35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37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38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39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40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42</v>
      </c>
      <c r="G32" s="37"/>
      <c r="H32" s="37"/>
      <c r="I32" s="42" t="s">
        <v>41</v>
      </c>
      <c r="J32" s="42" t="s">
        <v>43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44</v>
      </c>
      <c r="E33" s="31" t="s">
        <v>45</v>
      </c>
      <c r="F33" s="134">
        <f>ROUND((SUM(BE123:BE199)),  2)</f>
        <v>0</v>
      </c>
      <c r="G33" s="37"/>
      <c r="H33" s="37"/>
      <c r="I33" s="135">
        <v>0.20999999999999999</v>
      </c>
      <c r="J33" s="134">
        <f>ROUND(((SUM(BE123:BE199))*I33),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46</v>
      </c>
      <c r="F34" s="134">
        <f>ROUND((SUM(BF123:BF199)),  2)</f>
        <v>0</v>
      </c>
      <c r="G34" s="37"/>
      <c r="H34" s="37"/>
      <c r="I34" s="135">
        <v>0.14999999999999999</v>
      </c>
      <c r="J34" s="134">
        <f>ROUND(((SUM(BF123:BF199))*I34),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47</v>
      </c>
      <c r="F35" s="134">
        <f>ROUND((SUM(BG123:BG199)),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48</v>
      </c>
      <c r="F36" s="134">
        <f>ROUND((SUM(BH123:BH199)),  2)</f>
        <v>0</v>
      </c>
      <c r="G36" s="37"/>
      <c r="H36" s="37"/>
      <c r="I36" s="135">
        <v>0.14999999999999999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49</v>
      </c>
      <c r="F37" s="134">
        <f>ROUND((SUM(BI123:BI199)),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50</v>
      </c>
      <c r="E39" s="80"/>
      <c r="F39" s="80"/>
      <c r="G39" s="138" t="s">
        <v>51</v>
      </c>
      <c r="H39" s="139" t="s">
        <v>52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42" t="s">
        <v>56</v>
      </c>
      <c r="G61" s="57" t="s">
        <v>55</v>
      </c>
      <c r="H61" s="40"/>
      <c r="I61" s="40"/>
      <c r="J61" s="143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42" t="s">
        <v>56</v>
      </c>
      <c r="G76" s="57" t="s">
        <v>55</v>
      </c>
      <c r="H76" s="40"/>
      <c r="I76" s="40"/>
      <c r="J76" s="143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7" customHeight="1">
      <c r="A85" s="37"/>
      <c r="B85" s="38"/>
      <c r="C85" s="37"/>
      <c r="D85" s="37"/>
      <c r="E85" s="128" t="str">
        <f>E7</f>
        <v>Most ev.č. M2 přes Holotovecký potok na ul. V Zimném dole v Petřvaldu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5.6" customHeight="1">
      <c r="A87" s="37"/>
      <c r="B87" s="38"/>
      <c r="C87" s="37"/>
      <c r="D87" s="37"/>
      <c r="E87" s="66" t="str">
        <f>E9</f>
        <v>301 - 301 - Úprava koryta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5. 5. 2022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6.4" customHeight="1">
      <c r="A91" s="37"/>
      <c r="B91" s="38"/>
      <c r="C91" s="31" t="s">
        <v>24</v>
      </c>
      <c r="D91" s="37"/>
      <c r="E91" s="37"/>
      <c r="F91" s="26" t="str">
        <f>E15</f>
        <v>Město Petřvald</v>
      </c>
      <c r="G91" s="37"/>
      <c r="H91" s="37"/>
      <c r="I91" s="31" t="s">
        <v>32</v>
      </c>
      <c r="J91" s="35" t="str">
        <f>E21</f>
        <v>Ing. Pavel Kurečka MOSTY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6" customHeight="1">
      <c r="A92" s="37"/>
      <c r="B92" s="38"/>
      <c r="C92" s="31" t="s">
        <v>30</v>
      </c>
      <c r="D92" s="37"/>
      <c r="E92" s="37"/>
      <c r="F92" s="26" t="str">
        <f>IF(E18="","",E18)</f>
        <v>Vyplň údaj</v>
      </c>
      <c r="G92" s="37"/>
      <c r="H92" s="37"/>
      <c r="I92" s="31" t="s">
        <v>37</v>
      </c>
      <c r="J92" s="35" t="str">
        <f>E24</f>
        <v>Kurečková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4" t="s">
        <v>115</v>
      </c>
      <c r="D94" s="136"/>
      <c r="E94" s="136"/>
      <c r="F94" s="136"/>
      <c r="G94" s="136"/>
      <c r="H94" s="136"/>
      <c r="I94" s="136"/>
      <c r="J94" s="145" t="s">
        <v>116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6" t="s">
        <v>117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118</v>
      </c>
    </row>
    <row r="97" hidden="1" s="9" customFormat="1" ht="24.96" customHeight="1">
      <c r="A97" s="9"/>
      <c r="B97" s="147"/>
      <c r="C97" s="9"/>
      <c r="D97" s="148" t="s">
        <v>270</v>
      </c>
      <c r="E97" s="149"/>
      <c r="F97" s="149"/>
      <c r="G97" s="149"/>
      <c r="H97" s="149"/>
      <c r="I97" s="149"/>
      <c r="J97" s="150">
        <f>J124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1"/>
      <c r="C98" s="10"/>
      <c r="D98" s="152" t="s">
        <v>271</v>
      </c>
      <c r="E98" s="153"/>
      <c r="F98" s="153"/>
      <c r="G98" s="153"/>
      <c r="H98" s="153"/>
      <c r="I98" s="153"/>
      <c r="J98" s="154">
        <f>J125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1"/>
      <c r="C99" s="10"/>
      <c r="D99" s="152" t="s">
        <v>531</v>
      </c>
      <c r="E99" s="153"/>
      <c r="F99" s="153"/>
      <c r="G99" s="153"/>
      <c r="H99" s="153"/>
      <c r="I99" s="153"/>
      <c r="J99" s="154">
        <f>J161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1"/>
      <c r="C100" s="10"/>
      <c r="D100" s="152" t="s">
        <v>534</v>
      </c>
      <c r="E100" s="153"/>
      <c r="F100" s="153"/>
      <c r="G100" s="153"/>
      <c r="H100" s="153"/>
      <c r="I100" s="153"/>
      <c r="J100" s="154">
        <f>J182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1"/>
      <c r="C101" s="10"/>
      <c r="D101" s="152" t="s">
        <v>274</v>
      </c>
      <c r="E101" s="153"/>
      <c r="F101" s="153"/>
      <c r="G101" s="153"/>
      <c r="H101" s="153"/>
      <c r="I101" s="153"/>
      <c r="J101" s="154">
        <f>J189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47"/>
      <c r="C102" s="9"/>
      <c r="D102" s="148" t="s">
        <v>1069</v>
      </c>
      <c r="E102" s="149"/>
      <c r="F102" s="149"/>
      <c r="G102" s="149"/>
      <c r="H102" s="149"/>
      <c r="I102" s="149"/>
      <c r="J102" s="150">
        <f>J191</f>
        <v>0</v>
      </c>
      <c r="K102" s="9"/>
      <c r="L102" s="14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51"/>
      <c r="C103" s="10"/>
      <c r="D103" s="152" t="s">
        <v>1070</v>
      </c>
      <c r="E103" s="153"/>
      <c r="F103" s="153"/>
      <c r="G103" s="153"/>
      <c r="H103" s="153"/>
      <c r="I103" s="153"/>
      <c r="J103" s="154">
        <f>J192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125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7" customHeight="1">
      <c r="A113" s="37"/>
      <c r="B113" s="38"/>
      <c r="C113" s="37"/>
      <c r="D113" s="37"/>
      <c r="E113" s="128" t="str">
        <f>E7</f>
        <v>Most ev.č. M2 přes Holotovecký potok na ul. V Zimném dole v Petřvaldu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6" customHeight="1">
      <c r="A115" s="37"/>
      <c r="B115" s="38"/>
      <c r="C115" s="37"/>
      <c r="D115" s="37"/>
      <c r="E115" s="66" t="str">
        <f>E9</f>
        <v>301 - 301 - Úprava koryta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 xml:space="preserve"> </v>
      </c>
      <c r="G117" s="37"/>
      <c r="H117" s="37"/>
      <c r="I117" s="31" t="s">
        <v>22</v>
      </c>
      <c r="J117" s="68" t="str">
        <f>IF(J12="","",J12)</f>
        <v>5. 5. 2022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6.4" customHeight="1">
      <c r="A119" s="37"/>
      <c r="B119" s="38"/>
      <c r="C119" s="31" t="s">
        <v>24</v>
      </c>
      <c r="D119" s="37"/>
      <c r="E119" s="37"/>
      <c r="F119" s="26" t="str">
        <f>E15</f>
        <v>Město Petřvald</v>
      </c>
      <c r="G119" s="37"/>
      <c r="H119" s="37"/>
      <c r="I119" s="31" t="s">
        <v>32</v>
      </c>
      <c r="J119" s="35" t="str">
        <f>E21</f>
        <v>Ing. Pavel Kurečka MOSTY s.r.o.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6" customHeight="1">
      <c r="A120" s="37"/>
      <c r="B120" s="38"/>
      <c r="C120" s="31" t="s">
        <v>30</v>
      </c>
      <c r="D120" s="37"/>
      <c r="E120" s="37"/>
      <c r="F120" s="26" t="str">
        <f>IF(E18="","",E18)</f>
        <v>Vyplň údaj</v>
      </c>
      <c r="G120" s="37"/>
      <c r="H120" s="37"/>
      <c r="I120" s="31" t="s">
        <v>37</v>
      </c>
      <c r="J120" s="35" t="str">
        <f>E24</f>
        <v>Kurečková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55"/>
      <c r="B122" s="156"/>
      <c r="C122" s="157" t="s">
        <v>126</v>
      </c>
      <c r="D122" s="158" t="s">
        <v>65</v>
      </c>
      <c r="E122" s="158" t="s">
        <v>61</v>
      </c>
      <c r="F122" s="158" t="s">
        <v>62</v>
      </c>
      <c r="G122" s="158" t="s">
        <v>127</v>
      </c>
      <c r="H122" s="158" t="s">
        <v>128</v>
      </c>
      <c r="I122" s="158" t="s">
        <v>129</v>
      </c>
      <c r="J122" s="158" t="s">
        <v>116</v>
      </c>
      <c r="K122" s="159" t="s">
        <v>130</v>
      </c>
      <c r="L122" s="160"/>
      <c r="M122" s="85" t="s">
        <v>1</v>
      </c>
      <c r="N122" s="86" t="s">
        <v>44</v>
      </c>
      <c r="O122" s="86" t="s">
        <v>131</v>
      </c>
      <c r="P122" s="86" t="s">
        <v>132</v>
      </c>
      <c r="Q122" s="86" t="s">
        <v>133</v>
      </c>
      <c r="R122" s="86" t="s">
        <v>134</v>
      </c>
      <c r="S122" s="86" t="s">
        <v>135</v>
      </c>
      <c r="T122" s="87" t="s">
        <v>136</v>
      </c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</row>
    <row r="123" s="2" customFormat="1" ht="22.8" customHeight="1">
      <c r="A123" s="37"/>
      <c r="B123" s="38"/>
      <c r="C123" s="92" t="s">
        <v>137</v>
      </c>
      <c r="D123" s="37"/>
      <c r="E123" s="37"/>
      <c r="F123" s="37"/>
      <c r="G123" s="37"/>
      <c r="H123" s="37"/>
      <c r="I123" s="37"/>
      <c r="J123" s="161">
        <f>BK123</f>
        <v>0</v>
      </c>
      <c r="K123" s="37"/>
      <c r="L123" s="38"/>
      <c r="M123" s="88"/>
      <c r="N123" s="72"/>
      <c r="O123" s="89"/>
      <c r="P123" s="162">
        <f>P124+P191</f>
        <v>0</v>
      </c>
      <c r="Q123" s="89"/>
      <c r="R123" s="162">
        <f>R124+R191</f>
        <v>85.687333399999986</v>
      </c>
      <c r="S123" s="89"/>
      <c r="T123" s="163">
        <f>T124+T191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79</v>
      </c>
      <c r="AU123" s="18" t="s">
        <v>118</v>
      </c>
      <c r="BK123" s="164">
        <f>BK124+BK191</f>
        <v>0</v>
      </c>
    </row>
    <row r="124" s="12" customFormat="1" ht="25.92" customHeight="1">
      <c r="A124" s="12"/>
      <c r="B124" s="165"/>
      <c r="C124" s="12"/>
      <c r="D124" s="166" t="s">
        <v>79</v>
      </c>
      <c r="E124" s="167" t="s">
        <v>275</v>
      </c>
      <c r="F124" s="167" t="s">
        <v>276</v>
      </c>
      <c r="G124" s="12"/>
      <c r="H124" s="12"/>
      <c r="I124" s="168"/>
      <c r="J124" s="169">
        <f>BK124</f>
        <v>0</v>
      </c>
      <c r="K124" s="12"/>
      <c r="L124" s="165"/>
      <c r="M124" s="170"/>
      <c r="N124" s="171"/>
      <c r="O124" s="171"/>
      <c r="P124" s="172">
        <f>P125+P161+P182+P189</f>
        <v>0</v>
      </c>
      <c r="Q124" s="171"/>
      <c r="R124" s="172">
        <f>R125+R161+R182+R189</f>
        <v>85.687333399999986</v>
      </c>
      <c r="S124" s="171"/>
      <c r="T124" s="173">
        <f>T125+T161+T182+T189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6" t="s">
        <v>88</v>
      </c>
      <c r="AT124" s="174" t="s">
        <v>79</v>
      </c>
      <c r="AU124" s="174" t="s">
        <v>80</v>
      </c>
      <c r="AY124" s="166" t="s">
        <v>141</v>
      </c>
      <c r="BK124" s="175">
        <f>BK125+BK161+BK182+BK189</f>
        <v>0</v>
      </c>
    </row>
    <row r="125" s="12" customFormat="1" ht="22.8" customHeight="1">
      <c r="A125" s="12"/>
      <c r="B125" s="165"/>
      <c r="C125" s="12"/>
      <c r="D125" s="166" t="s">
        <v>79</v>
      </c>
      <c r="E125" s="176" t="s">
        <v>88</v>
      </c>
      <c r="F125" s="176" t="s">
        <v>277</v>
      </c>
      <c r="G125" s="12"/>
      <c r="H125" s="12"/>
      <c r="I125" s="168"/>
      <c r="J125" s="177">
        <f>BK125</f>
        <v>0</v>
      </c>
      <c r="K125" s="12"/>
      <c r="L125" s="165"/>
      <c r="M125" s="170"/>
      <c r="N125" s="171"/>
      <c r="O125" s="171"/>
      <c r="P125" s="172">
        <f>SUM(P126:P160)</f>
        <v>0</v>
      </c>
      <c r="Q125" s="171"/>
      <c r="R125" s="172">
        <f>SUM(R126:R160)</f>
        <v>30.752617000000001</v>
      </c>
      <c r="S125" s="171"/>
      <c r="T125" s="173">
        <f>SUM(T126:T160)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88</v>
      </c>
      <c r="AT125" s="174" t="s">
        <v>79</v>
      </c>
      <c r="AU125" s="174" t="s">
        <v>88</v>
      </c>
      <c r="AY125" s="166" t="s">
        <v>141</v>
      </c>
      <c r="BK125" s="175">
        <f>SUM(BK126:BK160)</f>
        <v>0</v>
      </c>
    </row>
    <row r="126" s="2" customFormat="1" ht="14.4" customHeight="1">
      <c r="A126" s="37"/>
      <c r="B126" s="178"/>
      <c r="C126" s="179" t="s">
        <v>88</v>
      </c>
      <c r="D126" s="179" t="s">
        <v>144</v>
      </c>
      <c r="E126" s="180" t="s">
        <v>1071</v>
      </c>
      <c r="F126" s="181" t="s">
        <v>1072</v>
      </c>
      <c r="G126" s="182" t="s">
        <v>280</v>
      </c>
      <c r="H126" s="183">
        <v>55</v>
      </c>
      <c r="I126" s="184"/>
      <c r="J126" s="185">
        <f>ROUND(I126*H126,2)</f>
        <v>0</v>
      </c>
      <c r="K126" s="181" t="s">
        <v>148</v>
      </c>
      <c r="L126" s="38"/>
      <c r="M126" s="186" t="s">
        <v>1</v>
      </c>
      <c r="N126" s="187" t="s">
        <v>45</v>
      </c>
      <c r="O126" s="76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0" t="s">
        <v>163</v>
      </c>
      <c r="AT126" s="190" t="s">
        <v>144</v>
      </c>
      <c r="AU126" s="190" t="s">
        <v>90</v>
      </c>
      <c r="AY126" s="18" t="s">
        <v>141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88</v>
      </c>
      <c r="BK126" s="191">
        <f>ROUND(I126*H126,2)</f>
        <v>0</v>
      </c>
      <c r="BL126" s="18" t="s">
        <v>163</v>
      </c>
      <c r="BM126" s="190" t="s">
        <v>1073</v>
      </c>
    </row>
    <row r="127" s="13" customFormat="1">
      <c r="A127" s="13"/>
      <c r="B127" s="192"/>
      <c r="C127" s="13"/>
      <c r="D127" s="193" t="s">
        <v>151</v>
      </c>
      <c r="E127" s="194" t="s">
        <v>1</v>
      </c>
      <c r="F127" s="195" t="s">
        <v>1074</v>
      </c>
      <c r="G127" s="13"/>
      <c r="H127" s="194" t="s">
        <v>1</v>
      </c>
      <c r="I127" s="196"/>
      <c r="J127" s="13"/>
      <c r="K127" s="13"/>
      <c r="L127" s="192"/>
      <c r="M127" s="197"/>
      <c r="N127" s="198"/>
      <c r="O127" s="198"/>
      <c r="P127" s="198"/>
      <c r="Q127" s="198"/>
      <c r="R127" s="198"/>
      <c r="S127" s="198"/>
      <c r="T127" s="1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4" t="s">
        <v>151</v>
      </c>
      <c r="AU127" s="194" t="s">
        <v>90</v>
      </c>
      <c r="AV127" s="13" t="s">
        <v>88</v>
      </c>
      <c r="AW127" s="13" t="s">
        <v>36</v>
      </c>
      <c r="AX127" s="13" t="s">
        <v>80</v>
      </c>
      <c r="AY127" s="194" t="s">
        <v>141</v>
      </c>
    </row>
    <row r="128" s="13" customFormat="1">
      <c r="A128" s="13"/>
      <c r="B128" s="192"/>
      <c r="C128" s="13"/>
      <c r="D128" s="193" t="s">
        <v>151</v>
      </c>
      <c r="E128" s="194" t="s">
        <v>1</v>
      </c>
      <c r="F128" s="195" t="s">
        <v>1075</v>
      </c>
      <c r="G128" s="13"/>
      <c r="H128" s="194" t="s">
        <v>1</v>
      </c>
      <c r="I128" s="196"/>
      <c r="J128" s="13"/>
      <c r="K128" s="13"/>
      <c r="L128" s="192"/>
      <c r="M128" s="197"/>
      <c r="N128" s="198"/>
      <c r="O128" s="198"/>
      <c r="P128" s="198"/>
      <c r="Q128" s="198"/>
      <c r="R128" s="198"/>
      <c r="S128" s="198"/>
      <c r="T128" s="19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4" t="s">
        <v>151</v>
      </c>
      <c r="AU128" s="194" t="s">
        <v>90</v>
      </c>
      <c r="AV128" s="13" t="s">
        <v>88</v>
      </c>
      <c r="AW128" s="13" t="s">
        <v>36</v>
      </c>
      <c r="AX128" s="13" t="s">
        <v>80</v>
      </c>
      <c r="AY128" s="194" t="s">
        <v>141</v>
      </c>
    </row>
    <row r="129" s="14" customFormat="1">
      <c r="A129" s="14"/>
      <c r="B129" s="200"/>
      <c r="C129" s="14"/>
      <c r="D129" s="193" t="s">
        <v>151</v>
      </c>
      <c r="E129" s="201" t="s">
        <v>1</v>
      </c>
      <c r="F129" s="202" t="s">
        <v>1076</v>
      </c>
      <c r="G129" s="14"/>
      <c r="H129" s="203">
        <v>55</v>
      </c>
      <c r="I129" s="204"/>
      <c r="J129" s="14"/>
      <c r="K129" s="14"/>
      <c r="L129" s="200"/>
      <c r="M129" s="205"/>
      <c r="N129" s="206"/>
      <c r="O129" s="206"/>
      <c r="P129" s="206"/>
      <c r="Q129" s="206"/>
      <c r="R129" s="206"/>
      <c r="S129" s="206"/>
      <c r="T129" s="2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1" t="s">
        <v>151</v>
      </c>
      <c r="AU129" s="201" t="s">
        <v>90</v>
      </c>
      <c r="AV129" s="14" t="s">
        <v>90</v>
      </c>
      <c r="AW129" s="14" t="s">
        <v>36</v>
      </c>
      <c r="AX129" s="14" t="s">
        <v>88</v>
      </c>
      <c r="AY129" s="201" t="s">
        <v>141</v>
      </c>
    </row>
    <row r="130" s="2" customFormat="1" ht="30" customHeight="1">
      <c r="A130" s="37"/>
      <c r="B130" s="178"/>
      <c r="C130" s="179" t="s">
        <v>90</v>
      </c>
      <c r="D130" s="179" t="s">
        <v>144</v>
      </c>
      <c r="E130" s="180" t="s">
        <v>1077</v>
      </c>
      <c r="F130" s="181" t="s">
        <v>1078</v>
      </c>
      <c r="G130" s="182" t="s">
        <v>319</v>
      </c>
      <c r="H130" s="183">
        <v>17.433</v>
      </c>
      <c r="I130" s="184"/>
      <c r="J130" s="185">
        <f>ROUND(I130*H130,2)</f>
        <v>0</v>
      </c>
      <c r="K130" s="181" t="s">
        <v>148</v>
      </c>
      <c r="L130" s="38"/>
      <c r="M130" s="186" t="s">
        <v>1</v>
      </c>
      <c r="N130" s="187" t="s">
        <v>45</v>
      </c>
      <c r="O130" s="76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0" t="s">
        <v>163</v>
      </c>
      <c r="AT130" s="190" t="s">
        <v>144</v>
      </c>
      <c r="AU130" s="190" t="s">
        <v>90</v>
      </c>
      <c r="AY130" s="18" t="s">
        <v>141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88</v>
      </c>
      <c r="BK130" s="191">
        <f>ROUND(I130*H130,2)</f>
        <v>0</v>
      </c>
      <c r="BL130" s="18" t="s">
        <v>163</v>
      </c>
      <c r="BM130" s="190" t="s">
        <v>1079</v>
      </c>
    </row>
    <row r="131" s="13" customFormat="1">
      <c r="A131" s="13"/>
      <c r="B131" s="192"/>
      <c r="C131" s="13"/>
      <c r="D131" s="193" t="s">
        <v>151</v>
      </c>
      <c r="E131" s="194" t="s">
        <v>1</v>
      </c>
      <c r="F131" s="195" t="s">
        <v>1080</v>
      </c>
      <c r="G131" s="13"/>
      <c r="H131" s="194" t="s">
        <v>1</v>
      </c>
      <c r="I131" s="196"/>
      <c r="J131" s="13"/>
      <c r="K131" s="13"/>
      <c r="L131" s="192"/>
      <c r="M131" s="197"/>
      <c r="N131" s="198"/>
      <c r="O131" s="198"/>
      <c r="P131" s="198"/>
      <c r="Q131" s="198"/>
      <c r="R131" s="198"/>
      <c r="S131" s="198"/>
      <c r="T131" s="19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4" t="s">
        <v>151</v>
      </c>
      <c r="AU131" s="194" t="s">
        <v>90</v>
      </c>
      <c r="AV131" s="13" t="s">
        <v>88</v>
      </c>
      <c r="AW131" s="13" t="s">
        <v>36</v>
      </c>
      <c r="AX131" s="13" t="s">
        <v>80</v>
      </c>
      <c r="AY131" s="194" t="s">
        <v>141</v>
      </c>
    </row>
    <row r="132" s="14" customFormat="1">
      <c r="A132" s="14"/>
      <c r="B132" s="200"/>
      <c r="C132" s="14"/>
      <c r="D132" s="193" t="s">
        <v>151</v>
      </c>
      <c r="E132" s="201" t="s">
        <v>1</v>
      </c>
      <c r="F132" s="202" t="s">
        <v>1081</v>
      </c>
      <c r="G132" s="14"/>
      <c r="H132" s="203">
        <v>17.433</v>
      </c>
      <c r="I132" s="204"/>
      <c r="J132" s="14"/>
      <c r="K132" s="14"/>
      <c r="L132" s="200"/>
      <c r="M132" s="205"/>
      <c r="N132" s="206"/>
      <c r="O132" s="206"/>
      <c r="P132" s="206"/>
      <c r="Q132" s="206"/>
      <c r="R132" s="206"/>
      <c r="S132" s="206"/>
      <c r="T132" s="2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1" t="s">
        <v>151</v>
      </c>
      <c r="AU132" s="201" t="s">
        <v>90</v>
      </c>
      <c r="AV132" s="14" t="s">
        <v>90</v>
      </c>
      <c r="AW132" s="14" t="s">
        <v>36</v>
      </c>
      <c r="AX132" s="14" t="s">
        <v>88</v>
      </c>
      <c r="AY132" s="201" t="s">
        <v>141</v>
      </c>
    </row>
    <row r="133" s="2" customFormat="1" ht="34.8" customHeight="1">
      <c r="A133" s="37"/>
      <c r="B133" s="178"/>
      <c r="C133" s="179" t="s">
        <v>158</v>
      </c>
      <c r="D133" s="179" t="s">
        <v>144</v>
      </c>
      <c r="E133" s="180" t="s">
        <v>463</v>
      </c>
      <c r="F133" s="181" t="s">
        <v>464</v>
      </c>
      <c r="G133" s="182" t="s">
        <v>319</v>
      </c>
      <c r="H133" s="183">
        <v>17.433</v>
      </c>
      <c r="I133" s="184"/>
      <c r="J133" s="185">
        <f>ROUND(I133*H133,2)</f>
        <v>0</v>
      </c>
      <c r="K133" s="181" t="s">
        <v>148</v>
      </c>
      <c r="L133" s="38"/>
      <c r="M133" s="186" t="s">
        <v>1</v>
      </c>
      <c r="N133" s="187" t="s">
        <v>45</v>
      </c>
      <c r="O133" s="76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0" t="s">
        <v>163</v>
      </c>
      <c r="AT133" s="190" t="s">
        <v>144</v>
      </c>
      <c r="AU133" s="190" t="s">
        <v>90</v>
      </c>
      <c r="AY133" s="18" t="s">
        <v>141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88</v>
      </c>
      <c r="BK133" s="191">
        <f>ROUND(I133*H133,2)</f>
        <v>0</v>
      </c>
      <c r="BL133" s="18" t="s">
        <v>163</v>
      </c>
      <c r="BM133" s="190" t="s">
        <v>1082</v>
      </c>
    </row>
    <row r="134" s="14" customFormat="1">
      <c r="A134" s="14"/>
      <c r="B134" s="200"/>
      <c r="C134" s="14"/>
      <c r="D134" s="193" t="s">
        <v>151</v>
      </c>
      <c r="E134" s="201" t="s">
        <v>1</v>
      </c>
      <c r="F134" s="202" t="s">
        <v>1083</v>
      </c>
      <c r="G134" s="14"/>
      <c r="H134" s="203">
        <v>17.433</v>
      </c>
      <c r="I134" s="204"/>
      <c r="J134" s="14"/>
      <c r="K134" s="14"/>
      <c r="L134" s="200"/>
      <c r="M134" s="205"/>
      <c r="N134" s="206"/>
      <c r="O134" s="206"/>
      <c r="P134" s="206"/>
      <c r="Q134" s="206"/>
      <c r="R134" s="206"/>
      <c r="S134" s="206"/>
      <c r="T134" s="20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1" t="s">
        <v>151</v>
      </c>
      <c r="AU134" s="201" t="s">
        <v>90</v>
      </c>
      <c r="AV134" s="14" t="s">
        <v>90</v>
      </c>
      <c r="AW134" s="14" t="s">
        <v>36</v>
      </c>
      <c r="AX134" s="14" t="s">
        <v>88</v>
      </c>
      <c r="AY134" s="201" t="s">
        <v>141</v>
      </c>
    </row>
    <row r="135" s="2" customFormat="1" ht="34.8" customHeight="1">
      <c r="A135" s="37"/>
      <c r="B135" s="178"/>
      <c r="C135" s="179" t="s">
        <v>163</v>
      </c>
      <c r="D135" s="179" t="s">
        <v>144</v>
      </c>
      <c r="E135" s="180" t="s">
        <v>472</v>
      </c>
      <c r="F135" s="181" t="s">
        <v>473</v>
      </c>
      <c r="G135" s="182" t="s">
        <v>319</v>
      </c>
      <c r="H135" s="183">
        <v>87.165000000000006</v>
      </c>
      <c r="I135" s="184"/>
      <c r="J135" s="185">
        <f>ROUND(I135*H135,2)</f>
        <v>0</v>
      </c>
      <c r="K135" s="181" t="s">
        <v>148</v>
      </c>
      <c r="L135" s="38"/>
      <c r="M135" s="186" t="s">
        <v>1</v>
      </c>
      <c r="N135" s="187" t="s">
        <v>45</v>
      </c>
      <c r="O135" s="76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0" t="s">
        <v>163</v>
      </c>
      <c r="AT135" s="190" t="s">
        <v>144</v>
      </c>
      <c r="AU135" s="190" t="s">
        <v>90</v>
      </c>
      <c r="AY135" s="18" t="s">
        <v>141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88</v>
      </c>
      <c r="BK135" s="191">
        <f>ROUND(I135*H135,2)</f>
        <v>0</v>
      </c>
      <c r="BL135" s="18" t="s">
        <v>163</v>
      </c>
      <c r="BM135" s="190" t="s">
        <v>1084</v>
      </c>
    </row>
    <row r="136" s="14" customFormat="1">
      <c r="A136" s="14"/>
      <c r="B136" s="200"/>
      <c r="C136" s="14"/>
      <c r="D136" s="193" t="s">
        <v>151</v>
      </c>
      <c r="E136" s="14"/>
      <c r="F136" s="202" t="s">
        <v>1085</v>
      </c>
      <c r="G136" s="14"/>
      <c r="H136" s="203">
        <v>87.165000000000006</v>
      </c>
      <c r="I136" s="204"/>
      <c r="J136" s="14"/>
      <c r="K136" s="14"/>
      <c r="L136" s="200"/>
      <c r="M136" s="205"/>
      <c r="N136" s="206"/>
      <c r="O136" s="206"/>
      <c r="P136" s="206"/>
      <c r="Q136" s="206"/>
      <c r="R136" s="206"/>
      <c r="S136" s="206"/>
      <c r="T136" s="20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1" t="s">
        <v>151</v>
      </c>
      <c r="AU136" s="201" t="s">
        <v>90</v>
      </c>
      <c r="AV136" s="14" t="s">
        <v>90</v>
      </c>
      <c r="AW136" s="14" t="s">
        <v>3</v>
      </c>
      <c r="AX136" s="14" t="s">
        <v>88</v>
      </c>
      <c r="AY136" s="201" t="s">
        <v>141</v>
      </c>
    </row>
    <row r="137" s="2" customFormat="1" ht="22.2" customHeight="1">
      <c r="A137" s="37"/>
      <c r="B137" s="178"/>
      <c r="C137" s="179" t="s">
        <v>140</v>
      </c>
      <c r="D137" s="179" t="s">
        <v>144</v>
      </c>
      <c r="E137" s="180" t="s">
        <v>476</v>
      </c>
      <c r="F137" s="181" t="s">
        <v>477</v>
      </c>
      <c r="G137" s="182" t="s">
        <v>319</v>
      </c>
      <c r="H137" s="183">
        <v>17.433</v>
      </c>
      <c r="I137" s="184"/>
      <c r="J137" s="185">
        <f>ROUND(I137*H137,2)</f>
        <v>0</v>
      </c>
      <c r="K137" s="181" t="s">
        <v>148</v>
      </c>
      <c r="L137" s="38"/>
      <c r="M137" s="186" t="s">
        <v>1</v>
      </c>
      <c r="N137" s="187" t="s">
        <v>45</v>
      </c>
      <c r="O137" s="76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0" t="s">
        <v>163</v>
      </c>
      <c r="AT137" s="190" t="s">
        <v>144</v>
      </c>
      <c r="AU137" s="190" t="s">
        <v>90</v>
      </c>
      <c r="AY137" s="18" t="s">
        <v>141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88</v>
      </c>
      <c r="BK137" s="191">
        <f>ROUND(I137*H137,2)</f>
        <v>0</v>
      </c>
      <c r="BL137" s="18" t="s">
        <v>163</v>
      </c>
      <c r="BM137" s="190" t="s">
        <v>1086</v>
      </c>
    </row>
    <row r="138" s="2" customFormat="1" ht="22.2" customHeight="1">
      <c r="A138" s="37"/>
      <c r="B138" s="178"/>
      <c r="C138" s="179" t="s">
        <v>172</v>
      </c>
      <c r="D138" s="179" t="s">
        <v>144</v>
      </c>
      <c r="E138" s="180" t="s">
        <v>484</v>
      </c>
      <c r="F138" s="181" t="s">
        <v>385</v>
      </c>
      <c r="G138" s="182" t="s">
        <v>346</v>
      </c>
      <c r="H138" s="183">
        <v>34.866</v>
      </c>
      <c r="I138" s="184"/>
      <c r="J138" s="185">
        <f>ROUND(I138*H138,2)</f>
        <v>0</v>
      </c>
      <c r="K138" s="181" t="s">
        <v>148</v>
      </c>
      <c r="L138" s="38"/>
      <c r="M138" s="186" t="s">
        <v>1</v>
      </c>
      <c r="N138" s="187" t="s">
        <v>45</v>
      </c>
      <c r="O138" s="76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0" t="s">
        <v>163</v>
      </c>
      <c r="AT138" s="190" t="s">
        <v>144</v>
      </c>
      <c r="AU138" s="190" t="s">
        <v>90</v>
      </c>
      <c r="AY138" s="18" t="s">
        <v>141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88</v>
      </c>
      <c r="BK138" s="191">
        <f>ROUND(I138*H138,2)</f>
        <v>0</v>
      </c>
      <c r="BL138" s="18" t="s">
        <v>163</v>
      </c>
      <c r="BM138" s="190" t="s">
        <v>1087</v>
      </c>
    </row>
    <row r="139" s="14" customFormat="1">
      <c r="A139" s="14"/>
      <c r="B139" s="200"/>
      <c r="C139" s="14"/>
      <c r="D139" s="193" t="s">
        <v>151</v>
      </c>
      <c r="E139" s="201" t="s">
        <v>1</v>
      </c>
      <c r="F139" s="202" t="s">
        <v>1088</v>
      </c>
      <c r="G139" s="14"/>
      <c r="H139" s="203">
        <v>34.866</v>
      </c>
      <c r="I139" s="204"/>
      <c r="J139" s="14"/>
      <c r="K139" s="14"/>
      <c r="L139" s="200"/>
      <c r="M139" s="205"/>
      <c r="N139" s="206"/>
      <c r="O139" s="206"/>
      <c r="P139" s="206"/>
      <c r="Q139" s="206"/>
      <c r="R139" s="206"/>
      <c r="S139" s="206"/>
      <c r="T139" s="20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1" t="s">
        <v>151</v>
      </c>
      <c r="AU139" s="201" t="s">
        <v>90</v>
      </c>
      <c r="AV139" s="14" t="s">
        <v>90</v>
      </c>
      <c r="AW139" s="14" t="s">
        <v>36</v>
      </c>
      <c r="AX139" s="14" t="s">
        <v>88</v>
      </c>
      <c r="AY139" s="201" t="s">
        <v>141</v>
      </c>
    </row>
    <row r="140" s="2" customFormat="1" ht="22.2" customHeight="1">
      <c r="A140" s="37"/>
      <c r="B140" s="178"/>
      <c r="C140" s="179" t="s">
        <v>179</v>
      </c>
      <c r="D140" s="179" t="s">
        <v>144</v>
      </c>
      <c r="E140" s="180" t="s">
        <v>543</v>
      </c>
      <c r="F140" s="181" t="s">
        <v>544</v>
      </c>
      <c r="G140" s="182" t="s">
        <v>319</v>
      </c>
      <c r="H140" s="183">
        <v>10.75</v>
      </c>
      <c r="I140" s="184"/>
      <c r="J140" s="185">
        <f>ROUND(I140*H140,2)</f>
        <v>0</v>
      </c>
      <c r="K140" s="181" t="s">
        <v>148</v>
      </c>
      <c r="L140" s="38"/>
      <c r="M140" s="186" t="s">
        <v>1</v>
      </c>
      <c r="N140" s="187" t="s">
        <v>45</v>
      </c>
      <c r="O140" s="76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0" t="s">
        <v>163</v>
      </c>
      <c r="AT140" s="190" t="s">
        <v>144</v>
      </c>
      <c r="AU140" s="190" t="s">
        <v>90</v>
      </c>
      <c r="AY140" s="18" t="s">
        <v>141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88</v>
      </c>
      <c r="BK140" s="191">
        <f>ROUND(I140*H140,2)</f>
        <v>0</v>
      </c>
      <c r="BL140" s="18" t="s">
        <v>163</v>
      </c>
      <c r="BM140" s="190" t="s">
        <v>1089</v>
      </c>
    </row>
    <row r="141" s="13" customFormat="1">
      <c r="A141" s="13"/>
      <c r="B141" s="192"/>
      <c r="C141" s="13"/>
      <c r="D141" s="193" t="s">
        <v>151</v>
      </c>
      <c r="E141" s="194" t="s">
        <v>1</v>
      </c>
      <c r="F141" s="195" t="s">
        <v>1090</v>
      </c>
      <c r="G141" s="13"/>
      <c r="H141" s="194" t="s">
        <v>1</v>
      </c>
      <c r="I141" s="196"/>
      <c r="J141" s="13"/>
      <c r="K141" s="13"/>
      <c r="L141" s="192"/>
      <c r="M141" s="197"/>
      <c r="N141" s="198"/>
      <c r="O141" s="198"/>
      <c r="P141" s="198"/>
      <c r="Q141" s="198"/>
      <c r="R141" s="198"/>
      <c r="S141" s="198"/>
      <c r="T141" s="1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4" t="s">
        <v>151</v>
      </c>
      <c r="AU141" s="194" t="s">
        <v>90</v>
      </c>
      <c r="AV141" s="13" t="s">
        <v>88</v>
      </c>
      <c r="AW141" s="13" t="s">
        <v>36</v>
      </c>
      <c r="AX141" s="13" t="s">
        <v>80</v>
      </c>
      <c r="AY141" s="194" t="s">
        <v>141</v>
      </c>
    </row>
    <row r="142" s="14" customFormat="1">
      <c r="A142" s="14"/>
      <c r="B142" s="200"/>
      <c r="C142" s="14"/>
      <c r="D142" s="193" t="s">
        <v>151</v>
      </c>
      <c r="E142" s="201" t="s">
        <v>1</v>
      </c>
      <c r="F142" s="202" t="s">
        <v>1091</v>
      </c>
      <c r="G142" s="14"/>
      <c r="H142" s="203">
        <v>10.75</v>
      </c>
      <c r="I142" s="204"/>
      <c r="J142" s="14"/>
      <c r="K142" s="14"/>
      <c r="L142" s="200"/>
      <c r="M142" s="205"/>
      <c r="N142" s="206"/>
      <c r="O142" s="206"/>
      <c r="P142" s="206"/>
      <c r="Q142" s="206"/>
      <c r="R142" s="206"/>
      <c r="S142" s="206"/>
      <c r="T142" s="20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1" t="s">
        <v>151</v>
      </c>
      <c r="AU142" s="201" t="s">
        <v>90</v>
      </c>
      <c r="AV142" s="14" t="s">
        <v>90</v>
      </c>
      <c r="AW142" s="14" t="s">
        <v>36</v>
      </c>
      <c r="AX142" s="14" t="s">
        <v>88</v>
      </c>
      <c r="AY142" s="201" t="s">
        <v>141</v>
      </c>
    </row>
    <row r="143" s="2" customFormat="1" ht="19.8" customHeight="1">
      <c r="A143" s="37"/>
      <c r="B143" s="178"/>
      <c r="C143" s="224" t="s">
        <v>184</v>
      </c>
      <c r="D143" s="224" t="s">
        <v>431</v>
      </c>
      <c r="E143" s="225" t="s">
        <v>548</v>
      </c>
      <c r="F143" s="226" t="s">
        <v>549</v>
      </c>
      <c r="G143" s="227" t="s">
        <v>319</v>
      </c>
      <c r="H143" s="228">
        <v>10.75</v>
      </c>
      <c r="I143" s="229"/>
      <c r="J143" s="230">
        <f>ROUND(I143*H143,2)</f>
        <v>0</v>
      </c>
      <c r="K143" s="226" t="s">
        <v>227</v>
      </c>
      <c r="L143" s="231"/>
      <c r="M143" s="232" t="s">
        <v>1</v>
      </c>
      <c r="N143" s="233" t="s">
        <v>45</v>
      </c>
      <c r="O143" s="76"/>
      <c r="P143" s="188">
        <f>O143*H143</f>
        <v>0</v>
      </c>
      <c r="Q143" s="188">
        <v>2</v>
      </c>
      <c r="R143" s="188">
        <f>Q143*H143</f>
        <v>21.5</v>
      </c>
      <c r="S143" s="188">
        <v>0</v>
      </c>
      <c r="T143" s="18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0" t="s">
        <v>184</v>
      </c>
      <c r="AT143" s="190" t="s">
        <v>431</v>
      </c>
      <c r="AU143" s="190" t="s">
        <v>90</v>
      </c>
      <c r="AY143" s="18" t="s">
        <v>141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88</v>
      </c>
      <c r="BK143" s="191">
        <f>ROUND(I143*H143,2)</f>
        <v>0</v>
      </c>
      <c r="BL143" s="18" t="s">
        <v>163</v>
      </c>
      <c r="BM143" s="190" t="s">
        <v>1092</v>
      </c>
    </row>
    <row r="144" s="14" customFormat="1">
      <c r="A144" s="14"/>
      <c r="B144" s="200"/>
      <c r="C144" s="14"/>
      <c r="D144" s="193" t="s">
        <v>151</v>
      </c>
      <c r="E144" s="201" t="s">
        <v>1</v>
      </c>
      <c r="F144" s="202" t="s">
        <v>1093</v>
      </c>
      <c r="G144" s="14"/>
      <c r="H144" s="203">
        <v>10.75</v>
      </c>
      <c r="I144" s="204"/>
      <c r="J144" s="14"/>
      <c r="K144" s="14"/>
      <c r="L144" s="200"/>
      <c r="M144" s="205"/>
      <c r="N144" s="206"/>
      <c r="O144" s="206"/>
      <c r="P144" s="206"/>
      <c r="Q144" s="206"/>
      <c r="R144" s="206"/>
      <c r="S144" s="206"/>
      <c r="T144" s="20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1" t="s">
        <v>151</v>
      </c>
      <c r="AU144" s="201" t="s">
        <v>90</v>
      </c>
      <c r="AV144" s="14" t="s">
        <v>90</v>
      </c>
      <c r="AW144" s="14" t="s">
        <v>36</v>
      </c>
      <c r="AX144" s="14" t="s">
        <v>88</v>
      </c>
      <c r="AY144" s="201" t="s">
        <v>141</v>
      </c>
    </row>
    <row r="145" s="2" customFormat="1" ht="30" customHeight="1">
      <c r="A145" s="37"/>
      <c r="B145" s="178"/>
      <c r="C145" s="179" t="s">
        <v>192</v>
      </c>
      <c r="D145" s="179" t="s">
        <v>144</v>
      </c>
      <c r="E145" s="180" t="s">
        <v>551</v>
      </c>
      <c r="F145" s="181" t="s">
        <v>552</v>
      </c>
      <c r="G145" s="182" t="s">
        <v>280</v>
      </c>
      <c r="H145" s="183">
        <v>76.849999999999994</v>
      </c>
      <c r="I145" s="184"/>
      <c r="J145" s="185">
        <f>ROUND(I145*H145,2)</f>
        <v>0</v>
      </c>
      <c r="K145" s="181" t="s">
        <v>148</v>
      </c>
      <c r="L145" s="38"/>
      <c r="M145" s="186" t="s">
        <v>1</v>
      </c>
      <c r="N145" s="187" t="s">
        <v>45</v>
      </c>
      <c r="O145" s="76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0" t="s">
        <v>163</v>
      </c>
      <c r="AT145" s="190" t="s">
        <v>144</v>
      </c>
      <c r="AU145" s="190" t="s">
        <v>90</v>
      </c>
      <c r="AY145" s="18" t="s">
        <v>141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88</v>
      </c>
      <c r="BK145" s="191">
        <f>ROUND(I145*H145,2)</f>
        <v>0</v>
      </c>
      <c r="BL145" s="18" t="s">
        <v>163</v>
      </c>
      <c r="BM145" s="190" t="s">
        <v>1094</v>
      </c>
    </row>
    <row r="146" s="13" customFormat="1">
      <c r="A146" s="13"/>
      <c r="B146" s="192"/>
      <c r="C146" s="13"/>
      <c r="D146" s="193" t="s">
        <v>151</v>
      </c>
      <c r="E146" s="194" t="s">
        <v>1</v>
      </c>
      <c r="F146" s="195" t="s">
        <v>1095</v>
      </c>
      <c r="G146" s="13"/>
      <c r="H146" s="194" t="s">
        <v>1</v>
      </c>
      <c r="I146" s="196"/>
      <c r="J146" s="13"/>
      <c r="K146" s="13"/>
      <c r="L146" s="192"/>
      <c r="M146" s="197"/>
      <c r="N146" s="198"/>
      <c r="O146" s="198"/>
      <c r="P146" s="198"/>
      <c r="Q146" s="198"/>
      <c r="R146" s="198"/>
      <c r="S146" s="198"/>
      <c r="T146" s="1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151</v>
      </c>
      <c r="AU146" s="194" t="s">
        <v>90</v>
      </c>
      <c r="AV146" s="13" t="s">
        <v>88</v>
      </c>
      <c r="AW146" s="13" t="s">
        <v>36</v>
      </c>
      <c r="AX146" s="13" t="s">
        <v>80</v>
      </c>
      <c r="AY146" s="194" t="s">
        <v>141</v>
      </c>
    </row>
    <row r="147" s="14" customFormat="1">
      <c r="A147" s="14"/>
      <c r="B147" s="200"/>
      <c r="C147" s="14"/>
      <c r="D147" s="193" t="s">
        <v>151</v>
      </c>
      <c r="E147" s="201" t="s">
        <v>1</v>
      </c>
      <c r="F147" s="202" t="s">
        <v>1096</v>
      </c>
      <c r="G147" s="14"/>
      <c r="H147" s="203">
        <v>47.100000000000001</v>
      </c>
      <c r="I147" s="204"/>
      <c r="J147" s="14"/>
      <c r="K147" s="14"/>
      <c r="L147" s="200"/>
      <c r="M147" s="205"/>
      <c r="N147" s="206"/>
      <c r="O147" s="206"/>
      <c r="P147" s="206"/>
      <c r="Q147" s="206"/>
      <c r="R147" s="206"/>
      <c r="S147" s="206"/>
      <c r="T147" s="20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1" t="s">
        <v>151</v>
      </c>
      <c r="AU147" s="201" t="s">
        <v>90</v>
      </c>
      <c r="AV147" s="14" t="s">
        <v>90</v>
      </c>
      <c r="AW147" s="14" t="s">
        <v>36</v>
      </c>
      <c r="AX147" s="14" t="s">
        <v>80</v>
      </c>
      <c r="AY147" s="201" t="s">
        <v>141</v>
      </c>
    </row>
    <row r="148" s="13" customFormat="1">
      <c r="A148" s="13"/>
      <c r="B148" s="192"/>
      <c r="C148" s="13"/>
      <c r="D148" s="193" t="s">
        <v>151</v>
      </c>
      <c r="E148" s="194" t="s">
        <v>1</v>
      </c>
      <c r="F148" s="195" t="s">
        <v>1097</v>
      </c>
      <c r="G148" s="13"/>
      <c r="H148" s="194" t="s">
        <v>1</v>
      </c>
      <c r="I148" s="196"/>
      <c r="J148" s="13"/>
      <c r="K148" s="13"/>
      <c r="L148" s="192"/>
      <c r="M148" s="197"/>
      <c r="N148" s="198"/>
      <c r="O148" s="198"/>
      <c r="P148" s="198"/>
      <c r="Q148" s="198"/>
      <c r="R148" s="198"/>
      <c r="S148" s="198"/>
      <c r="T148" s="19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4" t="s">
        <v>151</v>
      </c>
      <c r="AU148" s="194" t="s">
        <v>90</v>
      </c>
      <c r="AV148" s="13" t="s">
        <v>88</v>
      </c>
      <c r="AW148" s="13" t="s">
        <v>36</v>
      </c>
      <c r="AX148" s="13" t="s">
        <v>80</v>
      </c>
      <c r="AY148" s="194" t="s">
        <v>141</v>
      </c>
    </row>
    <row r="149" s="14" customFormat="1">
      <c r="A149" s="14"/>
      <c r="B149" s="200"/>
      <c r="C149" s="14"/>
      <c r="D149" s="193" t="s">
        <v>151</v>
      </c>
      <c r="E149" s="201" t="s">
        <v>1</v>
      </c>
      <c r="F149" s="202" t="s">
        <v>1098</v>
      </c>
      <c r="G149" s="14"/>
      <c r="H149" s="203">
        <v>29.75</v>
      </c>
      <c r="I149" s="204"/>
      <c r="J149" s="14"/>
      <c r="K149" s="14"/>
      <c r="L149" s="200"/>
      <c r="M149" s="205"/>
      <c r="N149" s="206"/>
      <c r="O149" s="206"/>
      <c r="P149" s="206"/>
      <c r="Q149" s="206"/>
      <c r="R149" s="206"/>
      <c r="S149" s="206"/>
      <c r="T149" s="20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1" t="s">
        <v>151</v>
      </c>
      <c r="AU149" s="201" t="s">
        <v>90</v>
      </c>
      <c r="AV149" s="14" t="s">
        <v>90</v>
      </c>
      <c r="AW149" s="14" t="s">
        <v>36</v>
      </c>
      <c r="AX149" s="14" t="s">
        <v>80</v>
      </c>
      <c r="AY149" s="201" t="s">
        <v>141</v>
      </c>
    </row>
    <row r="150" s="15" customFormat="1">
      <c r="A150" s="15"/>
      <c r="B150" s="211"/>
      <c r="C150" s="15"/>
      <c r="D150" s="193" t="s">
        <v>151</v>
      </c>
      <c r="E150" s="212" t="s">
        <v>1</v>
      </c>
      <c r="F150" s="213" t="s">
        <v>297</v>
      </c>
      <c r="G150" s="15"/>
      <c r="H150" s="214">
        <v>76.849999999999994</v>
      </c>
      <c r="I150" s="215"/>
      <c r="J150" s="15"/>
      <c r="K150" s="15"/>
      <c r="L150" s="211"/>
      <c r="M150" s="216"/>
      <c r="N150" s="217"/>
      <c r="O150" s="217"/>
      <c r="P150" s="217"/>
      <c r="Q150" s="217"/>
      <c r="R150" s="217"/>
      <c r="S150" s="217"/>
      <c r="T150" s="21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2" t="s">
        <v>151</v>
      </c>
      <c r="AU150" s="212" t="s">
        <v>90</v>
      </c>
      <c r="AV150" s="15" t="s">
        <v>163</v>
      </c>
      <c r="AW150" s="15" t="s">
        <v>36</v>
      </c>
      <c r="AX150" s="15" t="s">
        <v>88</v>
      </c>
      <c r="AY150" s="212" t="s">
        <v>141</v>
      </c>
    </row>
    <row r="151" s="2" customFormat="1" ht="22.2" customHeight="1">
      <c r="A151" s="37"/>
      <c r="B151" s="178"/>
      <c r="C151" s="179" t="s">
        <v>196</v>
      </c>
      <c r="D151" s="179" t="s">
        <v>144</v>
      </c>
      <c r="E151" s="180" t="s">
        <v>556</v>
      </c>
      <c r="F151" s="181" t="s">
        <v>557</v>
      </c>
      <c r="G151" s="182" t="s">
        <v>280</v>
      </c>
      <c r="H151" s="183">
        <v>30.84</v>
      </c>
      <c r="I151" s="184"/>
      <c r="J151" s="185">
        <f>ROUND(I151*H151,2)</f>
        <v>0</v>
      </c>
      <c r="K151" s="181" t="s">
        <v>148</v>
      </c>
      <c r="L151" s="38"/>
      <c r="M151" s="186" t="s">
        <v>1</v>
      </c>
      <c r="N151" s="187" t="s">
        <v>45</v>
      </c>
      <c r="O151" s="76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0" t="s">
        <v>163</v>
      </c>
      <c r="AT151" s="190" t="s">
        <v>144</v>
      </c>
      <c r="AU151" s="190" t="s">
        <v>90</v>
      </c>
      <c r="AY151" s="18" t="s">
        <v>141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88</v>
      </c>
      <c r="BK151" s="191">
        <f>ROUND(I151*H151,2)</f>
        <v>0</v>
      </c>
      <c r="BL151" s="18" t="s">
        <v>163</v>
      </c>
      <c r="BM151" s="190" t="s">
        <v>1099</v>
      </c>
    </row>
    <row r="152" s="13" customFormat="1">
      <c r="A152" s="13"/>
      <c r="B152" s="192"/>
      <c r="C152" s="13"/>
      <c r="D152" s="193" t="s">
        <v>151</v>
      </c>
      <c r="E152" s="194" t="s">
        <v>1</v>
      </c>
      <c r="F152" s="195" t="s">
        <v>559</v>
      </c>
      <c r="G152" s="13"/>
      <c r="H152" s="194" t="s">
        <v>1</v>
      </c>
      <c r="I152" s="196"/>
      <c r="J152" s="13"/>
      <c r="K152" s="13"/>
      <c r="L152" s="192"/>
      <c r="M152" s="197"/>
      <c r="N152" s="198"/>
      <c r="O152" s="198"/>
      <c r="P152" s="198"/>
      <c r="Q152" s="198"/>
      <c r="R152" s="198"/>
      <c r="S152" s="198"/>
      <c r="T152" s="19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4" t="s">
        <v>151</v>
      </c>
      <c r="AU152" s="194" t="s">
        <v>90</v>
      </c>
      <c r="AV152" s="13" t="s">
        <v>88</v>
      </c>
      <c r="AW152" s="13" t="s">
        <v>36</v>
      </c>
      <c r="AX152" s="13" t="s">
        <v>80</v>
      </c>
      <c r="AY152" s="194" t="s">
        <v>141</v>
      </c>
    </row>
    <row r="153" s="14" customFormat="1">
      <c r="A153" s="14"/>
      <c r="B153" s="200"/>
      <c r="C153" s="14"/>
      <c r="D153" s="193" t="s">
        <v>151</v>
      </c>
      <c r="E153" s="201" t="s">
        <v>1</v>
      </c>
      <c r="F153" s="202" t="s">
        <v>1100</v>
      </c>
      <c r="G153" s="14"/>
      <c r="H153" s="203">
        <v>30.84</v>
      </c>
      <c r="I153" s="204"/>
      <c r="J153" s="14"/>
      <c r="K153" s="14"/>
      <c r="L153" s="200"/>
      <c r="M153" s="205"/>
      <c r="N153" s="206"/>
      <c r="O153" s="206"/>
      <c r="P153" s="206"/>
      <c r="Q153" s="206"/>
      <c r="R153" s="206"/>
      <c r="S153" s="206"/>
      <c r="T153" s="20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1" t="s">
        <v>151</v>
      </c>
      <c r="AU153" s="201" t="s">
        <v>90</v>
      </c>
      <c r="AV153" s="14" t="s">
        <v>90</v>
      </c>
      <c r="AW153" s="14" t="s">
        <v>36</v>
      </c>
      <c r="AX153" s="14" t="s">
        <v>88</v>
      </c>
      <c r="AY153" s="201" t="s">
        <v>141</v>
      </c>
    </row>
    <row r="154" s="2" customFormat="1" ht="14.4" customHeight="1">
      <c r="A154" s="37"/>
      <c r="B154" s="178"/>
      <c r="C154" s="224" t="s">
        <v>203</v>
      </c>
      <c r="D154" s="224" t="s">
        <v>431</v>
      </c>
      <c r="E154" s="225" t="s">
        <v>564</v>
      </c>
      <c r="F154" s="226" t="s">
        <v>565</v>
      </c>
      <c r="G154" s="227" t="s">
        <v>319</v>
      </c>
      <c r="H154" s="228">
        <v>4.6260000000000003</v>
      </c>
      <c r="I154" s="229"/>
      <c r="J154" s="230">
        <f>ROUND(I154*H154,2)</f>
        <v>0</v>
      </c>
      <c r="K154" s="226" t="s">
        <v>227</v>
      </c>
      <c r="L154" s="231"/>
      <c r="M154" s="232" t="s">
        <v>1</v>
      </c>
      <c r="N154" s="233" t="s">
        <v>45</v>
      </c>
      <c r="O154" s="76"/>
      <c r="P154" s="188">
        <f>O154*H154</f>
        <v>0</v>
      </c>
      <c r="Q154" s="188">
        <v>2</v>
      </c>
      <c r="R154" s="188">
        <f>Q154*H154</f>
        <v>9.2520000000000007</v>
      </c>
      <c r="S154" s="188">
        <v>0</v>
      </c>
      <c r="T154" s="18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0" t="s">
        <v>184</v>
      </c>
      <c r="AT154" s="190" t="s">
        <v>431</v>
      </c>
      <c r="AU154" s="190" t="s">
        <v>90</v>
      </c>
      <c r="AY154" s="18" t="s">
        <v>141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88</v>
      </c>
      <c r="BK154" s="191">
        <f>ROUND(I154*H154,2)</f>
        <v>0</v>
      </c>
      <c r="BL154" s="18" t="s">
        <v>163</v>
      </c>
      <c r="BM154" s="190" t="s">
        <v>1101</v>
      </c>
    </row>
    <row r="155" s="14" customFormat="1">
      <c r="A155" s="14"/>
      <c r="B155" s="200"/>
      <c r="C155" s="14"/>
      <c r="D155" s="193" t="s">
        <v>151</v>
      </c>
      <c r="E155" s="201" t="s">
        <v>1</v>
      </c>
      <c r="F155" s="202" t="s">
        <v>1102</v>
      </c>
      <c r="G155" s="14"/>
      <c r="H155" s="203">
        <v>4.6260000000000003</v>
      </c>
      <c r="I155" s="204"/>
      <c r="J155" s="14"/>
      <c r="K155" s="14"/>
      <c r="L155" s="200"/>
      <c r="M155" s="205"/>
      <c r="N155" s="206"/>
      <c r="O155" s="206"/>
      <c r="P155" s="206"/>
      <c r="Q155" s="206"/>
      <c r="R155" s="206"/>
      <c r="S155" s="206"/>
      <c r="T155" s="20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1" t="s">
        <v>151</v>
      </c>
      <c r="AU155" s="201" t="s">
        <v>90</v>
      </c>
      <c r="AV155" s="14" t="s">
        <v>90</v>
      </c>
      <c r="AW155" s="14" t="s">
        <v>36</v>
      </c>
      <c r="AX155" s="14" t="s">
        <v>88</v>
      </c>
      <c r="AY155" s="201" t="s">
        <v>141</v>
      </c>
    </row>
    <row r="156" s="2" customFormat="1" ht="22.2" customHeight="1">
      <c r="A156" s="37"/>
      <c r="B156" s="178"/>
      <c r="C156" s="179" t="s">
        <v>211</v>
      </c>
      <c r="D156" s="179" t="s">
        <v>144</v>
      </c>
      <c r="E156" s="180" t="s">
        <v>568</v>
      </c>
      <c r="F156" s="181" t="s">
        <v>569</v>
      </c>
      <c r="G156" s="182" t="s">
        <v>280</v>
      </c>
      <c r="H156" s="183">
        <v>30.84</v>
      </c>
      <c r="I156" s="184"/>
      <c r="J156" s="185">
        <f>ROUND(I156*H156,2)</f>
        <v>0</v>
      </c>
      <c r="K156" s="181" t="s">
        <v>148</v>
      </c>
      <c r="L156" s="38"/>
      <c r="M156" s="186" t="s">
        <v>1</v>
      </c>
      <c r="N156" s="187" t="s">
        <v>45</v>
      </c>
      <c r="O156" s="76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0" t="s">
        <v>163</v>
      </c>
      <c r="AT156" s="190" t="s">
        <v>144</v>
      </c>
      <c r="AU156" s="190" t="s">
        <v>90</v>
      </c>
      <c r="AY156" s="18" t="s">
        <v>141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88</v>
      </c>
      <c r="BK156" s="191">
        <f>ROUND(I156*H156,2)</f>
        <v>0</v>
      </c>
      <c r="BL156" s="18" t="s">
        <v>163</v>
      </c>
      <c r="BM156" s="190" t="s">
        <v>1103</v>
      </c>
    </row>
    <row r="157" s="14" customFormat="1">
      <c r="A157" s="14"/>
      <c r="B157" s="200"/>
      <c r="C157" s="14"/>
      <c r="D157" s="193" t="s">
        <v>151</v>
      </c>
      <c r="E157" s="201" t="s">
        <v>1</v>
      </c>
      <c r="F157" s="202" t="s">
        <v>1104</v>
      </c>
      <c r="G157" s="14"/>
      <c r="H157" s="203">
        <v>30.84</v>
      </c>
      <c r="I157" s="204"/>
      <c r="J157" s="14"/>
      <c r="K157" s="14"/>
      <c r="L157" s="200"/>
      <c r="M157" s="205"/>
      <c r="N157" s="206"/>
      <c r="O157" s="206"/>
      <c r="P157" s="206"/>
      <c r="Q157" s="206"/>
      <c r="R157" s="206"/>
      <c r="S157" s="206"/>
      <c r="T157" s="20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1" t="s">
        <v>151</v>
      </c>
      <c r="AU157" s="201" t="s">
        <v>90</v>
      </c>
      <c r="AV157" s="14" t="s">
        <v>90</v>
      </c>
      <c r="AW157" s="14" t="s">
        <v>36</v>
      </c>
      <c r="AX157" s="14" t="s">
        <v>88</v>
      </c>
      <c r="AY157" s="201" t="s">
        <v>141</v>
      </c>
    </row>
    <row r="158" s="2" customFormat="1" ht="14.4" customHeight="1">
      <c r="A158" s="37"/>
      <c r="B158" s="178"/>
      <c r="C158" s="224" t="s">
        <v>219</v>
      </c>
      <c r="D158" s="224" t="s">
        <v>431</v>
      </c>
      <c r="E158" s="225" t="s">
        <v>571</v>
      </c>
      <c r="F158" s="226" t="s">
        <v>572</v>
      </c>
      <c r="G158" s="227" t="s">
        <v>521</v>
      </c>
      <c r="H158" s="228">
        <v>0.61699999999999999</v>
      </c>
      <c r="I158" s="229"/>
      <c r="J158" s="230">
        <f>ROUND(I158*H158,2)</f>
        <v>0</v>
      </c>
      <c r="K158" s="226" t="s">
        <v>148</v>
      </c>
      <c r="L158" s="231"/>
      <c r="M158" s="232" t="s">
        <v>1</v>
      </c>
      <c r="N158" s="233" t="s">
        <v>45</v>
      </c>
      <c r="O158" s="76"/>
      <c r="P158" s="188">
        <f>O158*H158</f>
        <v>0</v>
      </c>
      <c r="Q158" s="188">
        <v>0.001</v>
      </c>
      <c r="R158" s="188">
        <f>Q158*H158</f>
        <v>0.00061700000000000004</v>
      </c>
      <c r="S158" s="188">
        <v>0</v>
      </c>
      <c r="T158" s="18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0" t="s">
        <v>184</v>
      </c>
      <c r="AT158" s="190" t="s">
        <v>431</v>
      </c>
      <c r="AU158" s="190" t="s">
        <v>90</v>
      </c>
      <c r="AY158" s="18" t="s">
        <v>141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88</v>
      </c>
      <c r="BK158" s="191">
        <f>ROUND(I158*H158,2)</f>
        <v>0</v>
      </c>
      <c r="BL158" s="18" t="s">
        <v>163</v>
      </c>
      <c r="BM158" s="190" t="s">
        <v>1105</v>
      </c>
    </row>
    <row r="159" s="14" customFormat="1">
      <c r="A159" s="14"/>
      <c r="B159" s="200"/>
      <c r="C159" s="14"/>
      <c r="D159" s="193" t="s">
        <v>151</v>
      </c>
      <c r="E159" s="201" t="s">
        <v>1</v>
      </c>
      <c r="F159" s="202" t="s">
        <v>1104</v>
      </c>
      <c r="G159" s="14"/>
      <c r="H159" s="203">
        <v>30.84</v>
      </c>
      <c r="I159" s="204"/>
      <c r="J159" s="14"/>
      <c r="K159" s="14"/>
      <c r="L159" s="200"/>
      <c r="M159" s="205"/>
      <c r="N159" s="206"/>
      <c r="O159" s="206"/>
      <c r="P159" s="206"/>
      <c r="Q159" s="206"/>
      <c r="R159" s="206"/>
      <c r="S159" s="206"/>
      <c r="T159" s="20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1" t="s">
        <v>151</v>
      </c>
      <c r="AU159" s="201" t="s">
        <v>90</v>
      </c>
      <c r="AV159" s="14" t="s">
        <v>90</v>
      </c>
      <c r="AW159" s="14" t="s">
        <v>36</v>
      </c>
      <c r="AX159" s="14" t="s">
        <v>88</v>
      </c>
      <c r="AY159" s="201" t="s">
        <v>141</v>
      </c>
    </row>
    <row r="160" s="14" customFormat="1">
      <c r="A160" s="14"/>
      <c r="B160" s="200"/>
      <c r="C160" s="14"/>
      <c r="D160" s="193" t="s">
        <v>151</v>
      </c>
      <c r="E160" s="14"/>
      <c r="F160" s="202" t="s">
        <v>1106</v>
      </c>
      <c r="G160" s="14"/>
      <c r="H160" s="203">
        <v>0.61699999999999999</v>
      </c>
      <c r="I160" s="204"/>
      <c r="J160" s="14"/>
      <c r="K160" s="14"/>
      <c r="L160" s="200"/>
      <c r="M160" s="205"/>
      <c r="N160" s="206"/>
      <c r="O160" s="206"/>
      <c r="P160" s="206"/>
      <c r="Q160" s="206"/>
      <c r="R160" s="206"/>
      <c r="S160" s="206"/>
      <c r="T160" s="20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1" t="s">
        <v>151</v>
      </c>
      <c r="AU160" s="201" t="s">
        <v>90</v>
      </c>
      <c r="AV160" s="14" t="s">
        <v>90</v>
      </c>
      <c r="AW160" s="14" t="s">
        <v>3</v>
      </c>
      <c r="AX160" s="14" t="s">
        <v>88</v>
      </c>
      <c r="AY160" s="201" t="s">
        <v>141</v>
      </c>
    </row>
    <row r="161" s="12" customFormat="1" ht="22.8" customHeight="1">
      <c r="A161" s="12"/>
      <c r="B161" s="165"/>
      <c r="C161" s="12"/>
      <c r="D161" s="166" t="s">
        <v>79</v>
      </c>
      <c r="E161" s="176" t="s">
        <v>163</v>
      </c>
      <c r="F161" s="176" t="s">
        <v>702</v>
      </c>
      <c r="G161" s="12"/>
      <c r="H161" s="12"/>
      <c r="I161" s="168"/>
      <c r="J161" s="177">
        <f>BK161</f>
        <v>0</v>
      </c>
      <c r="K161" s="12"/>
      <c r="L161" s="165"/>
      <c r="M161" s="170"/>
      <c r="N161" s="171"/>
      <c r="O161" s="171"/>
      <c r="P161" s="172">
        <f>SUM(P162:P181)</f>
        <v>0</v>
      </c>
      <c r="Q161" s="171"/>
      <c r="R161" s="172">
        <f>SUM(R162:R181)</f>
        <v>53.109636399999992</v>
      </c>
      <c r="S161" s="171"/>
      <c r="T161" s="173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6" t="s">
        <v>88</v>
      </c>
      <c r="AT161" s="174" t="s">
        <v>79</v>
      </c>
      <c r="AU161" s="174" t="s">
        <v>88</v>
      </c>
      <c r="AY161" s="166" t="s">
        <v>141</v>
      </c>
      <c r="BK161" s="175">
        <f>SUM(BK162:BK181)</f>
        <v>0</v>
      </c>
    </row>
    <row r="162" s="2" customFormat="1" ht="30" customHeight="1">
      <c r="A162" s="37"/>
      <c r="B162" s="178"/>
      <c r="C162" s="179" t="s">
        <v>223</v>
      </c>
      <c r="D162" s="179" t="s">
        <v>144</v>
      </c>
      <c r="E162" s="180" t="s">
        <v>729</v>
      </c>
      <c r="F162" s="181" t="s">
        <v>730</v>
      </c>
      <c r="G162" s="182" t="s">
        <v>280</v>
      </c>
      <c r="H162" s="183">
        <v>28.050000000000001</v>
      </c>
      <c r="I162" s="184"/>
      <c r="J162" s="185">
        <f>ROUND(I162*H162,2)</f>
        <v>0</v>
      </c>
      <c r="K162" s="181" t="s">
        <v>148</v>
      </c>
      <c r="L162" s="38"/>
      <c r="M162" s="186" t="s">
        <v>1</v>
      </c>
      <c r="N162" s="187" t="s">
        <v>45</v>
      </c>
      <c r="O162" s="76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0" t="s">
        <v>163</v>
      </c>
      <c r="AT162" s="190" t="s">
        <v>144</v>
      </c>
      <c r="AU162" s="190" t="s">
        <v>90</v>
      </c>
      <c r="AY162" s="18" t="s">
        <v>141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88</v>
      </c>
      <c r="BK162" s="191">
        <f>ROUND(I162*H162,2)</f>
        <v>0</v>
      </c>
      <c r="BL162" s="18" t="s">
        <v>163</v>
      </c>
      <c r="BM162" s="190" t="s">
        <v>1107</v>
      </c>
    </row>
    <row r="163" s="13" customFormat="1">
      <c r="A163" s="13"/>
      <c r="B163" s="192"/>
      <c r="C163" s="13"/>
      <c r="D163" s="193" t="s">
        <v>151</v>
      </c>
      <c r="E163" s="194" t="s">
        <v>1</v>
      </c>
      <c r="F163" s="195" t="s">
        <v>732</v>
      </c>
      <c r="G163" s="13"/>
      <c r="H163" s="194" t="s">
        <v>1</v>
      </c>
      <c r="I163" s="196"/>
      <c r="J163" s="13"/>
      <c r="K163" s="13"/>
      <c r="L163" s="192"/>
      <c r="M163" s="197"/>
      <c r="N163" s="198"/>
      <c r="O163" s="198"/>
      <c r="P163" s="198"/>
      <c r="Q163" s="198"/>
      <c r="R163" s="198"/>
      <c r="S163" s="198"/>
      <c r="T163" s="19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4" t="s">
        <v>151</v>
      </c>
      <c r="AU163" s="194" t="s">
        <v>90</v>
      </c>
      <c r="AV163" s="13" t="s">
        <v>88</v>
      </c>
      <c r="AW163" s="13" t="s">
        <v>36</v>
      </c>
      <c r="AX163" s="13" t="s">
        <v>80</v>
      </c>
      <c r="AY163" s="194" t="s">
        <v>141</v>
      </c>
    </row>
    <row r="164" s="14" customFormat="1">
      <c r="A164" s="14"/>
      <c r="B164" s="200"/>
      <c r="C164" s="14"/>
      <c r="D164" s="193" t="s">
        <v>151</v>
      </c>
      <c r="E164" s="201" t="s">
        <v>1</v>
      </c>
      <c r="F164" s="202" t="s">
        <v>1108</v>
      </c>
      <c r="G164" s="14"/>
      <c r="H164" s="203">
        <v>28.050000000000001</v>
      </c>
      <c r="I164" s="204"/>
      <c r="J164" s="14"/>
      <c r="K164" s="14"/>
      <c r="L164" s="200"/>
      <c r="M164" s="205"/>
      <c r="N164" s="206"/>
      <c r="O164" s="206"/>
      <c r="P164" s="206"/>
      <c r="Q164" s="206"/>
      <c r="R164" s="206"/>
      <c r="S164" s="206"/>
      <c r="T164" s="20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1" t="s">
        <v>151</v>
      </c>
      <c r="AU164" s="201" t="s">
        <v>90</v>
      </c>
      <c r="AV164" s="14" t="s">
        <v>90</v>
      </c>
      <c r="AW164" s="14" t="s">
        <v>36</v>
      </c>
      <c r="AX164" s="14" t="s">
        <v>88</v>
      </c>
      <c r="AY164" s="201" t="s">
        <v>141</v>
      </c>
    </row>
    <row r="165" s="2" customFormat="1" ht="22.2" customHeight="1">
      <c r="A165" s="37"/>
      <c r="B165" s="178"/>
      <c r="C165" s="179" t="s">
        <v>8</v>
      </c>
      <c r="D165" s="179" t="s">
        <v>144</v>
      </c>
      <c r="E165" s="180" t="s">
        <v>1109</v>
      </c>
      <c r="F165" s="181" t="s">
        <v>1110</v>
      </c>
      <c r="G165" s="182" t="s">
        <v>319</v>
      </c>
      <c r="H165" s="183">
        <v>7.2000000000000002</v>
      </c>
      <c r="I165" s="184"/>
      <c r="J165" s="185">
        <f>ROUND(I165*H165,2)</f>
        <v>0</v>
      </c>
      <c r="K165" s="181" t="s">
        <v>148</v>
      </c>
      <c r="L165" s="38"/>
      <c r="M165" s="186" t="s">
        <v>1</v>
      </c>
      <c r="N165" s="187" t="s">
        <v>45</v>
      </c>
      <c r="O165" s="76"/>
      <c r="P165" s="188">
        <f>O165*H165</f>
        <v>0</v>
      </c>
      <c r="Q165" s="188">
        <v>2.83331</v>
      </c>
      <c r="R165" s="188">
        <f>Q165*H165</f>
        <v>20.399832</v>
      </c>
      <c r="S165" s="188">
        <v>0</v>
      </c>
      <c r="T165" s="18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0" t="s">
        <v>163</v>
      </c>
      <c r="AT165" s="190" t="s">
        <v>144</v>
      </c>
      <c r="AU165" s="190" t="s">
        <v>90</v>
      </c>
      <c r="AY165" s="18" t="s">
        <v>141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88</v>
      </c>
      <c r="BK165" s="191">
        <f>ROUND(I165*H165,2)</f>
        <v>0</v>
      </c>
      <c r="BL165" s="18" t="s">
        <v>163</v>
      </c>
      <c r="BM165" s="190" t="s">
        <v>1111</v>
      </c>
    </row>
    <row r="166" s="13" customFormat="1">
      <c r="A166" s="13"/>
      <c r="B166" s="192"/>
      <c r="C166" s="13"/>
      <c r="D166" s="193" t="s">
        <v>151</v>
      </c>
      <c r="E166" s="194" t="s">
        <v>1</v>
      </c>
      <c r="F166" s="195" t="s">
        <v>1112</v>
      </c>
      <c r="G166" s="13"/>
      <c r="H166" s="194" t="s">
        <v>1</v>
      </c>
      <c r="I166" s="196"/>
      <c r="J166" s="13"/>
      <c r="K166" s="13"/>
      <c r="L166" s="192"/>
      <c r="M166" s="197"/>
      <c r="N166" s="198"/>
      <c r="O166" s="198"/>
      <c r="P166" s="198"/>
      <c r="Q166" s="198"/>
      <c r="R166" s="198"/>
      <c r="S166" s="198"/>
      <c r="T166" s="19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4" t="s">
        <v>151</v>
      </c>
      <c r="AU166" s="194" t="s">
        <v>90</v>
      </c>
      <c r="AV166" s="13" t="s">
        <v>88</v>
      </c>
      <c r="AW166" s="13" t="s">
        <v>36</v>
      </c>
      <c r="AX166" s="13" t="s">
        <v>80</v>
      </c>
      <c r="AY166" s="194" t="s">
        <v>141</v>
      </c>
    </row>
    <row r="167" s="14" customFormat="1">
      <c r="A167" s="14"/>
      <c r="B167" s="200"/>
      <c r="C167" s="14"/>
      <c r="D167" s="193" t="s">
        <v>151</v>
      </c>
      <c r="E167" s="201" t="s">
        <v>1</v>
      </c>
      <c r="F167" s="202" t="s">
        <v>1113</v>
      </c>
      <c r="G167" s="14"/>
      <c r="H167" s="203">
        <v>7.2000000000000002</v>
      </c>
      <c r="I167" s="204"/>
      <c r="J167" s="14"/>
      <c r="K167" s="14"/>
      <c r="L167" s="200"/>
      <c r="M167" s="205"/>
      <c r="N167" s="206"/>
      <c r="O167" s="206"/>
      <c r="P167" s="206"/>
      <c r="Q167" s="206"/>
      <c r="R167" s="206"/>
      <c r="S167" s="206"/>
      <c r="T167" s="20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1" t="s">
        <v>151</v>
      </c>
      <c r="AU167" s="201" t="s">
        <v>90</v>
      </c>
      <c r="AV167" s="14" t="s">
        <v>90</v>
      </c>
      <c r="AW167" s="14" t="s">
        <v>36</v>
      </c>
      <c r="AX167" s="14" t="s">
        <v>88</v>
      </c>
      <c r="AY167" s="201" t="s">
        <v>141</v>
      </c>
    </row>
    <row r="168" s="2" customFormat="1" ht="22.2" customHeight="1">
      <c r="A168" s="37"/>
      <c r="B168" s="178"/>
      <c r="C168" s="179" t="s">
        <v>234</v>
      </c>
      <c r="D168" s="179" t="s">
        <v>144</v>
      </c>
      <c r="E168" s="180" t="s">
        <v>1114</v>
      </c>
      <c r="F168" s="181" t="s">
        <v>1115</v>
      </c>
      <c r="G168" s="182" t="s">
        <v>319</v>
      </c>
      <c r="H168" s="183">
        <v>5.7199999999999998</v>
      </c>
      <c r="I168" s="184"/>
      <c r="J168" s="185">
        <f>ROUND(I168*H168,2)</f>
        <v>0</v>
      </c>
      <c r="K168" s="181" t="s">
        <v>148</v>
      </c>
      <c r="L168" s="38"/>
      <c r="M168" s="186" t="s">
        <v>1</v>
      </c>
      <c r="N168" s="187" t="s">
        <v>45</v>
      </c>
      <c r="O168" s="76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0" t="s">
        <v>163</v>
      </c>
      <c r="AT168" s="190" t="s">
        <v>144</v>
      </c>
      <c r="AU168" s="190" t="s">
        <v>90</v>
      </c>
      <c r="AY168" s="18" t="s">
        <v>141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88</v>
      </c>
      <c r="BK168" s="191">
        <f>ROUND(I168*H168,2)</f>
        <v>0</v>
      </c>
      <c r="BL168" s="18" t="s">
        <v>163</v>
      </c>
      <c r="BM168" s="190" t="s">
        <v>1116</v>
      </c>
    </row>
    <row r="169" s="13" customFormat="1">
      <c r="A169" s="13"/>
      <c r="B169" s="192"/>
      <c r="C169" s="13"/>
      <c r="D169" s="193" t="s">
        <v>151</v>
      </c>
      <c r="E169" s="194" t="s">
        <v>1</v>
      </c>
      <c r="F169" s="195" t="s">
        <v>1117</v>
      </c>
      <c r="G169" s="13"/>
      <c r="H169" s="194" t="s">
        <v>1</v>
      </c>
      <c r="I169" s="196"/>
      <c r="J169" s="13"/>
      <c r="K169" s="13"/>
      <c r="L169" s="192"/>
      <c r="M169" s="197"/>
      <c r="N169" s="198"/>
      <c r="O169" s="198"/>
      <c r="P169" s="198"/>
      <c r="Q169" s="198"/>
      <c r="R169" s="198"/>
      <c r="S169" s="198"/>
      <c r="T169" s="19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4" t="s">
        <v>151</v>
      </c>
      <c r="AU169" s="194" t="s">
        <v>90</v>
      </c>
      <c r="AV169" s="13" t="s">
        <v>88</v>
      </c>
      <c r="AW169" s="13" t="s">
        <v>36</v>
      </c>
      <c r="AX169" s="13" t="s">
        <v>80</v>
      </c>
      <c r="AY169" s="194" t="s">
        <v>141</v>
      </c>
    </row>
    <row r="170" s="13" customFormat="1">
      <c r="A170" s="13"/>
      <c r="B170" s="192"/>
      <c r="C170" s="13"/>
      <c r="D170" s="193" t="s">
        <v>151</v>
      </c>
      <c r="E170" s="194" t="s">
        <v>1</v>
      </c>
      <c r="F170" s="195" t="s">
        <v>1118</v>
      </c>
      <c r="G170" s="13"/>
      <c r="H170" s="194" t="s">
        <v>1</v>
      </c>
      <c r="I170" s="196"/>
      <c r="J170" s="13"/>
      <c r="K170" s="13"/>
      <c r="L170" s="192"/>
      <c r="M170" s="197"/>
      <c r="N170" s="198"/>
      <c r="O170" s="198"/>
      <c r="P170" s="198"/>
      <c r="Q170" s="198"/>
      <c r="R170" s="198"/>
      <c r="S170" s="198"/>
      <c r="T170" s="19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4" t="s">
        <v>151</v>
      </c>
      <c r="AU170" s="194" t="s">
        <v>90</v>
      </c>
      <c r="AV170" s="13" t="s">
        <v>88</v>
      </c>
      <c r="AW170" s="13" t="s">
        <v>36</v>
      </c>
      <c r="AX170" s="13" t="s">
        <v>80</v>
      </c>
      <c r="AY170" s="194" t="s">
        <v>141</v>
      </c>
    </row>
    <row r="171" s="14" customFormat="1">
      <c r="A171" s="14"/>
      <c r="B171" s="200"/>
      <c r="C171" s="14"/>
      <c r="D171" s="193" t="s">
        <v>151</v>
      </c>
      <c r="E171" s="201" t="s">
        <v>1</v>
      </c>
      <c r="F171" s="202" t="s">
        <v>1119</v>
      </c>
      <c r="G171" s="14"/>
      <c r="H171" s="203">
        <v>5.7199999999999998</v>
      </c>
      <c r="I171" s="204"/>
      <c r="J171" s="14"/>
      <c r="K171" s="14"/>
      <c r="L171" s="200"/>
      <c r="M171" s="205"/>
      <c r="N171" s="206"/>
      <c r="O171" s="206"/>
      <c r="P171" s="206"/>
      <c r="Q171" s="206"/>
      <c r="R171" s="206"/>
      <c r="S171" s="206"/>
      <c r="T171" s="20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1" t="s">
        <v>151</v>
      </c>
      <c r="AU171" s="201" t="s">
        <v>90</v>
      </c>
      <c r="AV171" s="14" t="s">
        <v>90</v>
      </c>
      <c r="AW171" s="14" t="s">
        <v>36</v>
      </c>
      <c r="AX171" s="14" t="s">
        <v>88</v>
      </c>
      <c r="AY171" s="201" t="s">
        <v>141</v>
      </c>
    </row>
    <row r="172" s="2" customFormat="1" ht="14.4" customHeight="1">
      <c r="A172" s="37"/>
      <c r="B172" s="178"/>
      <c r="C172" s="179" t="s">
        <v>240</v>
      </c>
      <c r="D172" s="179" t="s">
        <v>144</v>
      </c>
      <c r="E172" s="180" t="s">
        <v>1120</v>
      </c>
      <c r="F172" s="181" t="s">
        <v>1121</v>
      </c>
      <c r="G172" s="182" t="s">
        <v>319</v>
      </c>
      <c r="H172" s="183">
        <v>2.3999999999999999</v>
      </c>
      <c r="I172" s="184"/>
      <c r="J172" s="185">
        <f>ROUND(I172*H172,2)</f>
        <v>0</v>
      </c>
      <c r="K172" s="181" t="s">
        <v>148</v>
      </c>
      <c r="L172" s="38"/>
      <c r="M172" s="186" t="s">
        <v>1</v>
      </c>
      <c r="N172" s="187" t="s">
        <v>45</v>
      </c>
      <c r="O172" s="76"/>
      <c r="P172" s="188">
        <f>O172*H172</f>
        <v>0</v>
      </c>
      <c r="Q172" s="188">
        <v>2.4327899999999998</v>
      </c>
      <c r="R172" s="188">
        <f>Q172*H172</f>
        <v>5.8386959999999997</v>
      </c>
      <c r="S172" s="188">
        <v>0</v>
      </c>
      <c r="T172" s="18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0" t="s">
        <v>163</v>
      </c>
      <c r="AT172" s="190" t="s">
        <v>144</v>
      </c>
      <c r="AU172" s="190" t="s">
        <v>90</v>
      </c>
      <c r="AY172" s="18" t="s">
        <v>141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88</v>
      </c>
      <c r="BK172" s="191">
        <f>ROUND(I172*H172,2)</f>
        <v>0</v>
      </c>
      <c r="BL172" s="18" t="s">
        <v>163</v>
      </c>
      <c r="BM172" s="190" t="s">
        <v>1122</v>
      </c>
    </row>
    <row r="173" s="13" customFormat="1">
      <c r="A173" s="13"/>
      <c r="B173" s="192"/>
      <c r="C173" s="13"/>
      <c r="D173" s="193" t="s">
        <v>151</v>
      </c>
      <c r="E173" s="194" t="s">
        <v>1</v>
      </c>
      <c r="F173" s="195" t="s">
        <v>1123</v>
      </c>
      <c r="G173" s="13"/>
      <c r="H173" s="194" t="s">
        <v>1</v>
      </c>
      <c r="I173" s="196"/>
      <c r="J173" s="13"/>
      <c r="K173" s="13"/>
      <c r="L173" s="192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4" t="s">
        <v>151</v>
      </c>
      <c r="AU173" s="194" t="s">
        <v>90</v>
      </c>
      <c r="AV173" s="13" t="s">
        <v>88</v>
      </c>
      <c r="AW173" s="13" t="s">
        <v>36</v>
      </c>
      <c r="AX173" s="13" t="s">
        <v>80</v>
      </c>
      <c r="AY173" s="194" t="s">
        <v>141</v>
      </c>
    </row>
    <row r="174" s="14" customFormat="1">
      <c r="A174" s="14"/>
      <c r="B174" s="200"/>
      <c r="C174" s="14"/>
      <c r="D174" s="193" t="s">
        <v>151</v>
      </c>
      <c r="E174" s="201" t="s">
        <v>1</v>
      </c>
      <c r="F174" s="202" t="s">
        <v>1124</v>
      </c>
      <c r="G174" s="14"/>
      <c r="H174" s="203">
        <v>2.3999999999999999</v>
      </c>
      <c r="I174" s="204"/>
      <c r="J174" s="14"/>
      <c r="K174" s="14"/>
      <c r="L174" s="200"/>
      <c r="M174" s="205"/>
      <c r="N174" s="206"/>
      <c r="O174" s="206"/>
      <c r="P174" s="206"/>
      <c r="Q174" s="206"/>
      <c r="R174" s="206"/>
      <c r="S174" s="206"/>
      <c r="T174" s="20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1" t="s">
        <v>151</v>
      </c>
      <c r="AU174" s="201" t="s">
        <v>90</v>
      </c>
      <c r="AV174" s="14" t="s">
        <v>90</v>
      </c>
      <c r="AW174" s="14" t="s">
        <v>36</v>
      </c>
      <c r="AX174" s="14" t="s">
        <v>88</v>
      </c>
      <c r="AY174" s="201" t="s">
        <v>141</v>
      </c>
    </row>
    <row r="175" s="2" customFormat="1" ht="22.2" customHeight="1">
      <c r="A175" s="37"/>
      <c r="B175" s="178"/>
      <c r="C175" s="179" t="s">
        <v>245</v>
      </c>
      <c r="D175" s="179" t="s">
        <v>144</v>
      </c>
      <c r="E175" s="180" t="s">
        <v>1125</v>
      </c>
      <c r="F175" s="181" t="s">
        <v>1126</v>
      </c>
      <c r="G175" s="182" t="s">
        <v>319</v>
      </c>
      <c r="H175" s="183">
        <v>2.8580000000000001</v>
      </c>
      <c r="I175" s="184"/>
      <c r="J175" s="185">
        <f>ROUND(I175*H175,2)</f>
        <v>0</v>
      </c>
      <c r="K175" s="181" t="s">
        <v>148</v>
      </c>
      <c r="L175" s="38"/>
      <c r="M175" s="186" t="s">
        <v>1</v>
      </c>
      <c r="N175" s="187" t="s">
        <v>45</v>
      </c>
      <c r="O175" s="76"/>
      <c r="P175" s="188">
        <f>O175*H175</f>
        <v>0</v>
      </c>
      <c r="Q175" s="188">
        <v>2.4142999999999999</v>
      </c>
      <c r="R175" s="188">
        <f>Q175*H175</f>
        <v>6.9000693999999996</v>
      </c>
      <c r="S175" s="188">
        <v>0</v>
      </c>
      <c r="T175" s="18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0" t="s">
        <v>163</v>
      </c>
      <c r="AT175" s="190" t="s">
        <v>144</v>
      </c>
      <c r="AU175" s="190" t="s">
        <v>90</v>
      </c>
      <c r="AY175" s="18" t="s">
        <v>141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88</v>
      </c>
      <c r="BK175" s="191">
        <f>ROUND(I175*H175,2)</f>
        <v>0</v>
      </c>
      <c r="BL175" s="18" t="s">
        <v>163</v>
      </c>
      <c r="BM175" s="190" t="s">
        <v>1127</v>
      </c>
    </row>
    <row r="176" s="13" customFormat="1">
      <c r="A176" s="13"/>
      <c r="B176" s="192"/>
      <c r="C176" s="13"/>
      <c r="D176" s="193" t="s">
        <v>151</v>
      </c>
      <c r="E176" s="194" t="s">
        <v>1</v>
      </c>
      <c r="F176" s="195" t="s">
        <v>1128</v>
      </c>
      <c r="G176" s="13"/>
      <c r="H176" s="194" t="s">
        <v>1</v>
      </c>
      <c r="I176" s="196"/>
      <c r="J176" s="13"/>
      <c r="K176" s="13"/>
      <c r="L176" s="192"/>
      <c r="M176" s="197"/>
      <c r="N176" s="198"/>
      <c r="O176" s="198"/>
      <c r="P176" s="198"/>
      <c r="Q176" s="198"/>
      <c r="R176" s="198"/>
      <c r="S176" s="198"/>
      <c r="T176" s="19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4" t="s">
        <v>151</v>
      </c>
      <c r="AU176" s="194" t="s">
        <v>90</v>
      </c>
      <c r="AV176" s="13" t="s">
        <v>88</v>
      </c>
      <c r="AW176" s="13" t="s">
        <v>36</v>
      </c>
      <c r="AX176" s="13" t="s">
        <v>80</v>
      </c>
      <c r="AY176" s="194" t="s">
        <v>141</v>
      </c>
    </row>
    <row r="177" s="14" customFormat="1">
      <c r="A177" s="14"/>
      <c r="B177" s="200"/>
      <c r="C177" s="14"/>
      <c r="D177" s="193" t="s">
        <v>151</v>
      </c>
      <c r="E177" s="201" t="s">
        <v>1</v>
      </c>
      <c r="F177" s="202" t="s">
        <v>1129</v>
      </c>
      <c r="G177" s="14"/>
      <c r="H177" s="203">
        <v>2.8580000000000001</v>
      </c>
      <c r="I177" s="204"/>
      <c r="J177" s="14"/>
      <c r="K177" s="14"/>
      <c r="L177" s="200"/>
      <c r="M177" s="205"/>
      <c r="N177" s="206"/>
      <c r="O177" s="206"/>
      <c r="P177" s="206"/>
      <c r="Q177" s="206"/>
      <c r="R177" s="206"/>
      <c r="S177" s="206"/>
      <c r="T177" s="20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1" t="s">
        <v>151</v>
      </c>
      <c r="AU177" s="201" t="s">
        <v>90</v>
      </c>
      <c r="AV177" s="14" t="s">
        <v>90</v>
      </c>
      <c r="AW177" s="14" t="s">
        <v>36</v>
      </c>
      <c r="AX177" s="14" t="s">
        <v>88</v>
      </c>
      <c r="AY177" s="201" t="s">
        <v>141</v>
      </c>
    </row>
    <row r="178" s="2" customFormat="1" ht="14.4" customHeight="1">
      <c r="A178" s="37"/>
      <c r="B178" s="178"/>
      <c r="C178" s="179" t="s">
        <v>249</v>
      </c>
      <c r="D178" s="179" t="s">
        <v>144</v>
      </c>
      <c r="E178" s="180" t="s">
        <v>1130</v>
      </c>
      <c r="F178" s="181" t="s">
        <v>1131</v>
      </c>
      <c r="G178" s="182" t="s">
        <v>280</v>
      </c>
      <c r="H178" s="183">
        <v>8.1649999999999991</v>
      </c>
      <c r="I178" s="184"/>
      <c r="J178" s="185">
        <f>ROUND(I178*H178,2)</f>
        <v>0</v>
      </c>
      <c r="K178" s="181" t="s">
        <v>148</v>
      </c>
      <c r="L178" s="38"/>
      <c r="M178" s="186" t="s">
        <v>1</v>
      </c>
      <c r="N178" s="187" t="s">
        <v>45</v>
      </c>
      <c r="O178" s="76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0" t="s">
        <v>163</v>
      </c>
      <c r="AT178" s="190" t="s">
        <v>144</v>
      </c>
      <c r="AU178" s="190" t="s">
        <v>90</v>
      </c>
      <c r="AY178" s="18" t="s">
        <v>141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88</v>
      </c>
      <c r="BK178" s="191">
        <f>ROUND(I178*H178,2)</f>
        <v>0</v>
      </c>
      <c r="BL178" s="18" t="s">
        <v>163</v>
      </c>
      <c r="BM178" s="190" t="s">
        <v>1132</v>
      </c>
    </row>
    <row r="179" s="14" customFormat="1">
      <c r="A179" s="14"/>
      <c r="B179" s="200"/>
      <c r="C179" s="14"/>
      <c r="D179" s="193" t="s">
        <v>151</v>
      </c>
      <c r="E179" s="201" t="s">
        <v>1</v>
      </c>
      <c r="F179" s="202" t="s">
        <v>1133</v>
      </c>
      <c r="G179" s="14"/>
      <c r="H179" s="203">
        <v>8.1649999999999991</v>
      </c>
      <c r="I179" s="204"/>
      <c r="J179" s="14"/>
      <c r="K179" s="14"/>
      <c r="L179" s="200"/>
      <c r="M179" s="205"/>
      <c r="N179" s="206"/>
      <c r="O179" s="206"/>
      <c r="P179" s="206"/>
      <c r="Q179" s="206"/>
      <c r="R179" s="206"/>
      <c r="S179" s="206"/>
      <c r="T179" s="20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1" t="s">
        <v>151</v>
      </c>
      <c r="AU179" s="201" t="s">
        <v>90</v>
      </c>
      <c r="AV179" s="14" t="s">
        <v>90</v>
      </c>
      <c r="AW179" s="14" t="s">
        <v>36</v>
      </c>
      <c r="AX179" s="14" t="s">
        <v>88</v>
      </c>
      <c r="AY179" s="201" t="s">
        <v>141</v>
      </c>
    </row>
    <row r="180" s="2" customFormat="1" ht="30" customHeight="1">
      <c r="A180" s="37"/>
      <c r="B180" s="178"/>
      <c r="C180" s="179" t="s">
        <v>202</v>
      </c>
      <c r="D180" s="179" t="s">
        <v>144</v>
      </c>
      <c r="E180" s="180" t="s">
        <v>1134</v>
      </c>
      <c r="F180" s="181" t="s">
        <v>1135</v>
      </c>
      <c r="G180" s="182" t="s">
        <v>280</v>
      </c>
      <c r="H180" s="183">
        <v>28.050000000000001</v>
      </c>
      <c r="I180" s="184"/>
      <c r="J180" s="185">
        <f>ROUND(I180*H180,2)</f>
        <v>0</v>
      </c>
      <c r="K180" s="181" t="s">
        <v>148</v>
      </c>
      <c r="L180" s="38"/>
      <c r="M180" s="186" t="s">
        <v>1</v>
      </c>
      <c r="N180" s="187" t="s">
        <v>45</v>
      </c>
      <c r="O180" s="76"/>
      <c r="P180" s="188">
        <f>O180*H180</f>
        <v>0</v>
      </c>
      <c r="Q180" s="188">
        <v>0.71197999999999995</v>
      </c>
      <c r="R180" s="188">
        <f>Q180*H180</f>
        <v>19.971038999999998</v>
      </c>
      <c r="S180" s="188">
        <v>0</v>
      </c>
      <c r="T180" s="18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0" t="s">
        <v>163</v>
      </c>
      <c r="AT180" s="190" t="s">
        <v>144</v>
      </c>
      <c r="AU180" s="190" t="s">
        <v>90</v>
      </c>
      <c r="AY180" s="18" t="s">
        <v>141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88</v>
      </c>
      <c r="BK180" s="191">
        <f>ROUND(I180*H180,2)</f>
        <v>0</v>
      </c>
      <c r="BL180" s="18" t="s">
        <v>163</v>
      </c>
      <c r="BM180" s="190" t="s">
        <v>1136</v>
      </c>
    </row>
    <row r="181" s="14" customFormat="1">
      <c r="A181" s="14"/>
      <c r="B181" s="200"/>
      <c r="C181" s="14"/>
      <c r="D181" s="193" t="s">
        <v>151</v>
      </c>
      <c r="E181" s="201" t="s">
        <v>1</v>
      </c>
      <c r="F181" s="202" t="s">
        <v>1137</v>
      </c>
      <c r="G181" s="14"/>
      <c r="H181" s="203">
        <v>28.050000000000001</v>
      </c>
      <c r="I181" s="204"/>
      <c r="J181" s="14"/>
      <c r="K181" s="14"/>
      <c r="L181" s="200"/>
      <c r="M181" s="205"/>
      <c r="N181" s="206"/>
      <c r="O181" s="206"/>
      <c r="P181" s="206"/>
      <c r="Q181" s="206"/>
      <c r="R181" s="206"/>
      <c r="S181" s="206"/>
      <c r="T181" s="20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1" t="s">
        <v>151</v>
      </c>
      <c r="AU181" s="201" t="s">
        <v>90</v>
      </c>
      <c r="AV181" s="14" t="s">
        <v>90</v>
      </c>
      <c r="AW181" s="14" t="s">
        <v>36</v>
      </c>
      <c r="AX181" s="14" t="s">
        <v>88</v>
      </c>
      <c r="AY181" s="201" t="s">
        <v>141</v>
      </c>
    </row>
    <row r="182" s="12" customFormat="1" ht="22.8" customHeight="1">
      <c r="A182" s="12"/>
      <c r="B182" s="165"/>
      <c r="C182" s="12"/>
      <c r="D182" s="166" t="s">
        <v>79</v>
      </c>
      <c r="E182" s="176" t="s">
        <v>184</v>
      </c>
      <c r="F182" s="176" t="s">
        <v>850</v>
      </c>
      <c r="G182" s="12"/>
      <c r="H182" s="12"/>
      <c r="I182" s="168"/>
      <c r="J182" s="177">
        <f>BK182</f>
        <v>0</v>
      </c>
      <c r="K182" s="12"/>
      <c r="L182" s="165"/>
      <c r="M182" s="170"/>
      <c r="N182" s="171"/>
      <c r="O182" s="171"/>
      <c r="P182" s="172">
        <f>SUM(P183:P188)</f>
        <v>0</v>
      </c>
      <c r="Q182" s="171"/>
      <c r="R182" s="172">
        <f>SUM(R183:R188)</f>
        <v>1.8250799999999998</v>
      </c>
      <c r="S182" s="171"/>
      <c r="T182" s="173">
        <f>SUM(T183:T188)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6" t="s">
        <v>88</v>
      </c>
      <c r="AT182" s="174" t="s">
        <v>79</v>
      </c>
      <c r="AU182" s="174" t="s">
        <v>88</v>
      </c>
      <c r="AY182" s="166" t="s">
        <v>141</v>
      </c>
      <c r="BK182" s="175">
        <f>SUM(BK183:BK188)</f>
        <v>0</v>
      </c>
    </row>
    <row r="183" s="2" customFormat="1" ht="30" customHeight="1">
      <c r="A183" s="37"/>
      <c r="B183" s="178"/>
      <c r="C183" s="179" t="s">
        <v>7</v>
      </c>
      <c r="D183" s="179" t="s">
        <v>144</v>
      </c>
      <c r="E183" s="180" t="s">
        <v>1138</v>
      </c>
      <c r="F183" s="181" t="s">
        <v>1139</v>
      </c>
      <c r="G183" s="182" t="s">
        <v>199</v>
      </c>
      <c r="H183" s="183">
        <v>6</v>
      </c>
      <c r="I183" s="184"/>
      <c r="J183" s="185">
        <f>ROUND(I183*H183,2)</f>
        <v>0</v>
      </c>
      <c r="K183" s="181" t="s">
        <v>148</v>
      </c>
      <c r="L183" s="38"/>
      <c r="M183" s="186" t="s">
        <v>1</v>
      </c>
      <c r="N183" s="187" t="s">
        <v>45</v>
      </c>
      <c r="O183" s="76"/>
      <c r="P183" s="188">
        <f>O183*H183</f>
        <v>0</v>
      </c>
      <c r="Q183" s="188">
        <v>0.00018000000000000001</v>
      </c>
      <c r="R183" s="188">
        <f>Q183*H183</f>
        <v>0.00108</v>
      </c>
      <c r="S183" s="188">
        <v>0</v>
      </c>
      <c r="T183" s="18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0" t="s">
        <v>163</v>
      </c>
      <c r="AT183" s="190" t="s">
        <v>144</v>
      </c>
      <c r="AU183" s="190" t="s">
        <v>90</v>
      </c>
      <c r="AY183" s="18" t="s">
        <v>141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88</v>
      </c>
      <c r="BK183" s="191">
        <f>ROUND(I183*H183,2)</f>
        <v>0</v>
      </c>
      <c r="BL183" s="18" t="s">
        <v>163</v>
      </c>
      <c r="BM183" s="190" t="s">
        <v>1140</v>
      </c>
    </row>
    <row r="184" s="13" customFormat="1">
      <c r="A184" s="13"/>
      <c r="B184" s="192"/>
      <c r="C184" s="13"/>
      <c r="D184" s="193" t="s">
        <v>151</v>
      </c>
      <c r="E184" s="194" t="s">
        <v>1</v>
      </c>
      <c r="F184" s="195" t="s">
        <v>1141</v>
      </c>
      <c r="G184" s="13"/>
      <c r="H184" s="194" t="s">
        <v>1</v>
      </c>
      <c r="I184" s="196"/>
      <c r="J184" s="13"/>
      <c r="K184" s="13"/>
      <c r="L184" s="192"/>
      <c r="M184" s="197"/>
      <c r="N184" s="198"/>
      <c r="O184" s="198"/>
      <c r="P184" s="198"/>
      <c r="Q184" s="198"/>
      <c r="R184" s="198"/>
      <c r="S184" s="198"/>
      <c r="T184" s="19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4" t="s">
        <v>151</v>
      </c>
      <c r="AU184" s="194" t="s">
        <v>90</v>
      </c>
      <c r="AV184" s="13" t="s">
        <v>88</v>
      </c>
      <c r="AW184" s="13" t="s">
        <v>36</v>
      </c>
      <c r="AX184" s="13" t="s">
        <v>80</v>
      </c>
      <c r="AY184" s="194" t="s">
        <v>141</v>
      </c>
    </row>
    <row r="185" s="13" customFormat="1">
      <c r="A185" s="13"/>
      <c r="B185" s="192"/>
      <c r="C185" s="13"/>
      <c r="D185" s="193" t="s">
        <v>151</v>
      </c>
      <c r="E185" s="194" t="s">
        <v>1</v>
      </c>
      <c r="F185" s="195" t="s">
        <v>1142</v>
      </c>
      <c r="G185" s="13"/>
      <c r="H185" s="194" t="s">
        <v>1</v>
      </c>
      <c r="I185" s="196"/>
      <c r="J185" s="13"/>
      <c r="K185" s="13"/>
      <c r="L185" s="192"/>
      <c r="M185" s="197"/>
      <c r="N185" s="198"/>
      <c r="O185" s="198"/>
      <c r="P185" s="198"/>
      <c r="Q185" s="198"/>
      <c r="R185" s="198"/>
      <c r="S185" s="198"/>
      <c r="T185" s="19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4" t="s">
        <v>151</v>
      </c>
      <c r="AU185" s="194" t="s">
        <v>90</v>
      </c>
      <c r="AV185" s="13" t="s">
        <v>88</v>
      </c>
      <c r="AW185" s="13" t="s">
        <v>36</v>
      </c>
      <c r="AX185" s="13" t="s">
        <v>80</v>
      </c>
      <c r="AY185" s="194" t="s">
        <v>141</v>
      </c>
    </row>
    <row r="186" s="14" customFormat="1">
      <c r="A186" s="14"/>
      <c r="B186" s="200"/>
      <c r="C186" s="14"/>
      <c r="D186" s="193" t="s">
        <v>151</v>
      </c>
      <c r="E186" s="201" t="s">
        <v>1</v>
      </c>
      <c r="F186" s="202" t="s">
        <v>1143</v>
      </c>
      <c r="G186" s="14"/>
      <c r="H186" s="203">
        <v>6</v>
      </c>
      <c r="I186" s="204"/>
      <c r="J186" s="14"/>
      <c r="K186" s="14"/>
      <c r="L186" s="200"/>
      <c r="M186" s="205"/>
      <c r="N186" s="206"/>
      <c r="O186" s="206"/>
      <c r="P186" s="206"/>
      <c r="Q186" s="206"/>
      <c r="R186" s="206"/>
      <c r="S186" s="206"/>
      <c r="T186" s="20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1" t="s">
        <v>151</v>
      </c>
      <c r="AU186" s="201" t="s">
        <v>90</v>
      </c>
      <c r="AV186" s="14" t="s">
        <v>90</v>
      </c>
      <c r="AW186" s="14" t="s">
        <v>36</v>
      </c>
      <c r="AX186" s="14" t="s">
        <v>88</v>
      </c>
      <c r="AY186" s="201" t="s">
        <v>141</v>
      </c>
    </row>
    <row r="187" s="2" customFormat="1" ht="14.4" customHeight="1">
      <c r="A187" s="37"/>
      <c r="B187" s="178"/>
      <c r="C187" s="224" t="s">
        <v>503</v>
      </c>
      <c r="D187" s="224" t="s">
        <v>431</v>
      </c>
      <c r="E187" s="225" t="s">
        <v>1144</v>
      </c>
      <c r="F187" s="226" t="s">
        <v>1145</v>
      </c>
      <c r="G187" s="227" t="s">
        <v>199</v>
      </c>
      <c r="H187" s="228">
        <v>6</v>
      </c>
      <c r="I187" s="229"/>
      <c r="J187" s="230">
        <f>ROUND(I187*H187,2)</f>
        <v>0</v>
      </c>
      <c r="K187" s="226" t="s">
        <v>148</v>
      </c>
      <c r="L187" s="231"/>
      <c r="M187" s="232" t="s">
        <v>1</v>
      </c>
      <c r="N187" s="233" t="s">
        <v>45</v>
      </c>
      <c r="O187" s="76"/>
      <c r="P187" s="188">
        <f>O187*H187</f>
        <v>0</v>
      </c>
      <c r="Q187" s="188">
        <v>0.30399999999999999</v>
      </c>
      <c r="R187" s="188">
        <f>Q187*H187</f>
        <v>1.8239999999999998</v>
      </c>
      <c r="S187" s="188">
        <v>0</v>
      </c>
      <c r="T187" s="18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0" t="s">
        <v>184</v>
      </c>
      <c r="AT187" s="190" t="s">
        <v>431</v>
      </c>
      <c r="AU187" s="190" t="s">
        <v>90</v>
      </c>
      <c r="AY187" s="18" t="s">
        <v>141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88</v>
      </c>
      <c r="BK187" s="191">
        <f>ROUND(I187*H187,2)</f>
        <v>0</v>
      </c>
      <c r="BL187" s="18" t="s">
        <v>163</v>
      </c>
      <c r="BM187" s="190" t="s">
        <v>1146</v>
      </c>
    </row>
    <row r="188" s="14" customFormat="1">
      <c r="A188" s="14"/>
      <c r="B188" s="200"/>
      <c r="C188" s="14"/>
      <c r="D188" s="193" t="s">
        <v>151</v>
      </c>
      <c r="E188" s="201" t="s">
        <v>1</v>
      </c>
      <c r="F188" s="202" t="s">
        <v>1143</v>
      </c>
      <c r="G188" s="14"/>
      <c r="H188" s="203">
        <v>6</v>
      </c>
      <c r="I188" s="204"/>
      <c r="J188" s="14"/>
      <c r="K188" s="14"/>
      <c r="L188" s="200"/>
      <c r="M188" s="205"/>
      <c r="N188" s="206"/>
      <c r="O188" s="206"/>
      <c r="P188" s="206"/>
      <c r="Q188" s="206"/>
      <c r="R188" s="206"/>
      <c r="S188" s="206"/>
      <c r="T188" s="20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1" t="s">
        <v>151</v>
      </c>
      <c r="AU188" s="201" t="s">
        <v>90</v>
      </c>
      <c r="AV188" s="14" t="s">
        <v>90</v>
      </c>
      <c r="AW188" s="14" t="s">
        <v>36</v>
      </c>
      <c r="AX188" s="14" t="s">
        <v>88</v>
      </c>
      <c r="AY188" s="201" t="s">
        <v>141</v>
      </c>
    </row>
    <row r="189" s="12" customFormat="1" ht="22.8" customHeight="1">
      <c r="A189" s="12"/>
      <c r="B189" s="165"/>
      <c r="C189" s="12"/>
      <c r="D189" s="166" t="s">
        <v>79</v>
      </c>
      <c r="E189" s="176" t="s">
        <v>387</v>
      </c>
      <c r="F189" s="176" t="s">
        <v>388</v>
      </c>
      <c r="G189" s="12"/>
      <c r="H189" s="12"/>
      <c r="I189" s="168"/>
      <c r="J189" s="177">
        <f>BK189</f>
        <v>0</v>
      </c>
      <c r="K189" s="12"/>
      <c r="L189" s="165"/>
      <c r="M189" s="170"/>
      <c r="N189" s="171"/>
      <c r="O189" s="171"/>
      <c r="P189" s="172">
        <f>P190</f>
        <v>0</v>
      </c>
      <c r="Q189" s="171"/>
      <c r="R189" s="172">
        <f>R190</f>
        <v>0</v>
      </c>
      <c r="S189" s="171"/>
      <c r="T189" s="173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6" t="s">
        <v>88</v>
      </c>
      <c r="AT189" s="174" t="s">
        <v>79</v>
      </c>
      <c r="AU189" s="174" t="s">
        <v>88</v>
      </c>
      <c r="AY189" s="166" t="s">
        <v>141</v>
      </c>
      <c r="BK189" s="175">
        <f>BK190</f>
        <v>0</v>
      </c>
    </row>
    <row r="190" s="2" customFormat="1" ht="14.4" customHeight="1">
      <c r="A190" s="37"/>
      <c r="B190" s="178"/>
      <c r="C190" s="179" t="s">
        <v>399</v>
      </c>
      <c r="D190" s="179" t="s">
        <v>144</v>
      </c>
      <c r="E190" s="180" t="s">
        <v>1147</v>
      </c>
      <c r="F190" s="181" t="s">
        <v>1148</v>
      </c>
      <c r="G190" s="182" t="s">
        <v>346</v>
      </c>
      <c r="H190" s="183">
        <v>85.686999999999998</v>
      </c>
      <c r="I190" s="184"/>
      <c r="J190" s="185">
        <f>ROUND(I190*H190,2)</f>
        <v>0</v>
      </c>
      <c r="K190" s="181" t="s">
        <v>148</v>
      </c>
      <c r="L190" s="38"/>
      <c r="M190" s="186" t="s">
        <v>1</v>
      </c>
      <c r="N190" s="187" t="s">
        <v>45</v>
      </c>
      <c r="O190" s="76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0" t="s">
        <v>163</v>
      </c>
      <c r="AT190" s="190" t="s">
        <v>144</v>
      </c>
      <c r="AU190" s="190" t="s">
        <v>90</v>
      </c>
      <c r="AY190" s="18" t="s">
        <v>141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88</v>
      </c>
      <c r="BK190" s="191">
        <f>ROUND(I190*H190,2)</f>
        <v>0</v>
      </c>
      <c r="BL190" s="18" t="s">
        <v>163</v>
      </c>
      <c r="BM190" s="190" t="s">
        <v>1149</v>
      </c>
    </row>
    <row r="191" s="12" customFormat="1" ht="25.92" customHeight="1">
      <c r="A191" s="12"/>
      <c r="B191" s="165"/>
      <c r="C191" s="12"/>
      <c r="D191" s="166" t="s">
        <v>79</v>
      </c>
      <c r="E191" s="167" t="s">
        <v>431</v>
      </c>
      <c r="F191" s="167" t="s">
        <v>1150</v>
      </c>
      <c r="G191" s="12"/>
      <c r="H191" s="12"/>
      <c r="I191" s="168"/>
      <c r="J191" s="169">
        <f>BK191</f>
        <v>0</v>
      </c>
      <c r="K191" s="12"/>
      <c r="L191" s="165"/>
      <c r="M191" s="170"/>
      <c r="N191" s="171"/>
      <c r="O191" s="171"/>
      <c r="P191" s="172">
        <f>P192</f>
        <v>0</v>
      </c>
      <c r="Q191" s="171"/>
      <c r="R191" s="172">
        <f>R192</f>
        <v>0</v>
      </c>
      <c r="S191" s="171"/>
      <c r="T191" s="173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6" t="s">
        <v>158</v>
      </c>
      <c r="AT191" s="174" t="s">
        <v>79</v>
      </c>
      <c r="AU191" s="174" t="s">
        <v>80</v>
      </c>
      <c r="AY191" s="166" t="s">
        <v>141</v>
      </c>
      <c r="BK191" s="175">
        <f>BK192</f>
        <v>0</v>
      </c>
    </row>
    <row r="192" s="12" customFormat="1" ht="22.8" customHeight="1">
      <c r="A192" s="12"/>
      <c r="B192" s="165"/>
      <c r="C192" s="12"/>
      <c r="D192" s="166" t="s">
        <v>79</v>
      </c>
      <c r="E192" s="176" t="s">
        <v>1151</v>
      </c>
      <c r="F192" s="176" t="s">
        <v>1152</v>
      </c>
      <c r="G192" s="12"/>
      <c r="H192" s="12"/>
      <c r="I192" s="168"/>
      <c r="J192" s="177">
        <f>BK192</f>
        <v>0</v>
      </c>
      <c r="K192" s="12"/>
      <c r="L192" s="165"/>
      <c r="M192" s="170"/>
      <c r="N192" s="171"/>
      <c r="O192" s="171"/>
      <c r="P192" s="172">
        <f>SUM(P193:P199)</f>
        <v>0</v>
      </c>
      <c r="Q192" s="171"/>
      <c r="R192" s="172">
        <f>SUM(R193:R199)</f>
        <v>0</v>
      </c>
      <c r="S192" s="171"/>
      <c r="T192" s="173">
        <f>SUM(T193:T199)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66" t="s">
        <v>158</v>
      </c>
      <c r="AT192" s="174" t="s">
        <v>79</v>
      </c>
      <c r="AU192" s="174" t="s">
        <v>88</v>
      </c>
      <c r="AY192" s="166" t="s">
        <v>141</v>
      </c>
      <c r="BK192" s="175">
        <f>SUM(BK193:BK199)</f>
        <v>0</v>
      </c>
    </row>
    <row r="193" s="2" customFormat="1" ht="22.2" customHeight="1">
      <c r="A193" s="37"/>
      <c r="B193" s="178"/>
      <c r="C193" s="179" t="s">
        <v>511</v>
      </c>
      <c r="D193" s="179" t="s">
        <v>144</v>
      </c>
      <c r="E193" s="180" t="s">
        <v>1153</v>
      </c>
      <c r="F193" s="181" t="s">
        <v>1154</v>
      </c>
      <c r="G193" s="182" t="s">
        <v>199</v>
      </c>
      <c r="H193" s="183">
        <v>10</v>
      </c>
      <c r="I193" s="184"/>
      <c r="J193" s="185">
        <f>ROUND(I193*H193,2)</f>
        <v>0</v>
      </c>
      <c r="K193" s="181" t="s">
        <v>148</v>
      </c>
      <c r="L193" s="38"/>
      <c r="M193" s="186" t="s">
        <v>1</v>
      </c>
      <c r="N193" s="187" t="s">
        <v>45</v>
      </c>
      <c r="O193" s="76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0" t="s">
        <v>869</v>
      </c>
      <c r="AT193" s="190" t="s">
        <v>144</v>
      </c>
      <c r="AU193" s="190" t="s">
        <v>90</v>
      </c>
      <c r="AY193" s="18" t="s">
        <v>141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88</v>
      </c>
      <c r="BK193" s="191">
        <f>ROUND(I193*H193,2)</f>
        <v>0</v>
      </c>
      <c r="BL193" s="18" t="s">
        <v>869</v>
      </c>
      <c r="BM193" s="190" t="s">
        <v>1155</v>
      </c>
    </row>
    <row r="194" s="13" customFormat="1">
      <c r="A194" s="13"/>
      <c r="B194" s="192"/>
      <c r="C194" s="13"/>
      <c r="D194" s="193" t="s">
        <v>151</v>
      </c>
      <c r="E194" s="194" t="s">
        <v>1</v>
      </c>
      <c r="F194" s="195" t="s">
        <v>1156</v>
      </c>
      <c r="G194" s="13"/>
      <c r="H194" s="194" t="s">
        <v>1</v>
      </c>
      <c r="I194" s="196"/>
      <c r="J194" s="13"/>
      <c r="K194" s="13"/>
      <c r="L194" s="192"/>
      <c r="M194" s="197"/>
      <c r="N194" s="198"/>
      <c r="O194" s="198"/>
      <c r="P194" s="198"/>
      <c r="Q194" s="198"/>
      <c r="R194" s="198"/>
      <c r="S194" s="198"/>
      <c r="T194" s="19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4" t="s">
        <v>151</v>
      </c>
      <c r="AU194" s="194" t="s">
        <v>90</v>
      </c>
      <c r="AV194" s="13" t="s">
        <v>88</v>
      </c>
      <c r="AW194" s="13" t="s">
        <v>36</v>
      </c>
      <c r="AX194" s="13" t="s">
        <v>80</v>
      </c>
      <c r="AY194" s="194" t="s">
        <v>141</v>
      </c>
    </row>
    <row r="195" s="14" customFormat="1">
      <c r="A195" s="14"/>
      <c r="B195" s="200"/>
      <c r="C195" s="14"/>
      <c r="D195" s="193" t="s">
        <v>151</v>
      </c>
      <c r="E195" s="201" t="s">
        <v>1</v>
      </c>
      <c r="F195" s="202" t="s">
        <v>140</v>
      </c>
      <c r="G195" s="14"/>
      <c r="H195" s="203">
        <v>5</v>
      </c>
      <c r="I195" s="204"/>
      <c r="J195" s="14"/>
      <c r="K195" s="14"/>
      <c r="L195" s="200"/>
      <c r="M195" s="205"/>
      <c r="N195" s="206"/>
      <c r="O195" s="206"/>
      <c r="P195" s="206"/>
      <c r="Q195" s="206"/>
      <c r="R195" s="206"/>
      <c r="S195" s="206"/>
      <c r="T195" s="20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1" t="s">
        <v>151</v>
      </c>
      <c r="AU195" s="201" t="s">
        <v>90</v>
      </c>
      <c r="AV195" s="14" t="s">
        <v>90</v>
      </c>
      <c r="AW195" s="14" t="s">
        <v>36</v>
      </c>
      <c r="AX195" s="14" t="s">
        <v>80</v>
      </c>
      <c r="AY195" s="201" t="s">
        <v>141</v>
      </c>
    </row>
    <row r="196" s="13" customFormat="1">
      <c r="A196" s="13"/>
      <c r="B196" s="192"/>
      <c r="C196" s="13"/>
      <c r="D196" s="193" t="s">
        <v>151</v>
      </c>
      <c r="E196" s="194" t="s">
        <v>1</v>
      </c>
      <c r="F196" s="195" t="s">
        <v>1157</v>
      </c>
      <c r="G196" s="13"/>
      <c r="H196" s="194" t="s">
        <v>1</v>
      </c>
      <c r="I196" s="196"/>
      <c r="J196" s="13"/>
      <c r="K196" s="13"/>
      <c r="L196" s="192"/>
      <c r="M196" s="197"/>
      <c r="N196" s="198"/>
      <c r="O196" s="198"/>
      <c r="P196" s="198"/>
      <c r="Q196" s="198"/>
      <c r="R196" s="198"/>
      <c r="S196" s="198"/>
      <c r="T196" s="19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4" t="s">
        <v>151</v>
      </c>
      <c r="AU196" s="194" t="s">
        <v>90</v>
      </c>
      <c r="AV196" s="13" t="s">
        <v>88</v>
      </c>
      <c r="AW196" s="13" t="s">
        <v>36</v>
      </c>
      <c r="AX196" s="13" t="s">
        <v>80</v>
      </c>
      <c r="AY196" s="194" t="s">
        <v>141</v>
      </c>
    </row>
    <row r="197" s="13" customFormat="1">
      <c r="A197" s="13"/>
      <c r="B197" s="192"/>
      <c r="C197" s="13"/>
      <c r="D197" s="193" t="s">
        <v>151</v>
      </c>
      <c r="E197" s="194" t="s">
        <v>1</v>
      </c>
      <c r="F197" s="195" t="s">
        <v>1158</v>
      </c>
      <c r="G197" s="13"/>
      <c r="H197" s="194" t="s">
        <v>1</v>
      </c>
      <c r="I197" s="196"/>
      <c r="J197" s="13"/>
      <c r="K197" s="13"/>
      <c r="L197" s="192"/>
      <c r="M197" s="197"/>
      <c r="N197" s="198"/>
      <c r="O197" s="198"/>
      <c r="P197" s="198"/>
      <c r="Q197" s="198"/>
      <c r="R197" s="198"/>
      <c r="S197" s="198"/>
      <c r="T197" s="19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4" t="s">
        <v>151</v>
      </c>
      <c r="AU197" s="194" t="s">
        <v>90</v>
      </c>
      <c r="AV197" s="13" t="s">
        <v>88</v>
      </c>
      <c r="AW197" s="13" t="s">
        <v>36</v>
      </c>
      <c r="AX197" s="13" t="s">
        <v>80</v>
      </c>
      <c r="AY197" s="194" t="s">
        <v>141</v>
      </c>
    </row>
    <row r="198" s="14" customFormat="1">
      <c r="A198" s="14"/>
      <c r="B198" s="200"/>
      <c r="C198" s="14"/>
      <c r="D198" s="193" t="s">
        <v>151</v>
      </c>
      <c r="E198" s="201" t="s">
        <v>1</v>
      </c>
      <c r="F198" s="202" t="s">
        <v>140</v>
      </c>
      <c r="G198" s="14"/>
      <c r="H198" s="203">
        <v>5</v>
      </c>
      <c r="I198" s="204"/>
      <c r="J198" s="14"/>
      <c r="K198" s="14"/>
      <c r="L198" s="200"/>
      <c r="M198" s="205"/>
      <c r="N198" s="206"/>
      <c r="O198" s="206"/>
      <c r="P198" s="206"/>
      <c r="Q198" s="206"/>
      <c r="R198" s="206"/>
      <c r="S198" s="206"/>
      <c r="T198" s="20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1" t="s">
        <v>151</v>
      </c>
      <c r="AU198" s="201" t="s">
        <v>90</v>
      </c>
      <c r="AV198" s="14" t="s">
        <v>90</v>
      </c>
      <c r="AW198" s="14" t="s">
        <v>36</v>
      </c>
      <c r="AX198" s="14" t="s">
        <v>80</v>
      </c>
      <c r="AY198" s="201" t="s">
        <v>141</v>
      </c>
    </row>
    <row r="199" s="15" customFormat="1">
      <c r="A199" s="15"/>
      <c r="B199" s="211"/>
      <c r="C199" s="15"/>
      <c r="D199" s="193" t="s">
        <v>151</v>
      </c>
      <c r="E199" s="212" t="s">
        <v>1</v>
      </c>
      <c r="F199" s="213" t="s">
        <v>297</v>
      </c>
      <c r="G199" s="15"/>
      <c r="H199" s="214">
        <v>10</v>
      </c>
      <c r="I199" s="215"/>
      <c r="J199" s="15"/>
      <c r="K199" s="15"/>
      <c r="L199" s="211"/>
      <c r="M199" s="238"/>
      <c r="N199" s="239"/>
      <c r="O199" s="239"/>
      <c r="P199" s="239"/>
      <c r="Q199" s="239"/>
      <c r="R199" s="239"/>
      <c r="S199" s="239"/>
      <c r="T199" s="24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12" t="s">
        <v>151</v>
      </c>
      <c r="AU199" s="212" t="s">
        <v>90</v>
      </c>
      <c r="AV199" s="15" t="s">
        <v>163</v>
      </c>
      <c r="AW199" s="15" t="s">
        <v>36</v>
      </c>
      <c r="AX199" s="15" t="s">
        <v>88</v>
      </c>
      <c r="AY199" s="212" t="s">
        <v>141</v>
      </c>
    </row>
    <row r="200" s="2" customFormat="1" ht="6.96" customHeight="1">
      <c r="A200" s="37"/>
      <c r="B200" s="59"/>
      <c r="C200" s="60"/>
      <c r="D200" s="60"/>
      <c r="E200" s="60"/>
      <c r="F200" s="60"/>
      <c r="G200" s="60"/>
      <c r="H200" s="60"/>
      <c r="I200" s="60"/>
      <c r="J200" s="60"/>
      <c r="K200" s="60"/>
      <c r="L200" s="38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</sheetData>
  <autoFilter ref="C122:K19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111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8" t="str">
        <f>'Rekapitulace stavby'!K6</f>
        <v>Most ev.č. M2 přes Holotovecký potok na ul. V Zimném dole v Petřvaldu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1159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5. 5. 2022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29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30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32</v>
      </c>
      <c r="E20" s="37"/>
      <c r="F20" s="37"/>
      <c r="G20" s="37"/>
      <c r="H20" s="37"/>
      <c r="I20" s="31" t="s">
        <v>25</v>
      </c>
      <c r="J20" s="26" t="s">
        <v>33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34</v>
      </c>
      <c r="F21" s="37"/>
      <c r="G21" s="37"/>
      <c r="H21" s="37"/>
      <c r="I21" s="31" t="s">
        <v>28</v>
      </c>
      <c r="J21" s="26" t="s">
        <v>35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37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38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39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40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42</v>
      </c>
      <c r="G32" s="37"/>
      <c r="H32" s="37"/>
      <c r="I32" s="42" t="s">
        <v>41</v>
      </c>
      <c r="J32" s="42" t="s">
        <v>43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44</v>
      </c>
      <c r="E33" s="31" t="s">
        <v>45</v>
      </c>
      <c r="F33" s="134">
        <f>ROUND((SUM(BE118:BE125)),  2)</f>
        <v>0</v>
      </c>
      <c r="G33" s="37"/>
      <c r="H33" s="37"/>
      <c r="I33" s="135">
        <v>0.20999999999999999</v>
      </c>
      <c r="J33" s="134">
        <f>ROUND(((SUM(BE118:BE125))*I33),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46</v>
      </c>
      <c r="F34" s="134">
        <f>ROUND((SUM(BF118:BF125)),  2)</f>
        <v>0</v>
      </c>
      <c r="G34" s="37"/>
      <c r="H34" s="37"/>
      <c r="I34" s="135">
        <v>0.14999999999999999</v>
      </c>
      <c r="J34" s="134">
        <f>ROUND(((SUM(BF118:BF125))*I34),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47</v>
      </c>
      <c r="F35" s="134">
        <f>ROUND((SUM(BG118:BG125)),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48</v>
      </c>
      <c r="F36" s="134">
        <f>ROUND((SUM(BH118:BH125)),  2)</f>
        <v>0</v>
      </c>
      <c r="G36" s="37"/>
      <c r="H36" s="37"/>
      <c r="I36" s="135">
        <v>0.14999999999999999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49</v>
      </c>
      <c r="F37" s="134">
        <f>ROUND((SUM(BI118:BI125)),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50</v>
      </c>
      <c r="E39" s="80"/>
      <c r="F39" s="80"/>
      <c r="G39" s="138" t="s">
        <v>51</v>
      </c>
      <c r="H39" s="139" t="s">
        <v>52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42" t="s">
        <v>56</v>
      </c>
      <c r="G61" s="57" t="s">
        <v>55</v>
      </c>
      <c r="H61" s="40"/>
      <c r="I61" s="40"/>
      <c r="J61" s="143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42" t="s">
        <v>56</v>
      </c>
      <c r="G76" s="57" t="s">
        <v>55</v>
      </c>
      <c r="H76" s="40"/>
      <c r="I76" s="40"/>
      <c r="J76" s="143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7" customHeight="1">
      <c r="A85" s="37"/>
      <c r="B85" s="38"/>
      <c r="C85" s="37"/>
      <c r="D85" s="37"/>
      <c r="E85" s="128" t="str">
        <f>E7</f>
        <v>Most ev.č. M2 přes Holotovecký potok na ul. V Zimném dole v Petřvaldu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5.6" customHeight="1">
      <c r="A87" s="37"/>
      <c r="B87" s="38"/>
      <c r="C87" s="37"/>
      <c r="D87" s="37"/>
      <c r="E87" s="66" t="str">
        <f>E9</f>
        <v>302 - 302 - Úprava vodovodu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5. 5. 2022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6.4" customHeight="1">
      <c r="A91" s="37"/>
      <c r="B91" s="38"/>
      <c r="C91" s="31" t="s">
        <v>24</v>
      </c>
      <c r="D91" s="37"/>
      <c r="E91" s="37"/>
      <c r="F91" s="26" t="str">
        <f>E15</f>
        <v>Město Petřvald</v>
      </c>
      <c r="G91" s="37"/>
      <c r="H91" s="37"/>
      <c r="I91" s="31" t="s">
        <v>32</v>
      </c>
      <c r="J91" s="35" t="str">
        <f>E21</f>
        <v>Ing. Pavel Kurečka MOSTY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6" customHeight="1">
      <c r="A92" s="37"/>
      <c r="B92" s="38"/>
      <c r="C92" s="31" t="s">
        <v>30</v>
      </c>
      <c r="D92" s="37"/>
      <c r="E92" s="37"/>
      <c r="F92" s="26" t="str">
        <f>IF(E18="","",E18)</f>
        <v>Vyplň údaj</v>
      </c>
      <c r="G92" s="37"/>
      <c r="H92" s="37"/>
      <c r="I92" s="31" t="s">
        <v>37</v>
      </c>
      <c r="J92" s="35" t="str">
        <f>E24</f>
        <v>Kurečková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4" t="s">
        <v>115</v>
      </c>
      <c r="D94" s="136"/>
      <c r="E94" s="136"/>
      <c r="F94" s="136"/>
      <c r="G94" s="136"/>
      <c r="H94" s="136"/>
      <c r="I94" s="136"/>
      <c r="J94" s="145" t="s">
        <v>116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6" t="s">
        <v>117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118</v>
      </c>
    </row>
    <row r="97" hidden="1" s="9" customFormat="1" ht="24.96" customHeight="1">
      <c r="A97" s="9"/>
      <c r="B97" s="147"/>
      <c r="C97" s="9"/>
      <c r="D97" s="148" t="s">
        <v>270</v>
      </c>
      <c r="E97" s="149"/>
      <c r="F97" s="149"/>
      <c r="G97" s="149"/>
      <c r="H97" s="149"/>
      <c r="I97" s="149"/>
      <c r="J97" s="150">
        <f>J119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1"/>
      <c r="C98" s="10"/>
      <c r="D98" s="152" t="s">
        <v>534</v>
      </c>
      <c r="E98" s="153"/>
      <c r="F98" s="153"/>
      <c r="G98" s="153"/>
      <c r="H98" s="153"/>
      <c r="I98" s="153"/>
      <c r="J98" s="154">
        <f>J120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/>
    <row r="102" hidden="1"/>
    <row r="103" hidden="1"/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125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7" customHeight="1">
      <c r="A108" s="37"/>
      <c r="B108" s="38"/>
      <c r="C108" s="37"/>
      <c r="D108" s="37"/>
      <c r="E108" s="128" t="str">
        <f>E7</f>
        <v>Most ev.č. M2 přes Holotovecký potok na ul. V Zimném dole v Petřvaldu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5.6" customHeight="1">
      <c r="A110" s="37"/>
      <c r="B110" s="38"/>
      <c r="C110" s="37"/>
      <c r="D110" s="37"/>
      <c r="E110" s="66" t="str">
        <f>E9</f>
        <v>302 - 302 - Úprava vodovodu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 xml:space="preserve"> </v>
      </c>
      <c r="G112" s="37"/>
      <c r="H112" s="37"/>
      <c r="I112" s="31" t="s">
        <v>22</v>
      </c>
      <c r="J112" s="68" t="str">
        <f>IF(J12="","",J12)</f>
        <v>5. 5. 2022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4" customHeight="1">
      <c r="A114" s="37"/>
      <c r="B114" s="38"/>
      <c r="C114" s="31" t="s">
        <v>24</v>
      </c>
      <c r="D114" s="37"/>
      <c r="E114" s="37"/>
      <c r="F114" s="26" t="str">
        <f>E15</f>
        <v>Město Petřvald</v>
      </c>
      <c r="G114" s="37"/>
      <c r="H114" s="37"/>
      <c r="I114" s="31" t="s">
        <v>32</v>
      </c>
      <c r="J114" s="35" t="str">
        <f>E21</f>
        <v>Ing. Pavel Kurečka MOSTY s.r.o.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6" customHeight="1">
      <c r="A115" s="37"/>
      <c r="B115" s="38"/>
      <c r="C115" s="31" t="s">
        <v>30</v>
      </c>
      <c r="D115" s="37"/>
      <c r="E115" s="37"/>
      <c r="F115" s="26" t="str">
        <f>IF(E18="","",E18)</f>
        <v>Vyplň údaj</v>
      </c>
      <c r="G115" s="37"/>
      <c r="H115" s="37"/>
      <c r="I115" s="31" t="s">
        <v>37</v>
      </c>
      <c r="J115" s="35" t="str">
        <f>E24</f>
        <v>Kurečková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55"/>
      <c r="B117" s="156"/>
      <c r="C117" s="157" t="s">
        <v>126</v>
      </c>
      <c r="D117" s="158" t="s">
        <v>65</v>
      </c>
      <c r="E117" s="158" t="s">
        <v>61</v>
      </c>
      <c r="F117" s="158" t="s">
        <v>62</v>
      </c>
      <c r="G117" s="158" t="s">
        <v>127</v>
      </c>
      <c r="H117" s="158" t="s">
        <v>128</v>
      </c>
      <c r="I117" s="158" t="s">
        <v>129</v>
      </c>
      <c r="J117" s="158" t="s">
        <v>116</v>
      </c>
      <c r="K117" s="159" t="s">
        <v>130</v>
      </c>
      <c r="L117" s="160"/>
      <c r="M117" s="85" t="s">
        <v>1</v>
      </c>
      <c r="N117" s="86" t="s">
        <v>44</v>
      </c>
      <c r="O117" s="86" t="s">
        <v>131</v>
      </c>
      <c r="P117" s="86" t="s">
        <v>132</v>
      </c>
      <c r="Q117" s="86" t="s">
        <v>133</v>
      </c>
      <c r="R117" s="86" t="s">
        <v>134</v>
      </c>
      <c r="S117" s="86" t="s">
        <v>135</v>
      </c>
      <c r="T117" s="87" t="s">
        <v>136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="2" customFormat="1" ht="22.8" customHeight="1">
      <c r="A118" s="37"/>
      <c r="B118" s="38"/>
      <c r="C118" s="92" t="s">
        <v>137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38"/>
      <c r="M118" s="88"/>
      <c r="N118" s="72"/>
      <c r="O118" s="89"/>
      <c r="P118" s="162">
        <f>P119</f>
        <v>0</v>
      </c>
      <c r="Q118" s="89"/>
      <c r="R118" s="162">
        <f>R119</f>
        <v>1.0000000000000001E-05</v>
      </c>
      <c r="S118" s="89"/>
      <c r="T118" s="163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79</v>
      </c>
      <c r="AU118" s="18" t="s">
        <v>118</v>
      </c>
      <c r="BK118" s="164">
        <f>BK119</f>
        <v>0</v>
      </c>
    </row>
    <row r="119" s="12" customFormat="1" ht="25.92" customHeight="1">
      <c r="A119" s="12"/>
      <c r="B119" s="165"/>
      <c r="C119" s="12"/>
      <c r="D119" s="166" t="s">
        <v>79</v>
      </c>
      <c r="E119" s="167" t="s">
        <v>275</v>
      </c>
      <c r="F119" s="167" t="s">
        <v>276</v>
      </c>
      <c r="G119" s="12"/>
      <c r="H119" s="12"/>
      <c r="I119" s="168"/>
      <c r="J119" s="169">
        <f>BK119</f>
        <v>0</v>
      </c>
      <c r="K119" s="12"/>
      <c r="L119" s="165"/>
      <c r="M119" s="170"/>
      <c r="N119" s="171"/>
      <c r="O119" s="171"/>
      <c r="P119" s="172">
        <f>P120</f>
        <v>0</v>
      </c>
      <c r="Q119" s="171"/>
      <c r="R119" s="172">
        <f>R120</f>
        <v>1.0000000000000001E-05</v>
      </c>
      <c r="S119" s="171"/>
      <c r="T119" s="17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6" t="s">
        <v>88</v>
      </c>
      <c r="AT119" s="174" t="s">
        <v>79</v>
      </c>
      <c r="AU119" s="174" t="s">
        <v>80</v>
      </c>
      <c r="AY119" s="166" t="s">
        <v>141</v>
      </c>
      <c r="BK119" s="175">
        <f>BK120</f>
        <v>0</v>
      </c>
    </row>
    <row r="120" s="12" customFormat="1" ht="22.8" customHeight="1">
      <c r="A120" s="12"/>
      <c r="B120" s="165"/>
      <c r="C120" s="12"/>
      <c r="D120" s="166" t="s">
        <v>79</v>
      </c>
      <c r="E120" s="176" t="s">
        <v>184</v>
      </c>
      <c r="F120" s="176" t="s">
        <v>850</v>
      </c>
      <c r="G120" s="12"/>
      <c r="H120" s="12"/>
      <c r="I120" s="168"/>
      <c r="J120" s="177">
        <f>BK120</f>
        <v>0</v>
      </c>
      <c r="K120" s="12"/>
      <c r="L120" s="165"/>
      <c r="M120" s="170"/>
      <c r="N120" s="171"/>
      <c r="O120" s="171"/>
      <c r="P120" s="172">
        <f>SUM(P121:P125)</f>
        <v>0</v>
      </c>
      <c r="Q120" s="171"/>
      <c r="R120" s="172">
        <f>SUM(R121:R125)</f>
        <v>1.0000000000000001E-05</v>
      </c>
      <c r="S120" s="171"/>
      <c r="T120" s="173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6" t="s">
        <v>88</v>
      </c>
      <c r="AT120" s="174" t="s">
        <v>79</v>
      </c>
      <c r="AU120" s="174" t="s">
        <v>88</v>
      </c>
      <c r="AY120" s="166" t="s">
        <v>141</v>
      </c>
      <c r="BK120" s="175">
        <f>SUM(BK121:BK125)</f>
        <v>0</v>
      </c>
    </row>
    <row r="121" s="2" customFormat="1" ht="14.4" customHeight="1">
      <c r="A121" s="37"/>
      <c r="B121" s="178"/>
      <c r="C121" s="179" t="s">
        <v>88</v>
      </c>
      <c r="D121" s="179" t="s">
        <v>144</v>
      </c>
      <c r="E121" s="180" t="s">
        <v>1160</v>
      </c>
      <c r="F121" s="181" t="s">
        <v>1161</v>
      </c>
      <c r="G121" s="182" t="s">
        <v>147</v>
      </c>
      <c r="H121" s="183">
        <v>1</v>
      </c>
      <c r="I121" s="184"/>
      <c r="J121" s="185">
        <f>ROUND(I121*H121,2)</f>
        <v>0</v>
      </c>
      <c r="K121" s="181" t="s">
        <v>1162</v>
      </c>
      <c r="L121" s="38"/>
      <c r="M121" s="186" t="s">
        <v>1</v>
      </c>
      <c r="N121" s="187" t="s">
        <v>45</v>
      </c>
      <c r="O121" s="76"/>
      <c r="P121" s="188">
        <f>O121*H121</f>
        <v>0</v>
      </c>
      <c r="Q121" s="188">
        <v>1.0000000000000001E-05</v>
      </c>
      <c r="R121" s="188">
        <f>Q121*H121</f>
        <v>1.0000000000000001E-05</v>
      </c>
      <c r="S121" s="188">
        <v>0</v>
      </c>
      <c r="T121" s="18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0" t="s">
        <v>163</v>
      </c>
      <c r="AT121" s="190" t="s">
        <v>144</v>
      </c>
      <c r="AU121" s="190" t="s">
        <v>90</v>
      </c>
      <c r="AY121" s="18" t="s">
        <v>141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88</v>
      </c>
      <c r="BK121" s="191">
        <f>ROUND(I121*H121,2)</f>
        <v>0</v>
      </c>
      <c r="BL121" s="18" t="s">
        <v>163</v>
      </c>
      <c r="BM121" s="190" t="s">
        <v>1163</v>
      </c>
    </row>
    <row r="122" s="13" customFormat="1">
      <c r="A122" s="13"/>
      <c r="B122" s="192"/>
      <c r="C122" s="13"/>
      <c r="D122" s="193" t="s">
        <v>151</v>
      </c>
      <c r="E122" s="194" t="s">
        <v>1</v>
      </c>
      <c r="F122" s="195" t="s">
        <v>1164</v>
      </c>
      <c r="G122" s="13"/>
      <c r="H122" s="194" t="s">
        <v>1</v>
      </c>
      <c r="I122" s="196"/>
      <c r="J122" s="13"/>
      <c r="K122" s="13"/>
      <c r="L122" s="192"/>
      <c r="M122" s="197"/>
      <c r="N122" s="198"/>
      <c r="O122" s="198"/>
      <c r="P122" s="198"/>
      <c r="Q122" s="198"/>
      <c r="R122" s="198"/>
      <c r="S122" s="198"/>
      <c r="T122" s="19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4" t="s">
        <v>151</v>
      </c>
      <c r="AU122" s="194" t="s">
        <v>90</v>
      </c>
      <c r="AV122" s="13" t="s">
        <v>88</v>
      </c>
      <c r="AW122" s="13" t="s">
        <v>36</v>
      </c>
      <c r="AX122" s="13" t="s">
        <v>80</v>
      </c>
      <c r="AY122" s="194" t="s">
        <v>141</v>
      </c>
    </row>
    <row r="123" s="13" customFormat="1">
      <c r="A123" s="13"/>
      <c r="B123" s="192"/>
      <c r="C123" s="13"/>
      <c r="D123" s="193" t="s">
        <v>151</v>
      </c>
      <c r="E123" s="194" t="s">
        <v>1</v>
      </c>
      <c r="F123" s="195" t="s">
        <v>1165</v>
      </c>
      <c r="G123" s="13"/>
      <c r="H123" s="194" t="s">
        <v>1</v>
      </c>
      <c r="I123" s="196"/>
      <c r="J123" s="13"/>
      <c r="K123" s="13"/>
      <c r="L123" s="192"/>
      <c r="M123" s="197"/>
      <c r="N123" s="198"/>
      <c r="O123" s="198"/>
      <c r="P123" s="198"/>
      <c r="Q123" s="198"/>
      <c r="R123" s="198"/>
      <c r="S123" s="198"/>
      <c r="T123" s="1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4" t="s">
        <v>151</v>
      </c>
      <c r="AU123" s="194" t="s">
        <v>90</v>
      </c>
      <c r="AV123" s="13" t="s">
        <v>88</v>
      </c>
      <c r="AW123" s="13" t="s">
        <v>36</v>
      </c>
      <c r="AX123" s="13" t="s">
        <v>80</v>
      </c>
      <c r="AY123" s="194" t="s">
        <v>141</v>
      </c>
    </row>
    <row r="124" s="13" customFormat="1">
      <c r="A124" s="13"/>
      <c r="B124" s="192"/>
      <c r="C124" s="13"/>
      <c r="D124" s="193" t="s">
        <v>151</v>
      </c>
      <c r="E124" s="194" t="s">
        <v>1</v>
      </c>
      <c r="F124" s="195" t="s">
        <v>1166</v>
      </c>
      <c r="G124" s="13"/>
      <c r="H124" s="194" t="s">
        <v>1</v>
      </c>
      <c r="I124" s="196"/>
      <c r="J124" s="13"/>
      <c r="K124" s="13"/>
      <c r="L124" s="192"/>
      <c r="M124" s="197"/>
      <c r="N124" s="198"/>
      <c r="O124" s="198"/>
      <c r="P124" s="198"/>
      <c r="Q124" s="198"/>
      <c r="R124" s="198"/>
      <c r="S124" s="198"/>
      <c r="T124" s="1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4" t="s">
        <v>151</v>
      </c>
      <c r="AU124" s="194" t="s">
        <v>90</v>
      </c>
      <c r="AV124" s="13" t="s">
        <v>88</v>
      </c>
      <c r="AW124" s="13" t="s">
        <v>36</v>
      </c>
      <c r="AX124" s="13" t="s">
        <v>80</v>
      </c>
      <c r="AY124" s="194" t="s">
        <v>141</v>
      </c>
    </row>
    <row r="125" s="14" customFormat="1">
      <c r="A125" s="14"/>
      <c r="B125" s="200"/>
      <c r="C125" s="14"/>
      <c r="D125" s="193" t="s">
        <v>151</v>
      </c>
      <c r="E125" s="201" t="s">
        <v>1</v>
      </c>
      <c r="F125" s="202" t="s">
        <v>88</v>
      </c>
      <c r="G125" s="14"/>
      <c r="H125" s="203">
        <v>1</v>
      </c>
      <c r="I125" s="204"/>
      <c r="J125" s="14"/>
      <c r="K125" s="14"/>
      <c r="L125" s="200"/>
      <c r="M125" s="208"/>
      <c r="N125" s="209"/>
      <c r="O125" s="209"/>
      <c r="P125" s="209"/>
      <c r="Q125" s="209"/>
      <c r="R125" s="209"/>
      <c r="S125" s="209"/>
      <c r="T125" s="21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01" t="s">
        <v>151</v>
      </c>
      <c r="AU125" s="201" t="s">
        <v>90</v>
      </c>
      <c r="AV125" s="14" t="s">
        <v>90</v>
      </c>
      <c r="AW125" s="14" t="s">
        <v>36</v>
      </c>
      <c r="AX125" s="14" t="s">
        <v>88</v>
      </c>
      <c r="AY125" s="201" t="s">
        <v>141</v>
      </c>
    </row>
    <row r="126" s="2" customFormat="1" ht="6.96" customHeight="1">
      <c r="A126" s="37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38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autoFilter ref="C117:K12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KATKA\Katka</dc:creator>
  <cp:lastModifiedBy>KATKA\Katka</cp:lastModifiedBy>
  <dcterms:created xsi:type="dcterms:W3CDTF">2022-05-24T11:13:29Z</dcterms:created>
  <dcterms:modified xsi:type="dcterms:W3CDTF">2022-05-24T11:13:33Z</dcterms:modified>
</cp:coreProperties>
</file>